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755" tabRatio="617" firstSheet="1" activeTab="1"/>
  </bookViews>
  <sheets>
    <sheet name="MIR Ejecutiva" sheetId="1" state="hidden" r:id="rId1"/>
    <sheet name="E061" sheetId="11" r:id="rId2"/>
    <sheet name="E062" sheetId="10" r:id="rId3"/>
    <sheet name="E063" sheetId="7" r:id="rId4"/>
    <sheet name="E064" sheetId="12" r:id="rId5"/>
    <sheet name="E065" sheetId="9" r:id="rId6"/>
    <sheet name="E066" sheetId="8" r:id="rId7"/>
    <sheet name="E067" sheetId="4" r:id="rId8"/>
    <sheet name="PPs" sheetId="3" state="hidden" r:id="rId9"/>
    <sheet name="Evaluaciones" sheetId="5" state="hidden" r:id="rId10"/>
    <sheet name="ASM" sheetId="6" state="hidden" r:id="rId11"/>
  </sheets>
  <definedNames>
    <definedName name="_01" localSheetId="1">'E061'!$BD$1098</definedName>
    <definedName name="_01" localSheetId="2">'E062'!$BD$1151</definedName>
    <definedName name="_01" localSheetId="3">'E063'!$BD$1084</definedName>
    <definedName name="_01" localSheetId="4">'E064'!$BD$1068</definedName>
    <definedName name="_01" localSheetId="5">'E065'!$BD$1074</definedName>
    <definedName name="_01" localSheetId="6">'E066'!$BD$1069</definedName>
    <definedName name="_01">'E067'!$BD$1065</definedName>
    <definedName name="_02" localSheetId="1">'E061'!$BD$1099</definedName>
    <definedName name="_02" localSheetId="2">'E062'!$BD$1152</definedName>
    <definedName name="_02" localSheetId="3">'E063'!$BD$1085</definedName>
    <definedName name="_02" localSheetId="4">'E064'!$BD$1069</definedName>
    <definedName name="_02" localSheetId="5">'E065'!$BD$1075</definedName>
    <definedName name="_02" localSheetId="6">'E066'!$BD$1070</definedName>
    <definedName name="_02">'E067'!$BD$1066</definedName>
    <definedName name="_03" localSheetId="1">'E061'!$BD$1100</definedName>
    <definedName name="_03" localSheetId="2">'E062'!$BD$1153</definedName>
    <definedName name="_03" localSheetId="3">'E063'!$BD$1086</definedName>
    <definedName name="_03" localSheetId="4">'E064'!$BD$1070</definedName>
    <definedName name="_03" localSheetId="5">'E065'!$BD$1076</definedName>
    <definedName name="_03" localSheetId="6">'E066'!$BD$1071</definedName>
    <definedName name="_03">'E067'!$BD$1067</definedName>
    <definedName name="_04" localSheetId="1">'E061'!$BD$1101</definedName>
    <definedName name="_04" localSheetId="2">'E062'!$BD$1154</definedName>
    <definedName name="_04" localSheetId="3">'E063'!$BD$1087</definedName>
    <definedName name="_04" localSheetId="4">'E064'!$BD$1071</definedName>
    <definedName name="_04" localSheetId="5">'E065'!$BD$1077</definedName>
    <definedName name="_04" localSheetId="6">'E066'!$BD$1072</definedName>
    <definedName name="_04">'E067'!$BD$1068</definedName>
    <definedName name="_05" localSheetId="1">'E061'!$BD$1102</definedName>
    <definedName name="_05" localSheetId="2">'E062'!$BD$1155</definedName>
    <definedName name="_05" localSheetId="3">'E063'!$BD$1088</definedName>
    <definedName name="_05" localSheetId="4">'E064'!$BD$1072</definedName>
    <definedName name="_05" localSheetId="5">'E065'!$BD$1078</definedName>
    <definedName name="_05" localSheetId="6">'E066'!$BD$1073</definedName>
    <definedName name="_05">'E067'!$BD$1069</definedName>
    <definedName name="_06" localSheetId="1">'E061'!$BD$1103</definedName>
    <definedName name="_06" localSheetId="2">'E062'!$BD$1156</definedName>
    <definedName name="_06" localSheetId="3">'E063'!$BD$1089</definedName>
    <definedName name="_06" localSheetId="4">'E064'!$BD$1073</definedName>
    <definedName name="_06" localSheetId="5">'E065'!$BD$1079</definedName>
    <definedName name="_06" localSheetId="6">'E066'!$BD$1074</definedName>
    <definedName name="_06">'E067'!$BD$1070</definedName>
    <definedName name="_07" localSheetId="1">'E061'!$BD$1104</definedName>
    <definedName name="_07" localSheetId="2">'E062'!$BD$1157</definedName>
    <definedName name="_07" localSheetId="3">'E063'!$BD$1090</definedName>
    <definedName name="_07" localSheetId="4">'E064'!$BD$1074</definedName>
    <definedName name="_07" localSheetId="5">'E065'!$BD$1080</definedName>
    <definedName name="_07" localSheetId="6">'E066'!$BD$1075</definedName>
    <definedName name="_07">'E067'!$BD$1071</definedName>
    <definedName name="_08" localSheetId="1">'E061'!$BD$1105</definedName>
    <definedName name="_08" localSheetId="2">'E062'!$BD$1158</definedName>
    <definedName name="_08" localSheetId="3">'E063'!$BD$1091</definedName>
    <definedName name="_08" localSheetId="4">'E064'!$BD$1075</definedName>
    <definedName name="_08" localSheetId="5">'E065'!$BD$1081</definedName>
    <definedName name="_08" localSheetId="6">'E066'!$BD$1076</definedName>
    <definedName name="_08">'E067'!$BD$1072</definedName>
    <definedName name="_09" localSheetId="1">'E061'!$BD$1106</definedName>
    <definedName name="_09" localSheetId="2">'E062'!$BD$1159</definedName>
    <definedName name="_09" localSheetId="3">'E063'!$BD$1092</definedName>
    <definedName name="_09" localSheetId="4">'E064'!$BD$1076</definedName>
    <definedName name="_09" localSheetId="5">'E065'!$BD$1082</definedName>
    <definedName name="_09" localSheetId="6">'E066'!$BD$1077</definedName>
    <definedName name="_09">'E067'!$BD$1073</definedName>
    <definedName name="_10" localSheetId="1">'E061'!$BD$1107</definedName>
    <definedName name="_10" localSheetId="2">'E062'!$BD$1160</definedName>
    <definedName name="_10" localSheetId="3">'E063'!$BD$1093</definedName>
    <definedName name="_10" localSheetId="4">'E064'!$BD$1077</definedName>
    <definedName name="_10" localSheetId="5">'E065'!$BD$1083</definedName>
    <definedName name="_10" localSheetId="6">'E066'!$BD$1078</definedName>
    <definedName name="_10">'E067'!$BD$1074</definedName>
    <definedName name="_11" localSheetId="1">'E061'!$BD$1108</definedName>
    <definedName name="_11" localSheetId="2">'E062'!$BD$1161</definedName>
    <definedName name="_11" localSheetId="3">'E063'!$BD$1094</definedName>
    <definedName name="_11" localSheetId="4">'E064'!$BD$1078</definedName>
    <definedName name="_11" localSheetId="5">'E065'!$BD$1084</definedName>
    <definedName name="_11" localSheetId="6">'E066'!$BD$1079</definedName>
    <definedName name="_11">'E067'!$BD$1075</definedName>
    <definedName name="_12" localSheetId="1">'E061'!$BD$1109</definedName>
    <definedName name="_12" localSheetId="2">'E062'!$BD$1162</definedName>
    <definedName name="_12" localSheetId="3">'E063'!$BD$1095</definedName>
    <definedName name="_12" localSheetId="4">'E064'!$BD$1079</definedName>
    <definedName name="_12" localSheetId="5">'E065'!$BD$1085</definedName>
    <definedName name="_12" localSheetId="6">'E066'!$BD$1080</definedName>
    <definedName name="_12">'E067'!$BD$1076</definedName>
    <definedName name="_13" localSheetId="1">'E061'!$BD$1110</definedName>
    <definedName name="_13" localSheetId="2">'E062'!$BD$1163</definedName>
    <definedName name="_13" localSheetId="3">'E063'!$BD$1096</definedName>
    <definedName name="_13" localSheetId="4">'E064'!$BD$1080</definedName>
    <definedName name="_13" localSheetId="5">'E065'!$BD$1086</definedName>
    <definedName name="_13" localSheetId="6">'E066'!$BD$1081</definedName>
    <definedName name="_13">'E067'!$BD$1077</definedName>
    <definedName name="_14" localSheetId="1">'E061'!$BD$1111</definedName>
    <definedName name="_14" localSheetId="2">'E062'!$BD$1164</definedName>
    <definedName name="_14" localSheetId="3">'E063'!$BD$1097</definedName>
    <definedName name="_14" localSheetId="4">'E064'!$BD$1081</definedName>
    <definedName name="_14" localSheetId="5">'E065'!$BD$1087</definedName>
    <definedName name="_14" localSheetId="6">'E066'!$BD$1082</definedName>
    <definedName name="_14">'E067'!$BD$1078</definedName>
    <definedName name="_15" localSheetId="1">'E061'!$BD$1112</definedName>
    <definedName name="_15" localSheetId="2">'E062'!$BD$1165</definedName>
    <definedName name="_15" localSheetId="3">'E063'!$BD$1098</definedName>
    <definedName name="_15" localSheetId="4">'E064'!$BD$1082</definedName>
    <definedName name="_15" localSheetId="5">'E065'!$BD$1088</definedName>
    <definedName name="_15" localSheetId="6">'E066'!$BD$1083</definedName>
    <definedName name="_15">'E067'!$BD$1079</definedName>
    <definedName name="_16" localSheetId="1">'E061'!$BD$1113</definedName>
    <definedName name="_16" localSheetId="2">'E062'!$BD$1166</definedName>
    <definedName name="_16" localSheetId="3">'E063'!$BD$1099</definedName>
    <definedName name="_16" localSheetId="4">'E064'!$BD$1083</definedName>
    <definedName name="_16" localSheetId="5">'E065'!$BD$1089</definedName>
    <definedName name="_16" localSheetId="6">'E066'!$BD$1084</definedName>
    <definedName name="_16">'E067'!$BD$1080</definedName>
    <definedName name="_17" localSheetId="1">'E061'!$BD$1114</definedName>
    <definedName name="_17" localSheetId="2">'E062'!$BD$1167</definedName>
    <definedName name="_17" localSheetId="3">'E063'!$BD$1100</definedName>
    <definedName name="_17" localSheetId="4">'E064'!$BD$1084</definedName>
    <definedName name="_17" localSheetId="5">'E065'!$BD$1090</definedName>
    <definedName name="_17" localSheetId="6">'E066'!$BD$1085</definedName>
    <definedName name="_17">'E067'!$BD$1081</definedName>
    <definedName name="_18" localSheetId="1">'E061'!$BD$1115</definedName>
    <definedName name="_18" localSheetId="2">'E062'!$BD$1168</definedName>
    <definedName name="_18" localSheetId="3">'E063'!$BD$1101</definedName>
    <definedName name="_18" localSheetId="4">'E064'!$BD$1085</definedName>
    <definedName name="_18" localSheetId="5">'E065'!$BD$1091</definedName>
    <definedName name="_18" localSheetId="6">'E066'!$BD$1086</definedName>
    <definedName name="_18" localSheetId="7">'E067'!$BD$1082</definedName>
    <definedName name="_19" localSheetId="1">'E061'!$BD$1116</definedName>
    <definedName name="_19" localSheetId="2">'E062'!$BD$1169</definedName>
    <definedName name="_19" localSheetId="3">'E063'!$BD$1102</definedName>
    <definedName name="_19" localSheetId="4">'E064'!$BD$1086</definedName>
    <definedName name="_19" localSheetId="5">'E065'!$BD$1092</definedName>
    <definedName name="_19" localSheetId="6">'E066'!$BD$1087</definedName>
    <definedName name="_19" localSheetId="7">'E067'!$BD$1083</definedName>
    <definedName name="_20" localSheetId="1">'E061'!$BD$1117</definedName>
    <definedName name="_20" localSheetId="2">'E062'!$BD$1170</definedName>
    <definedName name="_20" localSheetId="3">'E063'!$BD$1103</definedName>
    <definedName name="_20" localSheetId="4">'E064'!$BD$1087</definedName>
    <definedName name="_20" localSheetId="5">'E065'!$BD$1093</definedName>
    <definedName name="_20" localSheetId="6">'E066'!$BD$1088</definedName>
    <definedName name="_20" localSheetId="7">'E067'!$BD$1084</definedName>
    <definedName name="_21" localSheetId="1">'E061'!$BD$1118</definedName>
    <definedName name="_21" localSheetId="2">'E062'!$BD$1171</definedName>
    <definedName name="_21" localSheetId="3">'E063'!$BD$1104</definedName>
    <definedName name="_21" localSheetId="4">'E064'!$BD$1088</definedName>
    <definedName name="_21" localSheetId="5">'E065'!$BD$1094</definedName>
    <definedName name="_21" localSheetId="6">'E066'!$BD$1089</definedName>
    <definedName name="_21" localSheetId="7">'E067'!$BD$1085</definedName>
    <definedName name="_22" localSheetId="1">'E061'!$BD$1166</definedName>
    <definedName name="_22" localSheetId="2">'E062'!$BD$1219</definedName>
    <definedName name="_22" localSheetId="3">'E063'!$BD$1152</definedName>
    <definedName name="_22" localSheetId="4">'E064'!$BD$1136</definedName>
    <definedName name="_22" localSheetId="5">'E065'!$BD$1142</definedName>
    <definedName name="_22" localSheetId="6">'E066'!$BD$1137</definedName>
    <definedName name="_22" localSheetId="7">'E067'!$BD$1133</definedName>
    <definedName name="_23" localSheetId="1">'E061'!$BD$1120</definedName>
    <definedName name="_23" localSheetId="2">'E062'!$BD$1173</definedName>
    <definedName name="_23" localSheetId="3">'E063'!$BD$1106</definedName>
    <definedName name="_23" localSheetId="4">'E064'!$BD$1090</definedName>
    <definedName name="_23" localSheetId="5">'E065'!$BD$1096</definedName>
    <definedName name="_23" localSheetId="6">'E066'!$BD$1091</definedName>
    <definedName name="_23" localSheetId="7">'E067'!$BD$1087</definedName>
    <definedName name="_24" localSheetId="1">'E061'!$BD$1168</definedName>
    <definedName name="_24" localSheetId="2">'E062'!$BD$1221</definedName>
    <definedName name="_24" localSheetId="3">'E063'!$BD$1154</definedName>
    <definedName name="_24" localSheetId="4">'E064'!$BD$1138</definedName>
    <definedName name="_24" localSheetId="5">'E065'!$BD$1144</definedName>
    <definedName name="_24" localSheetId="6">'E066'!$BD$1139</definedName>
    <definedName name="_24" localSheetId="7">'E067'!$BD$1135</definedName>
    <definedName name="_26" localSheetId="1">'E061'!$BD$1122</definedName>
    <definedName name="_26" localSheetId="2">'E062'!$BD$1175</definedName>
    <definedName name="_26" localSheetId="3">'E063'!$BD$1108</definedName>
    <definedName name="_26" localSheetId="4">'E064'!$BD$1092</definedName>
    <definedName name="_26" localSheetId="5">'E065'!$BD$1098</definedName>
    <definedName name="_26" localSheetId="6">'E066'!$BD$1093</definedName>
    <definedName name="_26" localSheetId="7">'E067'!$BD$1089</definedName>
    <definedName name="_27" localSheetId="1">'E061'!$BD$1123</definedName>
    <definedName name="_27" localSheetId="2">'E062'!$BD$1176</definedName>
    <definedName name="_27" localSheetId="3">'E063'!$BD$1109</definedName>
    <definedName name="_27" localSheetId="4">'E064'!$BD$1093</definedName>
    <definedName name="_27" localSheetId="5">'E065'!$BD$1099</definedName>
    <definedName name="_27" localSheetId="6">'E066'!$BD$1094</definedName>
    <definedName name="_27" localSheetId="7">'E067'!$BD$1090</definedName>
    <definedName name="_28" localSheetId="1">'E061'!$BD$1124</definedName>
    <definedName name="_28" localSheetId="2">'E062'!$BD$1177</definedName>
    <definedName name="_28" localSheetId="3">'E063'!$BD$1110</definedName>
    <definedName name="_28" localSheetId="4">'E064'!$BD$1094</definedName>
    <definedName name="_28" localSheetId="5">'E065'!$BD$1100</definedName>
    <definedName name="_28" localSheetId="6">'E066'!$BD$1095</definedName>
    <definedName name="_28" localSheetId="7">'E067'!$BD$1091</definedName>
    <definedName name="_29" localSheetId="1">'E061'!$BD$1172</definedName>
    <definedName name="_29" localSheetId="2">'E062'!$BD$1225</definedName>
    <definedName name="_29" localSheetId="3">'E063'!$BD$1158</definedName>
    <definedName name="_29" localSheetId="4">'E064'!$BD$1142</definedName>
    <definedName name="_29" localSheetId="5">'E065'!$BD$1148</definedName>
    <definedName name="_29" localSheetId="6">'E066'!$BD$1143</definedName>
    <definedName name="_29" localSheetId="7">'E067'!$BD$1139</definedName>
    <definedName name="_Órganos_Autónomos" localSheetId="1">'E061'!$BE$1134:$BE$1142</definedName>
    <definedName name="_Órganos_Autónomos" localSheetId="2">'E062'!$BE$1187:$BE$1195</definedName>
    <definedName name="_Órganos_Autónomos" localSheetId="3">'E063'!$BE$1120:$BE$1128</definedName>
    <definedName name="_Órganos_Autónomos" localSheetId="4">'E064'!$BE$1104:$BE$1112</definedName>
    <definedName name="_Órganos_Autónomos" localSheetId="5">'E065'!$BE$1110:$BE$1118</definedName>
    <definedName name="_Órganos_Autónomos" localSheetId="6">'E066'!$BE$1105:$BE$1113</definedName>
    <definedName name="_Órganos_Autónomos">'E067'!$BE$1101:$BE$1109</definedName>
    <definedName name="_Poder_Judicial" localSheetId="1">'E061'!$BE$1130:$BE$1133</definedName>
    <definedName name="_Poder_Judicial" localSheetId="2">'E062'!$BE$1183:$BE$1186</definedName>
    <definedName name="_Poder_Judicial" localSheetId="3">'E063'!$BE$1116:$BE$1119</definedName>
    <definedName name="_Poder_Judicial" localSheetId="4">'E064'!$BE$1100:$BE$1103</definedName>
    <definedName name="_Poder_Judicial" localSheetId="5">'E065'!$BE$1106:$BE$1109</definedName>
    <definedName name="_Poder_Judicial" localSheetId="6">'E066'!$BE$1101:$BE$1104</definedName>
    <definedName name="_Poder_Judicial">'E067'!$BE$1097:$BE$1100</definedName>
    <definedName name="_Poder_Legislativo" localSheetId="1">'E061'!$BE$1128:$BE$1129</definedName>
    <definedName name="_Poder_Legislativo" localSheetId="2">'E062'!$BE$1181:$BE$1182</definedName>
    <definedName name="_Poder_Legislativo" localSheetId="3">'E063'!$BE$1114:$BE$1115</definedName>
    <definedName name="_Poder_Legislativo" localSheetId="4">'E064'!$BE$1098:$BE$1099</definedName>
    <definedName name="_Poder_Legislativo" localSheetId="5">'E065'!$BE$1104:$BE$1105</definedName>
    <definedName name="_Poder_Legislativo" localSheetId="6">'E066'!$BE$1099:$BE$1100</definedName>
    <definedName name="_Poder_Legislativo">'E067'!$BE$1095:$BE$1096</definedName>
    <definedName name="_Procuración_de_Justicia" localSheetId="1">'E061'!$BE$1153:$BE$1155</definedName>
    <definedName name="_Procuración_de_Justicia" localSheetId="2">'E062'!$BE$1206:$BE$1208</definedName>
    <definedName name="_Procuración_de_Justicia" localSheetId="3">'E063'!$BE$1139:$BE$1141</definedName>
    <definedName name="_Procuración_de_Justicia" localSheetId="4">'E064'!$BE$1123:$BE$1125</definedName>
    <definedName name="_Procuración_de_Justicia" localSheetId="5">'E065'!$BE$1129:$BE$1131</definedName>
    <definedName name="_Procuración_de_Justicia" localSheetId="6">'E066'!$BE$1124:$BE$1126</definedName>
    <definedName name="_Procuración_de_Justicia">'E067'!$BE$1120:$BE$1122</definedName>
    <definedName name="ADEFAS" localSheetId="1">'E061'!$BE$1121</definedName>
    <definedName name="ADEFAS" localSheetId="2">'E062'!$BE$1174</definedName>
    <definedName name="ADEFAS" localSheetId="3">'E063'!$BE$1107</definedName>
    <definedName name="ADEFAS" localSheetId="4">'E064'!$BE$1091</definedName>
    <definedName name="ADEFAS" localSheetId="5">'E065'!$BE$1097</definedName>
    <definedName name="ADEFAS" localSheetId="6">'E066'!$BE$1092</definedName>
    <definedName name="ADEFAS">'E067'!$BE$1088</definedName>
    <definedName name="Adeudos_de_Ejer._Fisc._Ant.__ADEFAS" localSheetId="1">'E061'!$BE$1168</definedName>
    <definedName name="Adeudos_de_Ejer._Fisc._Ant.__ADEFAS" localSheetId="2">'E062'!$BE$1221</definedName>
    <definedName name="Adeudos_de_Ejer._Fisc._Ant.__ADEFAS" localSheetId="3">'E063'!$BE$1154</definedName>
    <definedName name="Adeudos_de_Ejer._Fisc._Ant.__ADEFAS" localSheetId="4">'E064'!$BE$1138</definedName>
    <definedName name="Adeudos_de_Ejer._Fisc._Ant.__ADEFAS" localSheetId="5">'E065'!$BE$1144</definedName>
    <definedName name="Adeudos_de_Ejer._Fisc._Ant.__ADEFAS" localSheetId="6">'E066'!$BE$1139</definedName>
    <definedName name="Adeudos_de_Ejer._Fisc._Ant.__ADEFAS">'E067'!$BE$1135</definedName>
    <definedName name="Administración" localSheetId="1">'E061'!$BE$1156</definedName>
    <definedName name="Administración" localSheetId="2">'E062'!$BE$1209</definedName>
    <definedName name="Administración" localSheetId="3">'E063'!$BE$1142</definedName>
    <definedName name="Administración" localSheetId="4">'E064'!$BE$1126</definedName>
    <definedName name="Administración" localSheetId="5">'E065'!$BE$1132</definedName>
    <definedName name="Administración" localSheetId="6">'E066'!$BE$1127</definedName>
    <definedName name="Administración" localSheetId="7">'E067'!$BE$1123</definedName>
    <definedName name="Agropecuario" localSheetId="1">'E061'!$BE$1147</definedName>
    <definedName name="Agropecuario" localSheetId="2">'E062'!$BE$1200</definedName>
    <definedName name="Agropecuario" localSheetId="3">'E063'!$BE$1133</definedName>
    <definedName name="Agropecuario" localSheetId="4">'E064'!$BE$1117</definedName>
    <definedName name="Agropecuario" localSheetId="5">'E065'!$BE$1123</definedName>
    <definedName name="Agropecuario" localSheetId="6">'E066'!$BE$1118</definedName>
    <definedName name="Agropecuario" localSheetId="7">'E067'!$BE$1114</definedName>
    <definedName name="_xlnm.Print_Area" localSheetId="1">'E061'!$A$2:$Y$69</definedName>
    <definedName name="_xlnm.Print_Area" localSheetId="2">'E062'!$A$2:$AA$122</definedName>
    <definedName name="_xlnm.Print_Area" localSheetId="3">'E063'!$A$2:$Y$55</definedName>
    <definedName name="_xlnm.Print_Area" localSheetId="4">'E064'!$A$2:$Y$39</definedName>
    <definedName name="_xlnm.Print_Area" localSheetId="5">'E065'!$A$2:$Y$45</definedName>
    <definedName name="_xlnm.Print_Area" localSheetId="6">'E066'!$A$2:$Y$40</definedName>
    <definedName name="_xlnm.Print_Area" localSheetId="7">'E067'!$A$2:$Y$36</definedName>
    <definedName name="Bienes_Muebles_e_Inmuebles" localSheetId="1">'E061'!$BE$1169</definedName>
    <definedName name="Bienes_Muebles_e_Inmuebles" localSheetId="2">'E062'!$BE$1222</definedName>
    <definedName name="Bienes_Muebles_e_Inmuebles" localSheetId="3">'E063'!$BE$1155</definedName>
    <definedName name="Bienes_Muebles_e_Inmuebles" localSheetId="4">'E064'!$BE$1139</definedName>
    <definedName name="Bienes_Muebles_e_Inmuebles" localSheetId="5">'E065'!$BE$1145</definedName>
    <definedName name="Bienes_Muebles_e_Inmuebles" localSheetId="6">'E066'!$BE$1140</definedName>
    <definedName name="Bienes_Muebles_e_Inmuebles">'E067'!$BE$1136</definedName>
    <definedName name="Consejería_Jurídica" localSheetId="1">'E061'!$BE$1159</definedName>
    <definedName name="Consejería_Jurídica" localSheetId="2">'E062'!$BE$1212</definedName>
    <definedName name="Consejería_Jurídica" localSheetId="3">'E063'!$BE$1145</definedName>
    <definedName name="Consejería_Jurídica" localSheetId="4">'E064'!$BE$1129</definedName>
    <definedName name="Consejería_Jurídica" localSheetId="5">'E065'!$BE$1135</definedName>
    <definedName name="Consejería_Jurídica" localSheetId="6">'E066'!$BE$1130</definedName>
    <definedName name="Consejería_Jurídica" localSheetId="7">'E067'!$BE$1126</definedName>
    <definedName name="Contraloría" localSheetId="1">'E061'!$BE$1157</definedName>
    <definedName name="Contraloría" localSheetId="2">'E062'!$BE$1210</definedName>
    <definedName name="Contraloría" localSheetId="3">'E063'!$BE$1143</definedName>
    <definedName name="Contraloría" localSheetId="4">'E064'!$BE$1127</definedName>
    <definedName name="Contraloría" localSheetId="5">'E065'!$BE$1133</definedName>
    <definedName name="Contraloría" localSheetId="6">'E066'!$BE$1128</definedName>
    <definedName name="Contraloría" localSheetId="7">'E067'!$BE$1124</definedName>
    <definedName name="Cultura" localSheetId="1">'E061'!$BE$1163</definedName>
    <definedName name="Cultura" localSheetId="2">'E062'!$BE$1216</definedName>
    <definedName name="Cultura" localSheetId="3">'E063'!$BE$1149</definedName>
    <definedName name="Cultura" localSheetId="4">'E064'!$BE$1133</definedName>
    <definedName name="Cultura" localSheetId="5">'E065'!$BE$1139</definedName>
    <definedName name="Cultura" localSheetId="6">'E066'!$BE$1134</definedName>
    <definedName name="Cultura" localSheetId="7">'E067'!$BE$1130</definedName>
    <definedName name="Desarrollo_Social" localSheetId="1">'E061'!$BE$1161</definedName>
    <definedName name="Desarrollo_Social" localSheetId="2">'E062'!$BE$1214</definedName>
    <definedName name="Desarrollo_Social" localSheetId="3">'E063'!$BE$1147</definedName>
    <definedName name="Desarrollo_Social" localSheetId="4">'E064'!$BE$1131</definedName>
    <definedName name="Desarrollo_Social" localSheetId="5">'E065'!$BE$1137</definedName>
    <definedName name="Desarrollo_Social" localSheetId="6">'E066'!$BE$1132</definedName>
    <definedName name="Desarrollo_Social" localSheetId="7">'E067'!$BE$1128</definedName>
    <definedName name="Desarrollo_Sustentable" localSheetId="1">'E061'!$BE$1164:$BE$1165</definedName>
    <definedName name="Desarrollo_Sustentable" localSheetId="2">'E062'!$BE$1217:$BE$1218</definedName>
    <definedName name="Desarrollo_Sustentable" localSheetId="3">'E063'!$BE$1150:$BE$1151</definedName>
    <definedName name="Desarrollo_Sustentable" localSheetId="4">'E064'!$BE$1134:$BE$1135</definedName>
    <definedName name="Desarrollo_Sustentable" localSheetId="5">'E065'!$BE$1140:$BE$1141</definedName>
    <definedName name="Desarrollo_Sustentable" localSheetId="6">'E066'!$BE$1135:$BE$1136</definedName>
    <definedName name="Desarrollo_Sustentable" localSheetId="7">'E067'!$BE$1131:$BE$1132</definedName>
    <definedName name="Deuda_Pública" localSheetId="1">'E061'!$BE$1170</definedName>
    <definedName name="Deuda_Pública" localSheetId="2">'E062'!$BE$1223</definedName>
    <definedName name="Deuda_Pública" localSheetId="3">'E063'!$BE$1156</definedName>
    <definedName name="Deuda_Pública" localSheetId="4">'E064'!$BE$1140</definedName>
    <definedName name="Deuda_Pública" localSheetId="5">'E065'!$BE$1146</definedName>
    <definedName name="Deuda_Pública" localSheetId="6">'E066'!$BE$1141</definedName>
    <definedName name="Deuda_Pública">'E067'!$BE$1137</definedName>
    <definedName name="Economía" localSheetId="1">'E061'!$BE$1146</definedName>
    <definedName name="Economía" localSheetId="2">'E062'!$BE$1199</definedName>
    <definedName name="Economía" localSheetId="3">'E063'!$BE$1132</definedName>
    <definedName name="Economía" localSheetId="4">'E064'!$BE$1116</definedName>
    <definedName name="Economía" localSheetId="5">'E065'!$BE$1122</definedName>
    <definedName name="Economía" localSheetId="6">'E066'!$BE$1117</definedName>
    <definedName name="Economía" localSheetId="7">'E067'!$BE$1113</definedName>
    <definedName name="Educación" localSheetId="1">'E061'!$BE$1149:$BE$1150</definedName>
    <definedName name="Educación" localSheetId="2">'E062'!$BE$1202:$BE$1203</definedName>
    <definedName name="Educación" localSheetId="3">'E063'!$BE$1135:$BE$1136</definedName>
    <definedName name="Educación" localSheetId="4">'E064'!$BE$1119:$BE$1120</definedName>
    <definedName name="Educación" localSheetId="5">'E065'!$BE$1125:$BE$1126</definedName>
    <definedName name="Educación" localSheetId="6">'E066'!$BE$1120:$BE$1121</definedName>
    <definedName name="Educación">'E067'!$BE$1116:$BE$1117</definedName>
    <definedName name="FINES" localSheetId="1">'E061'!$BP$1029:$BP$1040</definedName>
    <definedName name="FINES" localSheetId="2">'E062'!$BP$1082:$BP$1093</definedName>
    <definedName name="FINES" localSheetId="3">'E063'!$BP$1015:$BP$1026</definedName>
    <definedName name="FINES" localSheetId="4">'E064'!$BP$999:$BP$1010</definedName>
    <definedName name="FINES" localSheetId="5">'E065'!$BP$1005:$BP$1016</definedName>
    <definedName name="FINES" localSheetId="6">'E066'!$BP$1000:$BP$1011</definedName>
    <definedName name="FINES">'E067'!$BP$996:$BP$1007</definedName>
    <definedName name="Gastos_Institucionales" localSheetId="1">'E061'!$BE$1172</definedName>
    <definedName name="Gastos_Institucionales" localSheetId="2">'E062'!$BE$1225</definedName>
    <definedName name="Gastos_Institucionales" localSheetId="3">'E063'!$BE$1158</definedName>
    <definedName name="Gastos_Institucionales" localSheetId="4">'E064'!$BE$1142</definedName>
    <definedName name="Gastos_Institucionales" localSheetId="5">'E065'!$BE$1148</definedName>
    <definedName name="Gastos_Institucionales" localSheetId="6">'E066'!$BE$1143</definedName>
    <definedName name="Gastos_Institucionales" localSheetId="7">'E067'!$BE$1139</definedName>
    <definedName name="Gobierno" localSheetId="1">'E061'!$BE$1144</definedName>
    <definedName name="Gobierno" localSheetId="2">'E062'!$BE$1197</definedName>
    <definedName name="Gobierno" localSheetId="3">'E063'!$BE$1130</definedName>
    <definedName name="Gobierno" localSheetId="4">'E064'!$BE$1114</definedName>
    <definedName name="Gobierno" localSheetId="5">'E065'!$BE$1120</definedName>
    <definedName name="Gobierno" localSheetId="6">'E066'!$BE$1115</definedName>
    <definedName name="Gobierno">'E067'!$BE$1111</definedName>
    <definedName name="Hacienda" localSheetId="1">'E061'!$BE$1145</definedName>
    <definedName name="Hacienda" localSheetId="2">'E062'!$BE$1198</definedName>
    <definedName name="Hacienda" localSheetId="3">'E063'!$BE$1131</definedName>
    <definedName name="Hacienda" localSheetId="4">'E064'!$BE$1115</definedName>
    <definedName name="Hacienda" localSheetId="5">'E065'!$BE$1121</definedName>
    <definedName name="Hacienda" localSheetId="6">'E066'!$BE$1116</definedName>
    <definedName name="Hacienda">'E067'!$BE$1112</definedName>
    <definedName name="Innovación__Ciencia_y_Tec." localSheetId="1">'E061'!$BE$1166</definedName>
    <definedName name="Innovación__Ciencia_y_Tec." localSheetId="2">'E062'!$BE$1219</definedName>
    <definedName name="Innovación__Ciencia_y_Tec." localSheetId="3">'E063'!$BE$1152</definedName>
    <definedName name="Innovación__Ciencia_y_Tec." localSheetId="4">'E064'!$BE$1136</definedName>
    <definedName name="Innovación__Ciencia_y_Tec." localSheetId="5">'E065'!$BE$1142</definedName>
    <definedName name="Innovación__Ciencia_y_Tec." localSheetId="6">'E066'!$BE$1137</definedName>
    <definedName name="Innovación__Ciencia_y_Tec." localSheetId="7">'E067'!$BE$1133</definedName>
    <definedName name="Innovación__Ciencia_y_Tecnología" localSheetId="1">'E061'!$BE$1166</definedName>
    <definedName name="Innovación__Ciencia_y_Tecnología" localSheetId="2">'E062'!$BE$1219</definedName>
    <definedName name="Innovación__Ciencia_y_Tecnología" localSheetId="3">'E063'!$BE$1152</definedName>
    <definedName name="Innovación__Ciencia_y_Tecnología" localSheetId="4">'E064'!$BE$1136</definedName>
    <definedName name="Innovación__Ciencia_y_Tecnología" localSheetId="5">'E065'!$BE$1142</definedName>
    <definedName name="Innovación__Ciencia_y_Tecnología" localSheetId="6">'E066'!$BE$1137</definedName>
    <definedName name="Innovación__Ciencia_y_Tecnología" localSheetId="7">'E067'!$BE$1133</definedName>
    <definedName name="Innovación_Ciencia_y_Tec." localSheetId="1">'E061'!$BE$1166</definedName>
    <definedName name="Innovación_Ciencia_y_Tec." localSheetId="2">'E062'!$BE$1219</definedName>
    <definedName name="Innovación_Ciencia_y_Tec." localSheetId="3">'E063'!$BE$1152</definedName>
    <definedName name="Innovación_Ciencia_y_Tec." localSheetId="4">'E064'!$BE$1136</definedName>
    <definedName name="Innovación_Ciencia_y_Tec." localSheetId="5">'E065'!$BE$1142</definedName>
    <definedName name="Innovación_Ciencia_y_Tec." localSheetId="6">'E066'!$BE$1137</definedName>
    <definedName name="Innovación_Ciencia_y_Tec.">'E067'!$BE$1133</definedName>
    <definedName name="Movilidad_y_Transporte" localSheetId="1">'E061'!$BE$1167</definedName>
    <definedName name="Movilidad_y_Transporte" localSheetId="2">'E062'!$BE$1220</definedName>
    <definedName name="Movilidad_y_Transporte" localSheetId="3">'E063'!$BE$1153</definedName>
    <definedName name="Movilidad_y_Transporte" localSheetId="4">'E064'!$BE$1137</definedName>
    <definedName name="Movilidad_y_Transporte" localSheetId="5">'E065'!$BE$1143</definedName>
    <definedName name="Movilidad_y_Transporte" localSheetId="6">'E066'!$BE$1138</definedName>
    <definedName name="Movilidad_y_Transporte" localSheetId="7">'E067'!$BE$1134</definedName>
    <definedName name="Obras_Públicas" localSheetId="1">'E061'!$BE$1148</definedName>
    <definedName name="Obras_Públicas" localSheetId="2">'E062'!$BE$1201</definedName>
    <definedName name="Obras_Públicas" localSheetId="3">'E063'!$BE$1134</definedName>
    <definedName name="Obras_Públicas" localSheetId="4">'E064'!$BE$1118</definedName>
    <definedName name="Obras_Públicas" localSheetId="5">'E065'!$BE$1124</definedName>
    <definedName name="Obras_Públicas" localSheetId="6">'E066'!$BE$1119</definedName>
    <definedName name="Obras_Públicas">'E067'!$BE$1115</definedName>
    <definedName name="Oficina_de_la_Gubernatura" localSheetId="1">'E061'!$BE$1143</definedName>
    <definedName name="Oficina_de_la_Gubernatura" localSheetId="2">'E062'!$BE$1196</definedName>
    <definedName name="Oficina_de_la_Gubernatura" localSheetId="3">'E063'!$BE$1129</definedName>
    <definedName name="Oficina_de_la_Gubernatura" localSheetId="4">'E064'!$BE$1113</definedName>
    <definedName name="Oficina_de_la_Gubernatura" localSheetId="5">'E065'!$BE$1119</definedName>
    <definedName name="Oficina_de_la_Gubernatura" localSheetId="6">'E066'!$BE$1114</definedName>
    <definedName name="Oficina_de_la_Gubernatura">'E067'!$BE$1110</definedName>
    <definedName name="Órganos_Autónomos" localSheetId="1">'E061'!$BE$1036:$BE$1044</definedName>
    <definedName name="Órganos_Autónomos" localSheetId="2">'E062'!$BE$1089:$BE$1097</definedName>
    <definedName name="Órganos_Autónomos" localSheetId="3">'E063'!$BE$1022:$BE$1030</definedName>
    <definedName name="Órganos_Autónomos" localSheetId="4">'E064'!$BE$1006:$BE$1014</definedName>
    <definedName name="Órganos_Autónomos" localSheetId="5">'E065'!$BE$1012:$BE$1020</definedName>
    <definedName name="Órganos_Autónomos" localSheetId="6">'E066'!$BE$1007:$BE$1015</definedName>
    <definedName name="Órganos_Autónomos">'E067'!$BE$1003:$BE$1011</definedName>
    <definedName name="Participaciones_a_municipios" localSheetId="1">'E061'!$BE$1171</definedName>
    <definedName name="Participaciones_a_municipios" localSheetId="2">'E062'!$BE$1224</definedName>
    <definedName name="Participaciones_a_municipios" localSheetId="3">'E063'!$BE$1157</definedName>
    <definedName name="Participaciones_a_municipios" localSheetId="4">'E064'!$BE$1141</definedName>
    <definedName name="Participaciones_a_municipios" localSheetId="5">'E065'!$BE$1147</definedName>
    <definedName name="Participaciones_a_municipios" localSheetId="6">'E066'!$BE$1142</definedName>
    <definedName name="Participaciones_a_municipios" localSheetId="7">'E067'!$BE$1138</definedName>
    <definedName name="Poder_Judicial" localSheetId="1">'E061'!$BE$1032:$BE$1035</definedName>
    <definedName name="Poder_Judicial" localSheetId="2">'E062'!$BE$1085:$BE$1088</definedName>
    <definedName name="Poder_Judicial" localSheetId="3">'E063'!$BE$1018:$BE$1021</definedName>
    <definedName name="Poder_Judicial" localSheetId="4">'E064'!$BE$1002:$BE$1005</definedName>
    <definedName name="Poder_Judicial" localSheetId="5">'E065'!$BE$1008:$BE$1011</definedName>
    <definedName name="Poder_Judicial" localSheetId="6">'E066'!$BE$1003:$BE$1006</definedName>
    <definedName name="Poder_Judicial" localSheetId="7">'E067'!$BE$999:$BE$1002</definedName>
    <definedName name="Poder_Legislativo" localSheetId="1">'E061'!$BE$1030:$BE$1031</definedName>
    <definedName name="Poder_Legislativo" localSheetId="2">'E062'!$BE$1083:$BE$1084</definedName>
    <definedName name="Poder_Legislativo" localSheetId="3">'E063'!$BE$1016:$BE$1017</definedName>
    <definedName name="Poder_Legislativo" localSheetId="4">'E064'!$BE$1000:$BE$1001</definedName>
    <definedName name="Poder_Legislativo" localSheetId="5">'E065'!$BE$1006:$BE$1007</definedName>
    <definedName name="Poder_Legislativo" localSheetId="6">'E066'!$BE$1001:$BE$1002</definedName>
    <definedName name="Poder_Legislativo">'E067'!$BE$997:$BE$998</definedName>
    <definedName name="Procuración_de_Justicia" localSheetId="1">'E061'!$BE$1153:$BE$1155</definedName>
    <definedName name="Procuración_de_Justicia" localSheetId="2">'E062'!$BE$1206:$BE$1208</definedName>
    <definedName name="Procuración_de_Justicia" localSheetId="3">'E063'!$BE$1139:$BE$1141</definedName>
    <definedName name="Procuración_de_Justicia" localSheetId="4">'E064'!$BE$1123:$BE$1125</definedName>
    <definedName name="Procuración_de_Justicia" localSheetId="5">'E065'!$BE$1129:$BE$1131</definedName>
    <definedName name="Procuración_de_Justicia" localSheetId="6">'E066'!$BE$1124:$BE$1126</definedName>
    <definedName name="Procuración_de_Justicia" localSheetId="7">'E067'!$BE$1120:$BE$1122</definedName>
    <definedName name="Ramos" localSheetId="1">'E061'!$BC$1098:$BC$1125</definedName>
    <definedName name="Ramos" localSheetId="2">'E062'!$BC$1151:$BC$1178</definedName>
    <definedName name="Ramos" localSheetId="3">'E063'!$BC$1084:$BC$1111</definedName>
    <definedName name="Ramos" localSheetId="4">'E064'!$BC$1068:$BC$1095</definedName>
    <definedName name="Ramos" localSheetId="5">'E065'!$BC$1074:$BC$1101</definedName>
    <definedName name="Ramos" localSheetId="6">'E066'!$BC$1069:$BC$1096</definedName>
    <definedName name="Ramos">'E067'!$BC$1065:$BC$1092</definedName>
    <definedName name="RAMOS_ESTATALES" localSheetId="1">'E061'!$BD$1098:$BD$1125</definedName>
    <definedName name="RAMOS_ESTATALES" localSheetId="2">'E062'!$BD$1151:$BD$1178</definedName>
    <definedName name="RAMOS_ESTATALES" localSheetId="3">'E063'!$BD$1084:$BD$1111</definedName>
    <definedName name="RAMOS_ESTATALES" localSheetId="4">'E064'!$BD$1068:$BD$1095</definedName>
    <definedName name="RAMOS_ESTATALES" localSheetId="5">'E065'!$BD$1074:$BD$1101</definedName>
    <definedName name="RAMOS_ESTATALES" localSheetId="6">'E066'!$BD$1069:$BD$1096</definedName>
    <definedName name="RAMOS_ESTATALES" localSheetId="7">'E067'!$BD$1065:$BD$1092</definedName>
    <definedName name="Salud" localSheetId="1">'E061'!$BE$1151:$BE$1152</definedName>
    <definedName name="Salud" localSheetId="2">'E062'!$BE$1204:$BE$1205</definedName>
    <definedName name="Salud" localSheetId="3">'E063'!$BE$1137:$BE$1138</definedName>
    <definedName name="Salud" localSheetId="4">'E064'!$BE$1121:$BE$1122</definedName>
    <definedName name="Salud" localSheetId="5">'E065'!$BE$1127:$BE$1128</definedName>
    <definedName name="Salud" localSheetId="6">'E066'!$BE$1122:$BE$1123</definedName>
    <definedName name="Salud" localSheetId="7">'E067'!$BE$1118:$BE$1119</definedName>
    <definedName name="Seguridad_Pública" localSheetId="1">'E061'!$BE$1158</definedName>
    <definedName name="Seguridad_Pública" localSheetId="2">'E062'!$BE$1211</definedName>
    <definedName name="Seguridad_Pública" localSheetId="3">'E063'!$BE$1144</definedName>
    <definedName name="Seguridad_Pública" localSheetId="4">'E064'!$BE$1128</definedName>
    <definedName name="Seguridad_Pública" localSheetId="5">'E065'!$BE$1134</definedName>
    <definedName name="Seguridad_Pública" localSheetId="6">'E066'!$BE$1129</definedName>
    <definedName name="Seguridad_Pública" localSheetId="7">'E067'!$BE$1125</definedName>
    <definedName name="_xlnm.Print_Titles" localSheetId="1">'E061'!$1:$7</definedName>
    <definedName name="_xlnm.Print_Titles" localSheetId="2">'E062'!$1:$7</definedName>
    <definedName name="_xlnm.Print_Titles" localSheetId="3">'E063'!$1:$7</definedName>
    <definedName name="_xlnm.Print_Titles" localSheetId="4">'E064'!$1:$7</definedName>
    <definedName name="_xlnm.Print_Titles" localSheetId="5">'E065'!$1:$7</definedName>
    <definedName name="_xlnm.Print_Titles" localSheetId="6">'E066'!$1:$7</definedName>
    <definedName name="_xlnm.Print_Titles" localSheetId="7">'E067'!$1:$7</definedName>
    <definedName name="Trabajo" localSheetId="1">'E061'!$BE$1162</definedName>
    <definedName name="Trabajo" localSheetId="2">'E062'!$BE$1215</definedName>
    <definedName name="Trabajo" localSheetId="3">'E063'!$BE$1148</definedName>
    <definedName name="Trabajo" localSheetId="4">'E064'!$BE$1132</definedName>
    <definedName name="Trabajo" localSheetId="5">'E065'!$BE$1138</definedName>
    <definedName name="Trabajo" localSheetId="6">'E066'!$BE$1133</definedName>
    <definedName name="Trabajo" localSheetId="7">'E067'!$BE$1129</definedName>
    <definedName name="Turismo" localSheetId="1">'E061'!$BE$1160</definedName>
    <definedName name="Turismo" localSheetId="2">'E062'!$BE$1213</definedName>
    <definedName name="Turismo" localSheetId="3">'E063'!$BE$1146</definedName>
    <definedName name="Turismo" localSheetId="4">'E064'!$BE$1130</definedName>
    <definedName name="Turismo" localSheetId="5">'E065'!$BE$1136</definedName>
    <definedName name="Turismo" localSheetId="6">'E066'!$BE$1131</definedName>
    <definedName name="Turismo">'E067'!$BE$1127</definedName>
    <definedName name="Unidades_Responsables_de_Gasto" localSheetId="1">'E061'!$BE$1128:$BE$1172</definedName>
    <definedName name="Unidades_Responsables_de_Gasto" localSheetId="2">'E062'!$BE$1181:$BE$1225</definedName>
    <definedName name="Unidades_Responsables_de_Gasto" localSheetId="3">'E063'!$BE$1114:$BE$1158</definedName>
    <definedName name="Unidades_Responsables_de_Gasto" localSheetId="4">'E064'!$BE$1098:$BE$1142</definedName>
    <definedName name="Unidades_Responsables_de_Gasto" localSheetId="5">'E065'!$BE$1104:$BE$1148</definedName>
    <definedName name="Unidades_Responsables_de_Gasto" localSheetId="6">'E066'!$BE$1099:$BE$1143</definedName>
    <definedName name="Unidades_Responsables_de_Gasto" localSheetId="7">'E067'!$BE$1095:$BE$1139</definedName>
  </definedNames>
  <calcPr calcId="145621"/>
</workbook>
</file>

<file path=xl/calcChain.xml><?xml version="1.0" encoding="utf-8"?>
<calcChain xmlns="http://schemas.openxmlformats.org/spreadsheetml/2006/main">
  <c r="BA1068" i="12" l="1"/>
  <c r="BA1067" i="12"/>
  <c r="BA1066" i="12"/>
  <c r="BA1065" i="12"/>
  <c r="BA1064" i="12"/>
  <c r="BA1063" i="12"/>
  <c r="BA1062" i="12"/>
  <c r="BA1061" i="12"/>
  <c r="BA1060" i="12"/>
  <c r="BA1059" i="12"/>
  <c r="BA1058" i="12"/>
  <c r="BA1057" i="12"/>
  <c r="BA1056" i="12"/>
  <c r="BA1055" i="12"/>
  <c r="BA1054" i="12"/>
  <c r="BA1053" i="12"/>
  <c r="BA1052" i="12"/>
  <c r="BA1051" i="12"/>
  <c r="BA1050" i="12"/>
  <c r="BA1049" i="12"/>
  <c r="BA1048" i="12"/>
  <c r="BA1047" i="12"/>
  <c r="BA1046" i="12"/>
  <c r="BA1045" i="12"/>
  <c r="BA1044" i="12"/>
  <c r="BA1043" i="12"/>
  <c r="BA1041" i="12"/>
  <c r="BA1040" i="12"/>
  <c r="BA1039" i="12"/>
  <c r="BA1038" i="12"/>
  <c r="BA1037" i="12"/>
  <c r="BA1036" i="12"/>
  <c r="BA1035" i="12"/>
  <c r="BA1034" i="12"/>
  <c r="BA1033" i="12"/>
  <c r="BA1032" i="12"/>
  <c r="BA1031" i="12"/>
  <c r="BA1030" i="12"/>
  <c r="BA1029" i="12"/>
  <c r="BA1028" i="12"/>
  <c r="BA1027" i="12"/>
  <c r="BA1026" i="12"/>
  <c r="BA1025" i="12"/>
  <c r="BA1024" i="12"/>
  <c r="BA1023" i="12"/>
  <c r="BA1022" i="12"/>
  <c r="BA1021" i="12"/>
  <c r="BA1020" i="12"/>
  <c r="BA1019" i="12"/>
  <c r="BA1018" i="12"/>
  <c r="BA1017" i="12"/>
  <c r="BA1016" i="12"/>
  <c r="BA1015" i="12"/>
  <c r="BA1014" i="12"/>
  <c r="BA1013" i="12"/>
  <c r="BA1012" i="12"/>
  <c r="BA1011" i="12"/>
  <c r="BA1010" i="12"/>
  <c r="BA1009" i="12"/>
  <c r="BA1008" i="12"/>
  <c r="BA1007" i="12"/>
  <c r="BA1006" i="12"/>
  <c r="BA1005" i="12"/>
  <c r="BA1004" i="12"/>
  <c r="BA1003" i="12"/>
  <c r="BA1002" i="12"/>
  <c r="BA1001" i="12"/>
  <c r="BA1000" i="12"/>
  <c r="BA999" i="12"/>
  <c r="V36" i="12"/>
  <c r="N36" i="12"/>
  <c r="P36" i="12" s="1"/>
  <c r="W36" i="12" s="1"/>
  <c r="Y36" i="12" s="1"/>
  <c r="J36" i="12"/>
  <c r="D36" i="12"/>
  <c r="E36" i="12" s="1"/>
  <c r="K36" i="12" s="1"/>
  <c r="V35" i="12"/>
  <c r="P35" i="12"/>
  <c r="W35" i="12" s="1"/>
  <c r="Y35" i="12" s="1"/>
  <c r="J35" i="12"/>
  <c r="D35" i="12"/>
  <c r="E35" i="12" s="1"/>
  <c r="K35" i="12" s="1"/>
  <c r="BA1098" i="11" l="1"/>
  <c r="BA1097" i="11"/>
  <c r="BA1096" i="11"/>
  <c r="BA1095" i="11"/>
  <c r="BA1094" i="11"/>
  <c r="BA1093" i="11"/>
  <c r="BA1092" i="11"/>
  <c r="BA1091" i="11"/>
  <c r="BA1090" i="11"/>
  <c r="BA1089" i="11"/>
  <c r="BA1088" i="11"/>
  <c r="BA1087" i="11"/>
  <c r="BA1086" i="11"/>
  <c r="BA1085" i="11"/>
  <c r="BA1084" i="11"/>
  <c r="BA1083" i="11"/>
  <c r="BA1082" i="11"/>
  <c r="BA1081" i="11"/>
  <c r="BA1080" i="11"/>
  <c r="BA1079" i="11"/>
  <c r="BA1078" i="11"/>
  <c r="BA1077" i="11"/>
  <c r="BA1076" i="11"/>
  <c r="BA1075" i="11"/>
  <c r="BA1074" i="11"/>
  <c r="BA1073" i="11"/>
  <c r="BA1071" i="11"/>
  <c r="BA1070" i="11"/>
  <c r="BA1069" i="11"/>
  <c r="BA1068" i="11"/>
  <c r="BA1067" i="11"/>
  <c r="BA1066" i="11"/>
  <c r="BA1065" i="11"/>
  <c r="BA1064" i="11"/>
  <c r="BA1063" i="11"/>
  <c r="BA1062" i="11"/>
  <c r="BA1061" i="11"/>
  <c r="BA1060" i="11"/>
  <c r="BA1059" i="11"/>
  <c r="BA1058" i="11"/>
  <c r="BA1057" i="11"/>
  <c r="BA1056" i="11"/>
  <c r="BA1055" i="11"/>
  <c r="BA1054" i="11"/>
  <c r="BA1053" i="11"/>
  <c r="BA1052" i="11"/>
  <c r="BA1051" i="11"/>
  <c r="BA1050" i="11"/>
  <c r="BA1049" i="11"/>
  <c r="BA1048" i="11"/>
  <c r="BA1047" i="11"/>
  <c r="BA1046" i="11"/>
  <c r="BA1045" i="11"/>
  <c r="BA1044" i="11"/>
  <c r="BA1043" i="11"/>
  <c r="BA1042" i="11"/>
  <c r="BA1041" i="11"/>
  <c r="BA1040" i="11"/>
  <c r="BA1039" i="11"/>
  <c r="BA1038" i="11"/>
  <c r="BA1037" i="11"/>
  <c r="BA1036" i="11"/>
  <c r="BA1035" i="11"/>
  <c r="BA1034" i="11"/>
  <c r="BA1033" i="11"/>
  <c r="BA1032" i="11"/>
  <c r="BA1031" i="11"/>
  <c r="BA1030" i="11"/>
  <c r="BA1029" i="11"/>
  <c r="V66" i="11"/>
  <c r="N66" i="11"/>
  <c r="P66" i="11" s="1"/>
  <c r="W66" i="11" s="1"/>
  <c r="Y66" i="11" s="1"/>
  <c r="J66" i="11"/>
  <c r="D66" i="11"/>
  <c r="E66" i="11" s="1"/>
  <c r="K66" i="11" s="1"/>
  <c r="V65" i="11"/>
  <c r="L65" i="11"/>
  <c r="P65" i="11" s="1"/>
  <c r="W65" i="11" s="1"/>
  <c r="Y65" i="11" s="1"/>
  <c r="J65" i="11"/>
  <c r="D65" i="11"/>
  <c r="E65" i="11" s="1"/>
  <c r="K65" i="11" s="1"/>
  <c r="C65" i="11"/>
  <c r="BA1151" i="10" l="1"/>
  <c r="BA1150" i="10"/>
  <c r="BA1149" i="10"/>
  <c r="BA1148" i="10"/>
  <c r="BA1147" i="10"/>
  <c r="BA1146" i="10"/>
  <c r="BA1145" i="10"/>
  <c r="BA1144" i="10"/>
  <c r="BA1143" i="10"/>
  <c r="BA1142" i="10"/>
  <c r="BA1141" i="10"/>
  <c r="BA1140" i="10"/>
  <c r="BA1139" i="10"/>
  <c r="BA1138" i="10"/>
  <c r="BA1137" i="10"/>
  <c r="BA1136" i="10"/>
  <c r="BA1135" i="10"/>
  <c r="BA1134" i="10"/>
  <c r="BA1133" i="10"/>
  <c r="BA1132" i="10"/>
  <c r="BA1131" i="10"/>
  <c r="BA1130" i="10"/>
  <c r="BA1129" i="10"/>
  <c r="BA1128" i="10"/>
  <c r="BA1127" i="10"/>
  <c r="BA1126" i="10"/>
  <c r="BA1124" i="10"/>
  <c r="BA1123" i="10"/>
  <c r="BA1122" i="10"/>
  <c r="BA1121" i="10"/>
  <c r="BA1120" i="10"/>
  <c r="BA1119" i="10"/>
  <c r="BA1118" i="10"/>
  <c r="BA1117" i="10"/>
  <c r="BA1116" i="10"/>
  <c r="BA1115" i="10"/>
  <c r="BA1114" i="10"/>
  <c r="BA1113" i="10"/>
  <c r="BA1112" i="10"/>
  <c r="BA1111" i="10"/>
  <c r="BA1110" i="10"/>
  <c r="BA1109" i="10"/>
  <c r="BA1108" i="10"/>
  <c r="BA1107" i="10"/>
  <c r="BA1106" i="10"/>
  <c r="BA1105" i="10"/>
  <c r="BA1104" i="10"/>
  <c r="BA1103" i="10"/>
  <c r="BA1102" i="10"/>
  <c r="BA1101" i="10"/>
  <c r="BA1100" i="10"/>
  <c r="BA1099" i="10"/>
  <c r="BA1098" i="10"/>
  <c r="BA1097" i="10"/>
  <c r="BA1096" i="10"/>
  <c r="BA1095" i="10"/>
  <c r="BA1094" i="10"/>
  <c r="BA1093" i="10"/>
  <c r="BA1092" i="10"/>
  <c r="BA1091" i="10"/>
  <c r="BA1090" i="10"/>
  <c r="BA1089" i="10"/>
  <c r="BA1088" i="10"/>
  <c r="BA1087" i="10"/>
  <c r="BA1086" i="10"/>
  <c r="BA1085" i="10"/>
  <c r="BA1084" i="10"/>
  <c r="BA1083" i="10"/>
  <c r="BA1082" i="10"/>
  <c r="V119" i="10"/>
  <c r="N119" i="10"/>
  <c r="L119" i="10"/>
  <c r="P119" i="10" s="1"/>
  <c r="W119" i="10" s="1"/>
  <c r="J119" i="10"/>
  <c r="D119" i="10"/>
  <c r="C119" i="10"/>
  <c r="E119" i="10" s="1"/>
  <c r="K119" i="10" s="1"/>
  <c r="V118" i="10"/>
  <c r="P118" i="10"/>
  <c r="W118" i="10" s="1"/>
  <c r="N118" i="10"/>
  <c r="L118" i="10"/>
  <c r="J118" i="10"/>
  <c r="D118" i="10"/>
  <c r="C118" i="10"/>
  <c r="E118" i="10" s="1"/>
  <c r="K118" i="10" s="1"/>
  <c r="Y118" i="10" l="1"/>
  <c r="Y119" i="10"/>
  <c r="BA1074" i="9" l="1"/>
  <c r="BA1073" i="9"/>
  <c r="BA1072" i="9"/>
  <c r="BA1071" i="9"/>
  <c r="BA1070" i="9"/>
  <c r="BA1069" i="9"/>
  <c r="BA1068" i="9"/>
  <c r="BA1067" i="9"/>
  <c r="BA1066" i="9"/>
  <c r="BA1065" i="9"/>
  <c r="BA1064" i="9"/>
  <c r="BA1063" i="9"/>
  <c r="BA1062" i="9"/>
  <c r="BA1061" i="9"/>
  <c r="BA1060" i="9"/>
  <c r="BA1059" i="9"/>
  <c r="BA1058" i="9"/>
  <c r="BA1057" i="9"/>
  <c r="BA1056" i="9"/>
  <c r="BA1055" i="9"/>
  <c r="BA1054" i="9"/>
  <c r="BA1053" i="9"/>
  <c r="BA1052" i="9"/>
  <c r="BA1051" i="9"/>
  <c r="BA1050" i="9"/>
  <c r="BA1049" i="9"/>
  <c r="BA1047" i="9"/>
  <c r="BA1046" i="9"/>
  <c r="BA1045" i="9"/>
  <c r="BA1044" i="9"/>
  <c r="BA1043" i="9"/>
  <c r="BA1042" i="9"/>
  <c r="BA1041" i="9"/>
  <c r="BA1040" i="9"/>
  <c r="BA1039" i="9"/>
  <c r="BA1038" i="9"/>
  <c r="BA1037" i="9"/>
  <c r="BA1036" i="9"/>
  <c r="BA1035" i="9"/>
  <c r="BA1034" i="9"/>
  <c r="BA1033" i="9"/>
  <c r="BA1032" i="9"/>
  <c r="BA1031" i="9"/>
  <c r="BA1030" i="9"/>
  <c r="BA1029" i="9"/>
  <c r="BA1028" i="9"/>
  <c r="BA1027" i="9"/>
  <c r="BA1026" i="9"/>
  <c r="BA1025" i="9"/>
  <c r="BA1024" i="9"/>
  <c r="BA1023" i="9"/>
  <c r="BA1022" i="9"/>
  <c r="BA1021" i="9"/>
  <c r="BA1020" i="9"/>
  <c r="BA1019" i="9"/>
  <c r="BA1018" i="9"/>
  <c r="BA1017" i="9"/>
  <c r="BA1016" i="9"/>
  <c r="BA1015" i="9"/>
  <c r="BA1014" i="9"/>
  <c r="BA1013" i="9"/>
  <c r="BA1012" i="9"/>
  <c r="BA1011" i="9"/>
  <c r="BA1010" i="9"/>
  <c r="BA1009" i="9"/>
  <c r="BA1008" i="9"/>
  <c r="BA1007" i="9"/>
  <c r="BA1006" i="9"/>
  <c r="BA1005" i="9"/>
  <c r="V42" i="9"/>
  <c r="N42" i="9"/>
  <c r="P42" i="9" s="1"/>
  <c r="W42" i="9" s="1"/>
  <c r="Y42" i="9" s="1"/>
  <c r="J42" i="9"/>
  <c r="D42" i="9"/>
  <c r="E42" i="9" s="1"/>
  <c r="K42" i="9" s="1"/>
  <c r="V41" i="9"/>
  <c r="P41" i="9"/>
  <c r="W41" i="9" s="1"/>
  <c r="Y41" i="9" s="1"/>
  <c r="J41" i="9"/>
  <c r="D41" i="9"/>
  <c r="E41" i="9" s="1"/>
  <c r="K41" i="9" s="1"/>
  <c r="BA1069" i="8" l="1"/>
  <c r="BA1068" i="8"/>
  <c r="BA1067" i="8"/>
  <c r="BA1066" i="8"/>
  <c r="BA1065" i="8"/>
  <c r="BA1064" i="8"/>
  <c r="BA1063" i="8"/>
  <c r="BA1062" i="8"/>
  <c r="BA1061" i="8"/>
  <c r="BA1060" i="8"/>
  <c r="BA1059" i="8"/>
  <c r="BA1058" i="8"/>
  <c r="BA1057" i="8"/>
  <c r="BA1056" i="8"/>
  <c r="BA1055" i="8"/>
  <c r="BA1054" i="8"/>
  <c r="BA1053" i="8"/>
  <c r="BA1052" i="8"/>
  <c r="BA1051" i="8"/>
  <c r="BA1050" i="8"/>
  <c r="BA1049" i="8"/>
  <c r="BA1048" i="8"/>
  <c r="BA1047" i="8"/>
  <c r="BA1046" i="8"/>
  <c r="BA1045" i="8"/>
  <c r="BA1044" i="8"/>
  <c r="BA1042" i="8"/>
  <c r="BA1041" i="8"/>
  <c r="BA1040" i="8"/>
  <c r="BA1039" i="8"/>
  <c r="BA1038" i="8"/>
  <c r="BA1037" i="8"/>
  <c r="BA1036" i="8"/>
  <c r="BA1035" i="8"/>
  <c r="BA1034" i="8"/>
  <c r="BA1033" i="8"/>
  <c r="BA1032" i="8"/>
  <c r="BA1031" i="8"/>
  <c r="BA1030" i="8"/>
  <c r="BA1029" i="8"/>
  <c r="BA1028" i="8"/>
  <c r="BA1027" i="8"/>
  <c r="BA1026" i="8"/>
  <c r="BA1025" i="8"/>
  <c r="BA1024" i="8"/>
  <c r="BA1023" i="8"/>
  <c r="BA1022" i="8"/>
  <c r="BA1021" i="8"/>
  <c r="BA1020" i="8"/>
  <c r="BA1019" i="8"/>
  <c r="BA1018" i="8"/>
  <c r="BA1017" i="8"/>
  <c r="BA1016" i="8"/>
  <c r="BA1015" i="8"/>
  <c r="BA1014" i="8"/>
  <c r="BA1013" i="8"/>
  <c r="BA1012" i="8"/>
  <c r="BA1011" i="8"/>
  <c r="BA1010" i="8"/>
  <c r="BA1009" i="8"/>
  <c r="BA1008" i="8"/>
  <c r="BA1007" i="8"/>
  <c r="BA1006" i="8"/>
  <c r="BA1005" i="8"/>
  <c r="BA1004" i="8"/>
  <c r="BA1003" i="8"/>
  <c r="BA1002" i="8"/>
  <c r="BA1001" i="8"/>
  <c r="BA1000" i="8"/>
  <c r="V37" i="8"/>
  <c r="N37" i="8"/>
  <c r="L37" i="8"/>
  <c r="P37" i="8" s="1"/>
  <c r="W37" i="8" s="1"/>
  <c r="J37" i="8"/>
  <c r="C37" i="8"/>
  <c r="E37" i="8" s="1"/>
  <c r="V36" i="8"/>
  <c r="P36" i="8"/>
  <c r="W36" i="8" s="1"/>
  <c r="L36" i="8"/>
  <c r="J36" i="8"/>
  <c r="E36" i="8"/>
  <c r="K36" i="8" s="1"/>
  <c r="D36" i="8"/>
  <c r="C36" i="8"/>
  <c r="K37" i="8" l="1"/>
  <c r="Y37" i="8" s="1"/>
  <c r="Y36" i="8"/>
  <c r="BA1084" i="7" l="1"/>
  <c r="BA1083" i="7"/>
  <c r="BA1082" i="7"/>
  <c r="BA1081" i="7"/>
  <c r="BA1080" i="7"/>
  <c r="BA1079" i="7"/>
  <c r="BA1078" i="7"/>
  <c r="BA1077" i="7"/>
  <c r="BA1076" i="7"/>
  <c r="BA1075" i="7"/>
  <c r="BA1074" i="7"/>
  <c r="BA1073" i="7"/>
  <c r="BA1072" i="7"/>
  <c r="BA1071" i="7"/>
  <c r="BA1070" i="7"/>
  <c r="BA1069" i="7"/>
  <c r="BA1068" i="7"/>
  <c r="BA1067" i="7"/>
  <c r="BA1066" i="7"/>
  <c r="BA1065" i="7"/>
  <c r="BA1064" i="7"/>
  <c r="BA1063" i="7"/>
  <c r="BA1062" i="7"/>
  <c r="BA1061" i="7"/>
  <c r="BA1060" i="7"/>
  <c r="BA1059" i="7"/>
  <c r="BA1057" i="7"/>
  <c r="BA1056" i="7"/>
  <c r="BA1055" i="7"/>
  <c r="BA1054" i="7"/>
  <c r="BA1053" i="7"/>
  <c r="BA1052" i="7"/>
  <c r="BA1051" i="7"/>
  <c r="BA1050" i="7"/>
  <c r="BA1049" i="7"/>
  <c r="BA1048" i="7"/>
  <c r="BA1047" i="7"/>
  <c r="BA1046" i="7"/>
  <c r="BA1045" i="7"/>
  <c r="BA1044" i="7"/>
  <c r="BA1043" i="7"/>
  <c r="BA1042" i="7"/>
  <c r="BA1041" i="7"/>
  <c r="BA1040" i="7"/>
  <c r="BA1039" i="7"/>
  <c r="BA1038" i="7"/>
  <c r="BA1037" i="7"/>
  <c r="BA1036" i="7"/>
  <c r="BA1035" i="7"/>
  <c r="BA1034" i="7"/>
  <c r="BA1033" i="7"/>
  <c r="BA1032" i="7"/>
  <c r="BA1031" i="7"/>
  <c r="BA1030" i="7"/>
  <c r="BA1029" i="7"/>
  <c r="BA1028" i="7"/>
  <c r="BA1027" i="7"/>
  <c r="BA1026" i="7"/>
  <c r="BA1025" i="7"/>
  <c r="BA1024" i="7"/>
  <c r="BA1023" i="7"/>
  <c r="BA1022" i="7"/>
  <c r="BA1021" i="7"/>
  <c r="BA1020" i="7"/>
  <c r="BA1019" i="7"/>
  <c r="BA1018" i="7"/>
  <c r="BA1017" i="7"/>
  <c r="BA1016" i="7"/>
  <c r="BA1015" i="7"/>
  <c r="U52" i="7"/>
  <c r="V52" i="7" s="1"/>
  <c r="P52" i="7"/>
  <c r="W52" i="7" s="1"/>
  <c r="N52" i="7"/>
  <c r="L52" i="7"/>
  <c r="J52" i="7"/>
  <c r="I52" i="7"/>
  <c r="D52" i="7"/>
  <c r="C52" i="7"/>
  <c r="E52" i="7" s="1"/>
  <c r="V51" i="7"/>
  <c r="P51" i="7"/>
  <c r="W51" i="7" s="1"/>
  <c r="Y51" i="7" s="1"/>
  <c r="J51" i="7"/>
  <c r="D51" i="7"/>
  <c r="E51" i="7" s="1"/>
  <c r="K51" i="7" s="1"/>
  <c r="C51" i="7"/>
  <c r="Y52" i="7" l="1"/>
  <c r="K52" i="7"/>
  <c r="N33" i="4" l="1"/>
  <c r="D33" i="4"/>
  <c r="D32" i="4"/>
  <c r="P32" i="4" l="1"/>
  <c r="V32" i="4" l="1"/>
  <c r="W32" i="4" s="1"/>
  <c r="Y32" i="4" s="1"/>
  <c r="E32" i="4"/>
  <c r="J32" i="4"/>
  <c r="P33" i="4"/>
  <c r="V33" i="4"/>
  <c r="BA1004" i="4"/>
  <c r="BA1005" i="4"/>
  <c r="BA1006" i="4"/>
  <c r="BA1007" i="4"/>
  <c r="BA1065" i="4"/>
  <c r="BA1064" i="4"/>
  <c r="BA1063" i="4"/>
  <c r="BA1062" i="4"/>
  <c r="BA1061" i="4"/>
  <c r="BA1060" i="4"/>
  <c r="BA1059" i="4"/>
  <c r="BA1058" i="4"/>
  <c r="BA1057" i="4"/>
  <c r="BA1056" i="4"/>
  <c r="BA1055" i="4"/>
  <c r="BA1054" i="4"/>
  <c r="BA1053" i="4"/>
  <c r="BA1052" i="4"/>
  <c r="BA1051" i="4"/>
  <c r="BA1050" i="4"/>
  <c r="BA1049" i="4"/>
  <c r="BA1048" i="4"/>
  <c r="BA1047" i="4"/>
  <c r="BA1046" i="4"/>
  <c r="BA1045" i="4"/>
  <c r="BA1044" i="4"/>
  <c r="BA1043" i="4"/>
  <c r="BA1042" i="4"/>
  <c r="BA1041" i="4"/>
  <c r="BA1040" i="4"/>
  <c r="BA1038" i="4"/>
  <c r="BA1037" i="4"/>
  <c r="BA1036" i="4"/>
  <c r="BA1035" i="4"/>
  <c r="BA1034" i="4"/>
  <c r="BA1033" i="4"/>
  <c r="BA1032" i="4"/>
  <c r="BA1031" i="4"/>
  <c r="BA1030" i="4"/>
  <c r="BA1029" i="4"/>
  <c r="BA1028" i="4"/>
  <c r="BA1027" i="4"/>
  <c r="BA1026" i="4"/>
  <c r="BA1025" i="4"/>
  <c r="BA1024" i="4"/>
  <c r="BA1023" i="4"/>
  <c r="BA1022" i="4"/>
  <c r="BA1021" i="4"/>
  <c r="BA1020" i="4"/>
  <c r="BA1019" i="4"/>
  <c r="BA1018" i="4"/>
  <c r="BA1017" i="4"/>
  <c r="BA1016" i="4"/>
  <c r="BA1015" i="4"/>
  <c r="BA1014" i="4"/>
  <c r="BA1013" i="4"/>
  <c r="BA1012" i="4"/>
  <c r="BA1011" i="4"/>
  <c r="BA1010" i="4"/>
  <c r="BA1009" i="4"/>
  <c r="BA1008" i="4"/>
  <c r="BA1003" i="4"/>
  <c r="BA1002" i="4"/>
  <c r="BA1001" i="4"/>
  <c r="BA1000" i="4"/>
  <c r="BA999" i="4"/>
  <c r="BA998" i="4"/>
  <c r="BA997" i="4"/>
  <c r="BA996" i="4"/>
  <c r="J33" i="4"/>
  <c r="E33" i="4"/>
  <c r="W33" i="4" l="1"/>
  <c r="Y33" i="4" s="1"/>
  <c r="K33" i="4"/>
  <c r="K32" i="4"/>
</calcChain>
</file>

<file path=xl/sharedStrings.xml><?xml version="1.0" encoding="utf-8"?>
<sst xmlns="http://schemas.openxmlformats.org/spreadsheetml/2006/main" count="9412" uniqueCount="1669">
  <si>
    <t>Nombre del indicador</t>
  </si>
  <si>
    <t>Definición del indicador</t>
  </si>
  <si>
    <t>Método de cálculo</t>
  </si>
  <si>
    <t>Línea base</t>
  </si>
  <si>
    <t>Subsecretaría de Planeación</t>
  </si>
  <si>
    <t>Dirección General de Programación y Evaluación</t>
  </si>
  <si>
    <t>Secretaría de Hacienda</t>
  </si>
  <si>
    <t>Resumen Narrativo</t>
  </si>
  <si>
    <t>Fin</t>
  </si>
  <si>
    <t>Propósito</t>
  </si>
  <si>
    <t>Componente 1</t>
  </si>
  <si>
    <t>Componente 2</t>
  </si>
  <si>
    <t>Componente 3</t>
  </si>
  <si>
    <t>Actividad 1.1</t>
  </si>
  <si>
    <t>Actividad 2.1</t>
  </si>
  <si>
    <t>Actividad 3.1</t>
  </si>
  <si>
    <t>Actividad 3.2</t>
  </si>
  <si>
    <t>Actividad 1.2</t>
  </si>
  <si>
    <t>Actividad 1.3</t>
  </si>
  <si>
    <t>Actividad 2.2</t>
  </si>
  <si>
    <t>Matriz de Indicadores de Resultados (MIR)</t>
  </si>
  <si>
    <t>Indicador</t>
  </si>
  <si>
    <t>Medios de Verificación</t>
  </si>
  <si>
    <t>Supuestos</t>
  </si>
  <si>
    <t>Nivel</t>
  </si>
  <si>
    <t>Sentido de la medición</t>
  </si>
  <si>
    <t>Anual</t>
  </si>
  <si>
    <t>Al periodo</t>
  </si>
  <si>
    <t>Unidad de medida</t>
  </si>
  <si>
    <t>Frecuencia de medición</t>
  </si>
  <si>
    <t>INDICADORES</t>
  </si>
  <si>
    <t>RESULTADOS</t>
  </si>
  <si>
    <t>PRESUPUESTO AUTORIZADO</t>
  </si>
  <si>
    <t>PRESUPUESTO MODIFICADO</t>
  </si>
  <si>
    <t>DATOS DEL PROGRAMA</t>
  </si>
  <si>
    <t>Ramo</t>
  </si>
  <si>
    <t>ALINEACIÓN</t>
  </si>
  <si>
    <t>Plan Estatal de Desarrollo 2013-2018</t>
  </si>
  <si>
    <t>Clasificación Funcional</t>
  </si>
  <si>
    <t>Función</t>
  </si>
  <si>
    <t>Subfunción</t>
  </si>
  <si>
    <t>COMPONENTES DEL PRESUPUESTO</t>
  </si>
  <si>
    <t>Unidad Responsable</t>
  </si>
  <si>
    <t>Programa Presupuestario</t>
  </si>
  <si>
    <t>Modalidad</t>
  </si>
  <si>
    <t>Clave</t>
  </si>
  <si>
    <t>Desempeño</t>
  </si>
  <si>
    <t>Gasto corriente y social</t>
  </si>
  <si>
    <t>Inversión</t>
  </si>
  <si>
    <t>Estatal</t>
  </si>
  <si>
    <t>Federal</t>
  </si>
  <si>
    <t>Total</t>
  </si>
  <si>
    <t>Ramo 33</t>
  </si>
  <si>
    <t>SEMÁFORO</t>
  </si>
  <si>
    <t>Avance en los Indicadores de los Programas Presupuestarios del Poder Ejecutivo</t>
  </si>
  <si>
    <t xml:space="preserve">    Ejercicio Fiscal 2017</t>
  </si>
  <si>
    <t>Ejes transversales</t>
  </si>
  <si>
    <t>Origen</t>
  </si>
  <si>
    <t>Clave del Programa Presupuestario</t>
  </si>
  <si>
    <t>Tipo de Evaluación</t>
  </si>
  <si>
    <t>Evaluador</t>
  </si>
  <si>
    <t>Evaluación</t>
  </si>
  <si>
    <t>Aspecto Susceptible de Mejora</t>
  </si>
  <si>
    <t>Avance de cumplimiento</t>
  </si>
  <si>
    <t>Dependencia o Entidad:</t>
  </si>
  <si>
    <t>Objetivo:</t>
  </si>
  <si>
    <t>Bimestral</t>
  </si>
  <si>
    <t>Semestral</t>
  </si>
  <si>
    <t>Ascendente</t>
  </si>
  <si>
    <t>Eficacia</t>
  </si>
  <si>
    <t>Eficiencia</t>
  </si>
  <si>
    <t>Calidad</t>
  </si>
  <si>
    <t>Economía</t>
  </si>
  <si>
    <t>Estratégico</t>
  </si>
  <si>
    <t>Gestión</t>
  </si>
  <si>
    <t xml:space="preserve">Mensual </t>
  </si>
  <si>
    <t xml:space="preserve">Trimestral </t>
  </si>
  <si>
    <t>Porcentaje</t>
  </si>
  <si>
    <t>Promedio</t>
  </si>
  <si>
    <r>
      <t>Tasa</t>
    </r>
    <r>
      <rPr>
        <sz val="10"/>
        <color theme="1"/>
        <rFont val="Calibri"/>
        <family val="2"/>
        <scheme val="minor"/>
      </rPr>
      <t xml:space="preserve"> </t>
    </r>
  </si>
  <si>
    <t>Índice</t>
  </si>
  <si>
    <t>Justificación de la diferencia de avances realizados con respecto a las metas programadas</t>
  </si>
  <si>
    <t>Bianual</t>
  </si>
  <si>
    <t>Trianual</t>
  </si>
  <si>
    <t>AVANCE ACUMULADO</t>
  </si>
  <si>
    <t>Meta</t>
  </si>
  <si>
    <t>1er. Trimestre</t>
  </si>
  <si>
    <t>2do. Trimestre</t>
  </si>
  <si>
    <t>3er. Trimestre</t>
  </si>
  <si>
    <t>4to. Trimestre</t>
  </si>
  <si>
    <t>Trimestre:</t>
  </si>
  <si>
    <t>Primero</t>
  </si>
  <si>
    <t>Segundo</t>
  </si>
  <si>
    <t>Tercero</t>
  </si>
  <si>
    <t>Cuarto</t>
  </si>
  <si>
    <t>E015. Fortalecimiento institucional para la eficiencia policial</t>
  </si>
  <si>
    <t>E011. Participación social en la prevención de la violencia y del delito</t>
  </si>
  <si>
    <t>E012. Combate al delito</t>
  </si>
  <si>
    <t>E013. Reinserción social</t>
  </si>
  <si>
    <t>PA02. Secretaría de Gobierno</t>
  </si>
  <si>
    <t>N014. Protección civil</t>
  </si>
  <si>
    <t>P111. Gobernabilidad</t>
  </si>
  <si>
    <t xml:space="preserve">E112. Derechos Humanos, Indígenas y Equidad de Género </t>
  </si>
  <si>
    <t>PA14. Comisión Estatal de Seguridad Pública</t>
  </si>
  <si>
    <t>E021. Procuración de justicia</t>
  </si>
  <si>
    <t>PA09. Fiscalía General del Estado de Morelos</t>
  </si>
  <si>
    <t>E031. Infraestructura social</t>
  </si>
  <si>
    <t>PA17. Secretaría de Desarrollo Social</t>
  </si>
  <si>
    <t xml:space="preserve">K052. Modernización de las condiciones físicas y materiales para el fortalecimiento de la educación </t>
  </si>
  <si>
    <t>G055. Normatividad y condiciones mínimas para el funcionamiento escolar</t>
  </si>
  <si>
    <t>E091. Habilidades en el empleo y productividad laboral</t>
  </si>
  <si>
    <t>PA07. Secretaría de Educación</t>
  </si>
  <si>
    <t>E061. Rectoría del Sistema de Salud</t>
  </si>
  <si>
    <t>E062. Provisión de servicios de salud</t>
  </si>
  <si>
    <t xml:space="preserve">E063. Aseguramiento para la provisión de servicios de salud </t>
  </si>
  <si>
    <t>E064. Salud materno infantil</t>
  </si>
  <si>
    <t xml:space="preserve">E065. Enfermedades transmisibles </t>
  </si>
  <si>
    <t>E066. Enfermedades crónico degenerativas</t>
  </si>
  <si>
    <t>E067. Accidentes, adicciones y violencia</t>
  </si>
  <si>
    <t>PA08. Secretaría de Salud</t>
  </si>
  <si>
    <t xml:space="preserve">E071. Desarrollo cultural comunitario </t>
  </si>
  <si>
    <t>E072. Fomento cultural de las artes</t>
  </si>
  <si>
    <t>E073. Patrimonio e Infraestructura cultural</t>
  </si>
  <si>
    <t>PA19. Secretaría de Cultura</t>
  </si>
  <si>
    <t>F081. Desarrollo y promoción turística</t>
  </si>
  <si>
    <t>PA16. Secretaría de Turismo</t>
  </si>
  <si>
    <t>E083. Seguridad alimentaria</t>
  </si>
  <si>
    <t>PA05. Secretaría de Desarrollo Agropecuario</t>
  </si>
  <si>
    <t>PA06. Secretaría de Obras Públicas</t>
  </si>
  <si>
    <t>PA04. Secretaría de Economía</t>
  </si>
  <si>
    <t>E092. Seguridad laboral</t>
  </si>
  <si>
    <t>PA18. Secretaría del Trabajo</t>
  </si>
  <si>
    <t>PA21. Secretaría de Desarrollo Sustentable</t>
  </si>
  <si>
    <t>P106. Planificación de la gestión sustentable</t>
  </si>
  <si>
    <t xml:space="preserve">E105. Reducción y restitución del impacto ambiental de las actividades humanas </t>
  </si>
  <si>
    <t xml:space="preserve">E103. Capacitación, educación y participación ambiental para la sustentabilidad </t>
  </si>
  <si>
    <t>PA23. Secretaría de Movilidad y Transporte</t>
  </si>
  <si>
    <t>O121. Transparencia y Rendición de Cuentas</t>
  </si>
  <si>
    <t>OA11. Secretaría de la Contraloría</t>
  </si>
  <si>
    <t>PA15. Consejería Jurídica</t>
  </si>
  <si>
    <t xml:space="preserve">E122. Mejora en la Recaudación Fiscal </t>
  </si>
  <si>
    <t xml:space="preserve">P123. Gestión para Resultados </t>
  </si>
  <si>
    <t>PA03. Secretaría de Hacienda</t>
  </si>
  <si>
    <t>MA10. Secretaría de Administración</t>
  </si>
  <si>
    <t>E124. Gobierno en red</t>
  </si>
  <si>
    <t>PA01. Oficina de la Gubernatura</t>
  </si>
  <si>
    <t>E082 - Fomento productivo para el desarrollo agropecuario y acuícola</t>
  </si>
  <si>
    <t>E101 - Agua potable, alcantarillado y saneamiento</t>
  </si>
  <si>
    <t>E102 - Modernización y regulación del servicio de transporte público y particular</t>
  </si>
  <si>
    <t>E104 - Desarrollo territorial sustentable</t>
  </si>
  <si>
    <t xml:space="preserve">F084. Fomento para la innovación, ciencia y tecnología </t>
  </si>
  <si>
    <t>PA22. Secretaría de Innovación, Ciencia y Tecnología</t>
  </si>
  <si>
    <t>Claves</t>
  </si>
  <si>
    <t>Relación de Ramos Estatales y Unidades Responsables de Gasto.</t>
  </si>
  <si>
    <t>Unidades Responsables de Gasto</t>
  </si>
  <si>
    <t>Observaciones</t>
  </si>
  <si>
    <t>01</t>
  </si>
  <si>
    <t>Poder Legislativo</t>
  </si>
  <si>
    <t>1. Congreso del Estado</t>
  </si>
  <si>
    <t>2. Entidad Superior de Auditoría y Fiscalización</t>
  </si>
  <si>
    <t>02</t>
  </si>
  <si>
    <t>1. Tribunal Superior de Justicia</t>
  </si>
  <si>
    <t>2. Tribunal Electoral del Estado de Morelos</t>
  </si>
  <si>
    <t>3. Tribunal de Justicia Administrativa del Estado de Morelos</t>
  </si>
  <si>
    <t>4. Tribunal Unitario de Justicia Oral para Adolecentes</t>
  </si>
  <si>
    <t>03</t>
  </si>
  <si>
    <t>Órganos Autónomos</t>
  </si>
  <si>
    <t>1. Instituto Morelense de Procesos Electorales y Participación Ciudadana</t>
  </si>
  <si>
    <t>2. Comisión Estatal de Derechos Humanos</t>
  </si>
  <si>
    <t>3. Instituto de Desarrollo y Fortalecimiento Municipal IDEFOMM</t>
  </si>
  <si>
    <t>4. Instituto Morelense de Información Pública y Estadística (IMIPE)</t>
  </si>
  <si>
    <t>5. Universidad Autónoma del Estado de Morelos</t>
  </si>
  <si>
    <t>6. Colegio Morelos</t>
  </si>
  <si>
    <t>7. Fideicomiso para el Desarrollo y Fortalecimiento Municipal del Estado de Morelos</t>
  </si>
  <si>
    <t>8. Fondo para la Atención de Infraestructura y Administración Municipal</t>
  </si>
  <si>
    <t>9. Fiscalía Especializada para la Investigación de Hechos de Corrupción del Estado de Morelos</t>
  </si>
  <si>
    <t>04</t>
  </si>
  <si>
    <t>Oficina de la Gubernatura</t>
  </si>
  <si>
    <t>Desglosar por URG</t>
  </si>
  <si>
    <t>Incluye a Organismos Descentralizados (Ordenados por Clave Presupuestal)</t>
  </si>
  <si>
    <t>05</t>
  </si>
  <si>
    <t>Gobierno</t>
  </si>
  <si>
    <t>06</t>
  </si>
  <si>
    <t>Hacienda</t>
  </si>
  <si>
    <t>07</t>
  </si>
  <si>
    <t>08</t>
  </si>
  <si>
    <t>Agropecuario</t>
  </si>
  <si>
    <t>09</t>
  </si>
  <si>
    <t>Obras Públicas</t>
  </si>
  <si>
    <t>Educación</t>
  </si>
  <si>
    <t>Salud</t>
  </si>
  <si>
    <t>Procuración de Justicia</t>
  </si>
  <si>
    <t>Administración</t>
  </si>
  <si>
    <t>Contraloría</t>
  </si>
  <si>
    <t>Seguridad Pública</t>
  </si>
  <si>
    <t>Consejería Jurídica</t>
  </si>
  <si>
    <t>Turismo</t>
  </si>
  <si>
    <t>Desarrollo Social</t>
  </si>
  <si>
    <t>Trabajo</t>
  </si>
  <si>
    <t>Cultura</t>
  </si>
  <si>
    <t>Desarrollo Sustentable</t>
  </si>
  <si>
    <t>Innovación, Ciencia y Tecnología</t>
  </si>
  <si>
    <t>Movilidad y Transporte</t>
  </si>
  <si>
    <t>Adeudos de Ejercicios Fiscales Anteriores (ADEFAS)</t>
  </si>
  <si>
    <t xml:space="preserve">3.3.7. Dirección General de Presupuesto y Gasto Público (Secretaría de Hacienda) </t>
  </si>
  <si>
    <t>Bienes Muebles e Inmuebles</t>
  </si>
  <si>
    <t>10-01-11. Dirección General de la Unidad de Procesos Para la Adjudicacion de Contratos (Secretaría de Administración)</t>
  </si>
  <si>
    <t>Deuda Pública</t>
  </si>
  <si>
    <t xml:space="preserve">3.7.22. Dirección General de Financiamiento a la Inversión (Secretaría de Hacienda) </t>
  </si>
  <si>
    <t>Participaciones a municipios</t>
  </si>
  <si>
    <t>Desglose de Municipios</t>
  </si>
  <si>
    <t>Gastos Institucionales</t>
  </si>
  <si>
    <t>1. Gastos Institucionales</t>
  </si>
  <si>
    <t>_10</t>
  </si>
  <si>
    <t>_11</t>
  </si>
  <si>
    <t>_12</t>
  </si>
  <si>
    <t>_13</t>
  </si>
  <si>
    <t>_14</t>
  </si>
  <si>
    <t>_15</t>
  </si>
  <si>
    <t>_16</t>
  </si>
  <si>
    <t>_17</t>
  </si>
  <si>
    <t>_18</t>
  </si>
  <si>
    <t>_19</t>
  </si>
  <si>
    <t>_20</t>
  </si>
  <si>
    <t>_21</t>
  </si>
  <si>
    <t>_22</t>
  </si>
  <si>
    <t>_23</t>
  </si>
  <si>
    <t>_24</t>
  </si>
  <si>
    <t>_26</t>
  </si>
  <si>
    <t>_27</t>
  </si>
  <si>
    <t>_28</t>
  </si>
  <si>
    <t>_29</t>
  </si>
  <si>
    <t>_01</t>
  </si>
  <si>
    <t>_02</t>
  </si>
  <si>
    <t>_03</t>
  </si>
  <si>
    <t>_04</t>
  </si>
  <si>
    <t>_05</t>
  </si>
  <si>
    <t>_06</t>
  </si>
  <si>
    <t>_07</t>
  </si>
  <si>
    <t>_08</t>
  </si>
  <si>
    <t>_09</t>
  </si>
  <si>
    <t>Ramos</t>
  </si>
  <si>
    <t xml:space="preserve">Ramo: </t>
  </si>
  <si>
    <t>RAMOS ESTATALES</t>
  </si>
  <si>
    <t>Secretaría de Gobierno</t>
  </si>
  <si>
    <t>Secretaría de Economía</t>
  </si>
  <si>
    <t>Secretaría de Desarrollo Agropecuario</t>
  </si>
  <si>
    <t>Secretaría de Obras Públicas</t>
  </si>
  <si>
    <t>Secretaría de Educación</t>
  </si>
  <si>
    <t>Secretaría de Salud</t>
  </si>
  <si>
    <t>Fiscalía General del Estado</t>
  </si>
  <si>
    <t>Sistema DIF Morelos</t>
  </si>
  <si>
    <t>Secretaría de Administración</t>
  </si>
  <si>
    <t>Secretaría de la Contraloría</t>
  </si>
  <si>
    <t>Secretaría de Turismo</t>
  </si>
  <si>
    <t>Secretaría de Desarrollo Social</t>
  </si>
  <si>
    <t>Secretaría del Trabajo</t>
  </si>
  <si>
    <t>Secretaría de Cultura</t>
  </si>
  <si>
    <t>Secretaría de Desarrollo Sustentable</t>
  </si>
  <si>
    <t>Secretaría de Innovación, Ciencia y Tecnología</t>
  </si>
  <si>
    <t>Secretaría de Movilidad y Transporte</t>
  </si>
  <si>
    <t>Unidades_Responsables_de_Gasto</t>
  </si>
  <si>
    <t>Poder_Legislativo</t>
  </si>
  <si>
    <t>_Poder Legislativo</t>
  </si>
  <si>
    <t>_Poder_Judicial</t>
  </si>
  <si>
    <t>_Órganos_Autónomos</t>
  </si>
  <si>
    <t>_Procuración de Justicia</t>
  </si>
  <si>
    <t>Comisión Estatal del Agua y Medio Ambiente</t>
  </si>
  <si>
    <t>Servicios de Salud de Morelos (SSM)</t>
  </si>
  <si>
    <t>Obras_Públicas</t>
  </si>
  <si>
    <t>Oficina_de_la_Gubernatura</t>
  </si>
  <si>
    <t>Poder_Judicial</t>
  </si>
  <si>
    <t>Órganos_Autónomos</t>
  </si>
  <si>
    <t>Procuración_de_Justicia</t>
  </si>
  <si>
    <t>Seguridad_Pública</t>
  </si>
  <si>
    <t>Consejería_Jurídica</t>
  </si>
  <si>
    <t>Desarrollo_Social</t>
  </si>
  <si>
    <t>Desarrollo_Sustentable</t>
  </si>
  <si>
    <t>Innovación,_Ciencia_y_Tecnología</t>
  </si>
  <si>
    <t>Movilidad_y_Transporte</t>
  </si>
  <si>
    <t>Bienes_Muebles_e_Inmuebles</t>
  </si>
  <si>
    <t>Deuda_Pública</t>
  </si>
  <si>
    <t>Participaciones_a_municipios</t>
  </si>
  <si>
    <t>Gastos_Institucionales</t>
  </si>
  <si>
    <t>Innovación_Ciencia_y_Tec.</t>
  </si>
  <si>
    <t>ADEFAS</t>
  </si>
  <si>
    <t>Programa de Desarrollo de la Secretaría de Gobierno 2013-2018</t>
  </si>
  <si>
    <t>Programa Estatal de Seguridad Pública 2013-2018</t>
  </si>
  <si>
    <t>Programa de Procuración de Justicia del Estado de Morelos 2013-2018</t>
  </si>
  <si>
    <t>Programa de Profesionalización.</t>
  </si>
  <si>
    <t>Programa Sectorial de Desarrollo Social 2013-2018</t>
  </si>
  <si>
    <t>Programa Sectorial de Educación 2013-2018</t>
  </si>
  <si>
    <t>Programa Sectorial de Salud 2013-2018</t>
  </si>
  <si>
    <t>Programa Sectorial de la Secretaría de Cultura 2013-2018</t>
  </si>
  <si>
    <t>Programa de Promoción y Desarrollo de la Cultura Física del Deporte</t>
  </si>
  <si>
    <t>Programa Institucional del Instituto Morelense de la Juventud (2013-2018)</t>
  </si>
  <si>
    <t>Programa Estatal de Innovación en la Economía 2013-2018.</t>
  </si>
  <si>
    <t>Programa Sectorial de Desarrollo Agropecuario y Acuícola de Morelos 2013-2018</t>
  </si>
  <si>
    <t>Programa Sectorial de Innovación, Ciencia y Tecnología del Estado de Morelos 2013-2018</t>
  </si>
  <si>
    <t>Programa de Estabilidad Laboral, Fomento al Empleo y a la Productividad 2013-2018</t>
  </si>
  <si>
    <t>Programa Estatal de Turismo de Morelos 2013-2018</t>
  </si>
  <si>
    <t>Programa Institucional de Innovación, Ciencia y Tecnología.</t>
  </si>
  <si>
    <t>Programa de Capacitación para y en el Empleo.</t>
  </si>
  <si>
    <t>Programa de Modernización y Tecnificación de las Zonas Agrícolas.</t>
  </si>
  <si>
    <t>Programa de Pueblos Mágicos.</t>
  </si>
  <si>
    <t>Programa para el Desarrollo del Turismo de Naturaleza.</t>
  </si>
  <si>
    <t>Programa de fortalecimiento de las relaciones laborales entre patrones y trabajadores, tanto en entidades públicas como privadas del estado de Morelos.</t>
  </si>
  <si>
    <t>Programa de promoción y difusión de la cultura de la conciliación.</t>
  </si>
  <si>
    <t>Programa de capacitación, vinculación y generación de empleos.</t>
  </si>
  <si>
    <t>Programa Estatal el Desarrollo Sustentable 2013-2018</t>
  </si>
  <si>
    <t>Programa Estatal Hídrico 2013-2018</t>
  </si>
  <si>
    <t>Programa Estatal de Desarrollo del Transporte</t>
  </si>
  <si>
    <t>Programa hídrico para el desarrollo humano e impulsor de la competitividad.</t>
  </si>
  <si>
    <t>Programa de Uso Sustentable del Agua.</t>
  </si>
  <si>
    <t>Programa de Saneamiento Integral de las Cuencas Hidrológicas.</t>
  </si>
  <si>
    <t>Programa de Protección de la Población Contra Riesgos Hidráulicos.</t>
  </si>
  <si>
    <t>Programa de Saneamiento del Río Apatlaco.</t>
  </si>
  <si>
    <t>Programa de Saneamiento del Lago de Tequesquitengo y reforestación de la zona.</t>
  </si>
  <si>
    <t>Programa de Saneamiento del Río Cuautla.</t>
  </si>
  <si>
    <t>Programa de Protección a Centros de Población en el Río Yautepec.</t>
  </si>
  <si>
    <t>Programa de Uso eficiente del agua en el Río Amatzinac.</t>
  </si>
  <si>
    <t>Programa de Protección a Centros de Población en el Río Chalma-Tembembe.</t>
  </si>
  <si>
    <t>Programa de Recuperación del Acuífero de Tepalcingo-Axochiapan.</t>
  </si>
  <si>
    <t>Programa de Abastecimiento de agua potable a los municipios de los Altos de Morelos.</t>
  </si>
  <si>
    <t>Programa de Abastecimiento de agua potable en los municipios del oriente.</t>
  </si>
  <si>
    <t>Programa de Modernización del distrito de riego 016 del estado de Morelos.</t>
  </si>
  <si>
    <t>Fortalecimiento de las Finanzas Públicas 2013-2018</t>
  </si>
  <si>
    <t>Programa de Transparencia y Rendición de Cuentas.</t>
  </si>
  <si>
    <t>Programa Sectorial de Información y Comunicación</t>
  </si>
  <si>
    <t>No aplica</t>
  </si>
  <si>
    <t>PROGRAMAS ESTATALES</t>
  </si>
  <si>
    <t>EJES ESTTRATÉGICOS</t>
  </si>
  <si>
    <t>OBJETIVOS ESTRATÉGICOS</t>
  </si>
  <si>
    <t>1. Morelos Seguro y Justo</t>
  </si>
  <si>
    <t>2. Morelos con Inversión Social Para la Construcción de Ciudadanía</t>
  </si>
  <si>
    <t>3. Morelos Atractivo, Competitivo e Innovador</t>
  </si>
  <si>
    <t>4. Morelos Verde y Sustentable</t>
  </si>
  <si>
    <t>5. Morelos Transparente y con Democracia Participativa</t>
  </si>
  <si>
    <t>1.1 Garantizar la paz, la integridad física, los derechos y el patrimonio de los morelenses, en un marco de respeto a la ley y los derechos humanos.</t>
  </si>
  <si>
    <t>1.2 Hacer más eficiente la investigación y persecución del delito con pleno respeto a los derechos humanos.</t>
  </si>
  <si>
    <t>1.3 Consolidar el Sistema de Seguridad y Justicia Penal de Corte Acusatorio Adversarial en el estado de Morelos.</t>
  </si>
  <si>
    <t>1.4 Brindar protección especial a las víctimas u ofendidos del delito, para que les sea resarcido el daño moral y patrimonial.</t>
  </si>
  <si>
    <t>1.5 Fomentar en la sociedad morelense la cultura del respeto a los derechos humanos.</t>
  </si>
  <si>
    <t>1.6 Consolidar al Instituto como un permanente impulsor de la cultura de la Protección Civil.</t>
  </si>
  <si>
    <t>1.7 Organizar y administrar la Defensoría Pública.</t>
  </si>
  <si>
    <t>2.1 Reducir las condiciones de pobreza, marginación y desigualdad de la población.</t>
  </si>
  <si>
    <t>2.2 Empoderar a las personas vulnerables en todos los ámbitos de la vida familiar, social y comunitaria.</t>
  </si>
  <si>
    <t>2.3 Mejorar el estilo de vida de la sociedad con prácticas saludables por medio del deporte.</t>
  </si>
  <si>
    <t>2.4 Mejorar las condiciones de los migrantes en tránsito y en lugares de destino, en términos de derechos humanos, particularmente jurídicos y de salud.</t>
  </si>
  <si>
    <t>2.5 Mejorar las condiciones de vida de los pueblos y comunidades indígenas.</t>
  </si>
  <si>
    <t>2.6 Mejorar el desempeño y asegurar la permanencia de niños y jóvenes en el sistema educativo.</t>
  </si>
  <si>
    <t>2.7 Alcanzar una cobertura universal de la educación media superior.</t>
  </si>
  <si>
    <t>2.8 Incrementar la cobertura de la educación superior con sentido social y de progreso.</t>
  </si>
  <si>
    <t>2.9 Incrementar la calidad de la educación superior en Morelos.</t>
  </si>
  <si>
    <t>2.10 Construir una política de Estado para los estudios de posgrado en Morelos.</t>
  </si>
  <si>
    <t>2.11 Garantizar el derecho a la salud.</t>
  </si>
  <si>
    <t>2.12 Abatir las enfermedades infectocontagiosas y las enfermedades crónicas degenerativas, con oportunidad y sin vulnerar sus derechos en el mejoramiento de su estado de salud.</t>
  </si>
  <si>
    <t>2.13 Abatir la mortalidad infantil y materna.</t>
  </si>
  <si>
    <t>2.14 Promover el bienestar de las familias socialmente vulnerables para mejorar su calidad de vida.</t>
  </si>
  <si>
    <t xml:space="preserve">2.15 Mejorar la nutrición adecuada de niños y niñas y de la población vulnerable. </t>
  </si>
  <si>
    <t>2.16 Proteger a la población contra la exposición a riesgos sanitarios.</t>
  </si>
  <si>
    <t>2.17 Garantizar los derechos culturales en el estado de Morelos.</t>
  </si>
  <si>
    <t>3.1 Fortalecer el mercado interno de la Entidad.</t>
  </si>
  <si>
    <t>3.2 Incrementar la productividad y competitividad de Morelos.</t>
  </si>
  <si>
    <t>3.3 Garantizar la Seguridad Agroalimentaria.</t>
  </si>
  <si>
    <t>3.4 Ampliar las oportunidades económicas de las cadenas productivas en el Sector Primario.</t>
  </si>
  <si>
    <t>3.5 Consolidar la investigación científica, social, humanística y su potencial aplicación para alcanzar una sociedad sustentable.</t>
  </si>
  <si>
    <t>3.6 Fortalecer la competitividad de las empresas de la entidad mediante la aplicación de la ciencia, el desarrollo tecnológico y la innovación.</t>
  </si>
  <si>
    <t xml:space="preserve">3.7 Fomentar la cultura científico-tecnológica y de innovación en la población, a fin de que esta desarrolle sus capacidades y cuente con mayores herramientas que incrementen su competitividad. </t>
  </si>
  <si>
    <t>3.8 Facilitar el uso de herramientas tecnológicas para promover el trabajo en red, coordinado e informado de la administración pública para una mejor toma de decisiones.</t>
  </si>
  <si>
    <t>3.9 Promover la operación de políticas públicas que apoyen la generación de empleos.</t>
  </si>
  <si>
    <t>3.10 Fortalecer la prevención de conflictos en materia del trabajo.</t>
  </si>
  <si>
    <t>3.11 Eficientar la actividad jurisdiccional para abatir el número de procesos y conflictos entre el Estado y sus trabajadores.</t>
  </si>
  <si>
    <t>3.12 Impulsar y fortalecer la competitividad, promoción y los servicios de los destinos turísticos del estado de Morelos.</t>
  </si>
  <si>
    <t>3.13 Impulsar y Fortalecer la Planeación, Desarrollo y Fomento Turístico del Estado de Morelos.</t>
  </si>
  <si>
    <t>3.14 Consolidar la infraestructura física del estado a través de obra pública.</t>
  </si>
  <si>
    <t>4.1 Propiciar la participación ciudadana corresponsable y vinculante.</t>
  </si>
  <si>
    <t>4.2 Ordenar y eficientar el crecimiento urbano y la inversión productiva.</t>
  </si>
  <si>
    <t>4.3 Reducir y revertir el impacto ambiental de las actividades humanas.</t>
  </si>
  <si>
    <t>4.4 Planificar la gestión sustentable de los ecosistemas.</t>
  </si>
  <si>
    <t>4.5 Garantizar el acceso al servicio de agua potable a la población.</t>
  </si>
  <si>
    <t>4.6 Ampliar la cobertura de infraestructura básica de alcantarillado.</t>
  </si>
  <si>
    <t>4.7 Ampliar la cobertura de infraestructura básica de saneamiento.</t>
  </si>
  <si>
    <t>4.8 Modernizar y tecnificar las zonas agrícolas.</t>
  </si>
  <si>
    <t>4.9 Impulsar una producción primaria sustentable y un uso responsable de los recursos naturales.</t>
  </si>
  <si>
    <t>4.10 Disminuir la vulnerabilidad de la población y los centros productivos que se ubican en zonas de alto riesgo de inundación.</t>
  </si>
  <si>
    <t>4.11 Modernizar el servicio del transporte público y particular.</t>
  </si>
  <si>
    <t>5.1 Vincular al Poder Ejecutivo del estado de Morelos con la sociedad.</t>
  </si>
  <si>
    <t>5.2 Promover el ejercicio eficiente de los recursos públicos.</t>
  </si>
  <si>
    <t>5.3 Identificar, prevenir y combatir conductas ilícitas y faltas administrativas de los servidores públicos.</t>
  </si>
  <si>
    <t>5.4 Fortalecer la Administración Tributaria de la Hacienda Pública Estatal.</t>
  </si>
  <si>
    <t>5.5 Administrar eficientemente el gasto público, inversión y deuda pública con base en resultados.</t>
  </si>
  <si>
    <t>5.6 Implementar de manera efectiva la Nueva Gestión Pública para Resultados en el proceso de planeación y programación de la acción gubernamental.</t>
  </si>
  <si>
    <t>5.7 Salvaguardar los intereses del estado y que las funciones y acciones del Poder Ejecutivo cumplan con lo dispuesto por la Constitución Federal, Estatal y demás leyes aplicables.</t>
  </si>
  <si>
    <t>5.8 Impulsar la reducción del gasto destinado a las actividades administrativas y de apoyo en las dependencias.</t>
  </si>
  <si>
    <t>5.9 Preservar la estabilidad social y la Gobernabilidad democrática para poder iniciar un proceso de gobernanza del proyecto de la Nueva Visión de Morelos.</t>
  </si>
  <si>
    <t>5.10 Crear y Coordinar un sistema de Gobierno en Red.</t>
  </si>
  <si>
    <t>5.11 Integrar, operar y administrar una plataforma de gobierno digital que acerque al ciudadano y contribuya a la democratización y socialización del conocimiento.</t>
  </si>
  <si>
    <t>5.12 Impulsar los nuevos Derechos Ciudadanos y fortalecer los instrumentos de la Democracia semi-directa.</t>
  </si>
  <si>
    <t xml:space="preserve">5.13 Promover el reconocimiento de los Derechos Digitales de los Ciudadanos y fortalecer los instrumentos que de ellos se acompañan. </t>
  </si>
  <si>
    <t>5.14 Crear nuevos Derechos Indígenas.</t>
  </si>
  <si>
    <t>5.15 Dialogar permanentemente con los poderes públicos y municipios.</t>
  </si>
  <si>
    <t>5.16 Garantizar el respeto a los Derechos Humanos y Equidad de género en las políticas públicas.</t>
  </si>
  <si>
    <t>5.17 Facilitar el acceso a los servicios de calidad y simplificación de trámites.</t>
  </si>
  <si>
    <t>5.18 Garantizar la protección de los derechos de propiedad de la Ciudadanía.</t>
  </si>
  <si>
    <t>5.19 Facilitar la interlocución entre las Asociaciones Religiosas y el Estado.</t>
  </si>
  <si>
    <t>5.20 Promover la participación ciudadana.</t>
  </si>
  <si>
    <t>DEPENDENCIAS</t>
  </si>
  <si>
    <t xml:space="preserve">Secretaría de Hacienda </t>
  </si>
  <si>
    <t xml:space="preserve">Secretaría de la Contraloría </t>
  </si>
  <si>
    <t>Comisión Estatal de Seguridad Pública</t>
  </si>
  <si>
    <t>Fiscalía Especializada en Combate a la Corrupción</t>
  </si>
  <si>
    <t>1. Gobierno</t>
  </si>
  <si>
    <t>2. Desarrollo social</t>
  </si>
  <si>
    <t>1.1 Legislación</t>
  </si>
  <si>
    <t>1.1.1 Legislación</t>
  </si>
  <si>
    <t>3. Desarrollo Económico</t>
  </si>
  <si>
    <t>1.2 Justicia</t>
  </si>
  <si>
    <t>1.1.2 Fiscalización</t>
  </si>
  <si>
    <t>4. Otras no clasificadas en funciones anteriores</t>
  </si>
  <si>
    <t>1.3 Coordinación de la Política de Gobierno</t>
  </si>
  <si>
    <t>1.2.1 Impartición de Justicia</t>
  </si>
  <si>
    <t>1.4 Relaciones Exteriores</t>
  </si>
  <si>
    <t>1.2.2 Procuración de Justicia</t>
  </si>
  <si>
    <t>1.5 Asuntos Financieros y Hacendarios</t>
  </si>
  <si>
    <t>1.2.3 Reclusión y Readaptación Social</t>
  </si>
  <si>
    <t>1.6 Seguridad Nacional</t>
  </si>
  <si>
    <t>1.2.4 Derechos Humanos</t>
  </si>
  <si>
    <t>1.7 Asuntos de Orden Publico y de Seguridad Interior.</t>
  </si>
  <si>
    <t>1.3.1 Presidencia / Gubernatura</t>
  </si>
  <si>
    <t>1.8 Otros Servicios Generales</t>
  </si>
  <si>
    <t>1.3.2 Política Interior</t>
  </si>
  <si>
    <t>2.1 Protección Ambiental</t>
  </si>
  <si>
    <t>1.3.3 Preservación y Cuidado del Patrimonio Público</t>
  </si>
  <si>
    <t>2.2 Vivienda y Servicios a la Comunidad</t>
  </si>
  <si>
    <t>1.3.4 Función Pública</t>
  </si>
  <si>
    <t>2.3 Salud</t>
  </si>
  <si>
    <t>1.3.5 Asuntos Jurídicos</t>
  </si>
  <si>
    <t>2.4 Recreación, Cultura y Otras Manifestaciones Sociales</t>
  </si>
  <si>
    <t>1.3.6 Organización de Procesos Electorales</t>
  </si>
  <si>
    <t>2.5 Educación</t>
  </si>
  <si>
    <t>1.3.7 Población</t>
  </si>
  <si>
    <t>2.6 Protección Social</t>
  </si>
  <si>
    <t>1.3.8 Territorio</t>
  </si>
  <si>
    <t>2.7 Otros Asuntos Sociales</t>
  </si>
  <si>
    <t>1.3.9 Otros</t>
  </si>
  <si>
    <t>3.1 Asuntos Económicos, Comerciales y Laborales en General</t>
  </si>
  <si>
    <t>1.4.1 Relaciones Exteriores</t>
  </si>
  <si>
    <t>3.2 Agropecuaria, Silvicultura, Pesca y Caza</t>
  </si>
  <si>
    <t>1.5.1 Asuntos Financieros</t>
  </si>
  <si>
    <t>3.3 Combustibles y Energía</t>
  </si>
  <si>
    <t>1.5.2 Asuntos Hacendarios</t>
  </si>
  <si>
    <t>3.4 Minería, Manufacturas y Construcción</t>
  </si>
  <si>
    <t>1.6.1 Defensa</t>
  </si>
  <si>
    <t>3.5 Transporte</t>
  </si>
  <si>
    <t>1.6.2 Marina</t>
  </si>
  <si>
    <t>3.6 Comunicaciones</t>
  </si>
  <si>
    <t>1.6.3 Inteligencia para la Preservación de la Seguridad Nacional</t>
  </si>
  <si>
    <t>3.7 Turismo</t>
  </si>
  <si>
    <t>1.7.1 Policía</t>
  </si>
  <si>
    <t>3.8 Ciencia, Tecnología e Innovación</t>
  </si>
  <si>
    <t>1.7.2 Protección Civil</t>
  </si>
  <si>
    <t>3.9 Otras Industrias y Otros Asuntos Económicos</t>
  </si>
  <si>
    <t>1.7.3 Otros Asuntos de Orden Público y Seguridad</t>
  </si>
  <si>
    <t>4.1 Transacciones de la Deuda Publica/ Costo Financiero de la Deuda</t>
  </si>
  <si>
    <t>1.7.4 Sistema Nacional de Seguridad Pública</t>
  </si>
  <si>
    <t>4.2 Transferencias, Participaciones y Aportaciones Entre Diferentes Niveles y Ordenes de Gobierno</t>
  </si>
  <si>
    <t>1.8.1 Servicios Registrales, Administrativos y Patrimoniales</t>
  </si>
  <si>
    <t>4.3 Saneamiento del Sistema Financiero</t>
  </si>
  <si>
    <t>1.8.2 Servicios Estadísticos</t>
  </si>
  <si>
    <t>4.4 Adeudos de Ejercicios Fiscales Anteriores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</si>
  <si>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</si>
  <si>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</si>
  <si>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</si>
  <si>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</si>
  <si>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</si>
  <si>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</si>
  <si>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</si>
  <si>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</si>
  <si>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</si>
  <si>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</si>
  <si>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</si>
  <si>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</si>
  <si>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</si>
  <si>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</si>
  <si>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</si>
  <si>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</si>
  <si>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</si>
  <si>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</si>
  <si>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</si>
  <si>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</si>
  <si>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</si>
  <si>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</si>
  <si>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</si>
  <si>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</si>
  <si>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</si>
  <si>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</si>
  <si>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</si>
  <si>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</si>
  <si>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</si>
  <si>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</si>
  <si>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</si>
  <si>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</si>
  <si>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</si>
  <si>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</si>
  <si>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</si>
  <si>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</si>
  <si>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</si>
  <si>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</si>
  <si>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</si>
  <si>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</si>
  <si>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</si>
  <si>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</si>
  <si>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</si>
  <si>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</si>
  <si>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</si>
  <si>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</si>
  <si>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</si>
  <si>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</si>
  <si>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</si>
  <si>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</si>
  <si>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</si>
  <si>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</si>
  <si>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</si>
  <si>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</si>
  <si>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</si>
  <si>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</si>
  <si>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</si>
  <si>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</si>
  <si>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</si>
  <si>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</si>
  <si>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</si>
  <si>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</si>
  <si>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</si>
  <si>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</si>
  <si>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</si>
  <si>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</si>
  <si>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</si>
  <si>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</si>
  <si>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</si>
  <si>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</si>
  <si>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</si>
  <si>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</si>
  <si>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</si>
  <si>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</si>
  <si>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</si>
  <si>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</si>
  <si>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</si>
  <si>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</si>
  <si>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de Gobierno</t>
  </si>
  <si>
    <t>4.3.1 Saneamiento del Sistema Financiero</t>
  </si>
  <si>
    <t>4.3.2 Apoyos IPAB</t>
  </si>
  <si>
    <t>4.3.3 Banca de Desarrollo</t>
  </si>
  <si>
    <t>4.3.4 Apoyo a los Programas de reestructura en unidades de inversión (UDIS)</t>
  </si>
  <si>
    <t>4.4.1 Adeudos de Ejercicios Fiscales Anteriores</t>
  </si>
  <si>
    <t>FINALIDAD</t>
  </si>
  <si>
    <t>CÓDIGO Y NOMBRE DE LA ACTIVIDAD INSTITUCIONAL</t>
  </si>
  <si>
    <t>1. Servicios de apoyo administrativo</t>
  </si>
  <si>
    <t>2. Asesoría, coordinación, difusión y apoyo de las actividades del gobernador del estado</t>
  </si>
  <si>
    <t>3. Comunicación social del gobierno estatal</t>
  </si>
  <si>
    <t>4. Acceso a la información pública gubernamental</t>
  </si>
  <si>
    <t>5. Asesoría en materia jurídica al gobernador del estado y al poder ejecutivo</t>
  </si>
  <si>
    <t>6. Relación del estado con las asociaciones religiosas</t>
  </si>
  <si>
    <t>7. Justicia laboral para los trabajadores al servicio del Estado</t>
  </si>
  <si>
    <t>8. Acervo documental del estado</t>
  </si>
  <si>
    <t>9. Servicios de edición y artes gráficas para el gobierno estatal</t>
  </si>
  <si>
    <t>11. Desarrollo político y cívico social del estado</t>
  </si>
  <si>
    <t>12. Planeación demográfica</t>
  </si>
  <si>
    <t>13. Asesoría a trabajadores y sindicatos</t>
  </si>
  <si>
    <t>14. Conciliación laboral</t>
  </si>
  <si>
    <t>15. Administrar el sistema registral del estado</t>
  </si>
  <si>
    <t>16. Impartición y procuración de la justicia laboral</t>
  </si>
  <si>
    <t>17. Coordinación del sistema estatal de seguridad publica</t>
  </si>
  <si>
    <t>18. Hacienda pública responsable, eficiente y equitativa</t>
  </si>
  <si>
    <t>19. Fondo de aportaciones para la infraestructura social municipal</t>
  </si>
  <si>
    <t>20. Política de ingresos equitativa y promotora de la competitividad</t>
  </si>
  <si>
    <t>21. Servicios de tesorería eficientes y transparentes</t>
  </si>
  <si>
    <t>22. Actuaciones de la secretaría de hacienda apegadas a certeza jurídica y legalidad</t>
  </si>
  <si>
    <t>23. Impresos y publicaciones oficiales seguros y confiables</t>
  </si>
  <si>
    <t>24. Preservación y difusión del acervo patrimonial y documental a cargo de la Secretaría de Administración</t>
  </si>
  <si>
    <t>25. Administración y enajenación de activos referidos en la ley estatal para la administración y enajenación de bienes del sector publico</t>
  </si>
  <si>
    <t>26. Servicios de seguro y reaseguro</t>
  </si>
  <si>
    <t>27. Costo financiero de la deuda publica</t>
  </si>
  <si>
    <t>28. Recursos derivados de los ingresos estatales para los  municipios</t>
  </si>
  <si>
    <t>29. Adeudos de ejercicios fiscales anteriores (ADEFAS)</t>
  </si>
  <si>
    <t>30. Fondo de aportaciones para el fortalecimiento de las entidades federativas</t>
  </si>
  <si>
    <t>31. Gasto publico transparente y orientado a resultados</t>
  </si>
  <si>
    <t>32. Función publica y buen gobierno</t>
  </si>
  <si>
    <t>33. Mejora de la gestión publica</t>
  </si>
  <si>
    <t>34. Apego a la legalidad</t>
  </si>
  <si>
    <t>35. Transparencia y rendición de cuentas</t>
  </si>
  <si>
    <t>36. Prospectiva y evaluación</t>
  </si>
  <si>
    <t>37. Promoción y coordinación de las políticas públicas para el desarrollo de los pueblos y comunidades indígenas</t>
  </si>
  <si>
    <t>38. Apoyo en zonas urbanas marginadas</t>
  </si>
  <si>
    <t>39. Promoción y coordinación de las políticas públicas de planeación participativa</t>
  </si>
  <si>
    <t>40. Apoyo a pequeñas comunidades rurales</t>
  </si>
  <si>
    <t>41. Atención de la población urbana y rural en pobreza</t>
  </si>
  <si>
    <t>42. Definición, conducción y evaluación de la política de desarrollo social y el ordenamiento urbano y regional</t>
  </si>
  <si>
    <t>43. Fondo de infraestructura social estatal</t>
  </si>
  <si>
    <t>44. Planeación de proyectos urbanos para estado y municipios</t>
  </si>
  <si>
    <t>45. Obras publicas eficientes, seguras y suficientes</t>
  </si>
  <si>
    <t>46. Ordenamiento territorial y desarrollo urbano</t>
  </si>
  <si>
    <t>47. Carreteras eficientes, seguras y suficientes</t>
  </si>
  <si>
    <t>48. Carreteras alimentadoras y caminos rurales eficientes, seguras y suficientes</t>
  </si>
  <si>
    <t>49. Ordenación y regularización de la propiedad rural y urbana</t>
  </si>
  <si>
    <t>50. Investigación del delito estatal</t>
  </si>
  <si>
    <t>51. Representación jurídica del estado en el ámbito interno e inter estatal</t>
  </si>
  <si>
    <t>52. Fondo de aportaciones para la seguridad pública de los estados y del distrito federal</t>
  </si>
  <si>
    <t>53. Administración de justicia para menores</t>
  </si>
  <si>
    <t>54. Sistema penitenciario que garantice la ejecución de las resoluciones jurídicas y contribuya a la readaptación social</t>
  </si>
  <si>
    <t>55. Prevención del delito con perspectiva estatal</t>
  </si>
  <si>
    <t>56. Control y vigilancia del sistema de tránsito vehicular en carreteras, avenidas y calles.</t>
  </si>
  <si>
    <t>57. Sistema estatal de protección civil</t>
  </si>
  <si>
    <t>58. Promoción de la salud y prevención y control de enfermedades fortalecidas e integradas sectorial e intersectorialmente</t>
  </si>
  <si>
    <t>59. Enfermedades emergentes, urgencias epidemiológicas y desastres naturales prevenidos, controlados y atendidos oportunamente</t>
  </si>
  <si>
    <t>60. Protección contra riesgos sanitarios</t>
  </si>
  <si>
    <t>61. Fondo de aportaciones para los servicios de salud a la comunidad con recursos financieros suficientes</t>
  </si>
  <si>
    <t>62. Prestación de servicios del sistema estatal de salud organizados e integrados</t>
  </si>
  <si>
    <t>63. Formación y capacitación de recursos humanos acordes a las necesidades y demandas de atención a la salud</t>
  </si>
  <si>
    <t>64. Infraestructura suficiente, equipamiento optimo e insumos seguros para la salud</t>
  </si>
  <si>
    <t>65. Sistema estatal de salud organizado e integrado</t>
  </si>
  <si>
    <t>66. Sistema de protección social en salud consolidado estratégicamente</t>
  </si>
  <si>
    <t>67. Políticas de calidad implementadas en el sistema estatal de salud</t>
  </si>
  <si>
    <t>68. Investigación en salud pertinente y de excelencia académica</t>
  </si>
  <si>
    <t>69. Fondo de aportaciones para los servicios de salud</t>
  </si>
  <si>
    <t>70. Asistencia social, comunitaria y beneficencia pública justa y equitativa (asistencia pública)</t>
  </si>
  <si>
    <t>71. Apoyo a las madres trabajadoras en el cuidado de sus hijos</t>
  </si>
  <si>
    <t>72. Oferta de productos básicos a precios competitivos</t>
  </si>
  <si>
    <t>73. Fondo de aportaciones múltiples para asistencia social (asistencia pública)</t>
  </si>
  <si>
    <t>74. Derechos humanos y prevención de la discriminación</t>
  </si>
  <si>
    <t>75. Educación superior de calidad</t>
  </si>
  <si>
    <t>76. Gestión integral de servicios</t>
  </si>
  <si>
    <t>77. Educación básica de calidad</t>
  </si>
  <si>
    <t>78. Aplicación de la política educativa</t>
  </si>
  <si>
    <t>79. Complemento a los servicios educativos</t>
  </si>
  <si>
    <t>80. Educación media superior de calidad</t>
  </si>
  <si>
    <t>81. Educación para adultos de calidad</t>
  </si>
  <si>
    <t>82. Educación de postgrado de calidad</t>
  </si>
  <si>
    <t>83. Investigación en diversas instituciones de educación superior</t>
  </si>
  <si>
    <t>84. Fondo de aportaciones para la educación básica y normal</t>
  </si>
  <si>
    <t>85. Fondo de aportaciones múltiples para infraestructura educativa básica</t>
  </si>
  <si>
    <t>86. Fondo de aportaciones múltiples para infraestructura educativa superior</t>
  </si>
  <si>
    <t>87. Deporte</t>
  </si>
  <si>
    <t>88. Atención a la juventud</t>
  </si>
  <si>
    <t>89. Bosques recuperados, protegidos y productivos</t>
  </si>
  <si>
    <t>90. Elevar el ingreso de los productores y el empleo rural</t>
  </si>
  <si>
    <t>91. Tecnificación e innovación de las actividades del sector agropecuario</t>
  </si>
  <si>
    <t>92. Acuacultura y pesca</t>
  </si>
  <si>
    <t>93. Impulso a la reconversión productiva en materia agrícola, pecuaria y pesquera</t>
  </si>
  <si>
    <t>94. Información y educación forestal</t>
  </si>
  <si>
    <t>95. Financiamiento y fomento al sector rural</t>
  </si>
  <si>
    <t>96. Fomento y desarrollo del seguro agropecuario</t>
  </si>
  <si>
    <t>97. Regulación de las actividades económicas y sociales para la protección del medio ambiente y recursos naturales.</t>
  </si>
  <si>
    <t>98. Conservación de la biodiversidad en ecosistemas saludables</t>
  </si>
  <si>
    <t>99. Regulación eficiente de las comunicaciones y los transportes</t>
  </si>
  <si>
    <t>100. Desarrollo tecnológico en materia de transporte</t>
  </si>
  <si>
    <t>101. Comunicación eficiente</t>
  </si>
  <si>
    <t>102. Capacitación para el trabajo y promoción de empleos</t>
  </si>
  <si>
    <t>103. Micro, pequeñas y medianas empresas productivas y competitivas</t>
  </si>
  <si>
    <t>104. Libre competencia económica</t>
  </si>
  <si>
    <t>105. Propiedad industrial</t>
  </si>
  <si>
    <t>106. Libre comercio con el exterior e inversión extranjera</t>
  </si>
  <si>
    <t>107. Mejora regulatoria</t>
  </si>
  <si>
    <t>108. Sectores económicos competitivos</t>
  </si>
  <si>
    <t>109. Comercio interestatal y facilitación comercial</t>
  </si>
  <si>
    <t>110. Política de desarrollo empresarial y competitividad</t>
  </si>
  <si>
    <t>111. Instrumentación de políticas, estrategias y apoyos para vincular la oferta y la demanda de autoempleo y empleo en el mercado laboral</t>
  </si>
  <si>
    <t>112. Inclusión laboral de grupos en situación de vulnerabilidad</t>
  </si>
  <si>
    <t>113. Incremento de la oferta turística orientada a proyectos viables y sustentables</t>
  </si>
  <si>
    <t>114. Turismo con sello propio de calidad, hospitalidad y seguridad</t>
  </si>
  <si>
    <t>115. Atención y trato a los turistas</t>
  </si>
  <si>
    <t>116. Desarrollo de destinos turísticos diversificados, sustentables y competitivos</t>
  </si>
  <si>
    <t>117. Formulación, actualización y emisión del marco normativo</t>
  </si>
  <si>
    <t>118. Fiscalización y revisión de la cuenta pública</t>
  </si>
  <si>
    <t>119. Impartición  de justicia</t>
  </si>
  <si>
    <t>120. Diseñar, normar y vigilar las elecciones en el ámbito estatal y municipal</t>
  </si>
  <si>
    <t>121. Impartición  de justicia electoral</t>
  </si>
  <si>
    <t>122. Impartición  de justicia administrativa</t>
  </si>
  <si>
    <t>123. Manejo eficiente del sistema de alcantarillado y drenaje</t>
  </si>
  <si>
    <t>124. Manejo eficiente y sustentable del agua potable</t>
  </si>
  <si>
    <t>125. Manejo eficiente  del saneamiento de las aguas residuales</t>
  </si>
  <si>
    <t>126. Investigación científica y tecnológica del agua</t>
  </si>
  <si>
    <t>127. Desarrollo tecnológico del agua y medio ambiente</t>
  </si>
  <si>
    <t>128. Apoyo a artesanos tradicionales</t>
  </si>
  <si>
    <t>129. Fomento y promoción de la cultura</t>
  </si>
  <si>
    <t>130. Mujeres en el ejercicio de sus derechos humanos</t>
  </si>
  <si>
    <t>131. Conducción de la política estatal de vivienda</t>
  </si>
  <si>
    <t>132. Apoyo a la vivienda social</t>
  </si>
  <si>
    <t>133. Fondo de aportaciones para la educación tecnológica y de adultos (tecnológica)</t>
  </si>
  <si>
    <t>134. Generación de conocimiento científico para el bienestar de la población y difusión de sus resultados</t>
  </si>
  <si>
    <t>135. Generación de desarrollo e innovación tecnológica para elevar la competitividad del país y difusión de sus resultados</t>
  </si>
  <si>
    <t>136. Apoyo a la formación de capital humano en materia de innovación, ciencia y tecnología</t>
  </si>
  <si>
    <t>137. Apoyo al ingreso y fomento al desarrollo de los investigadores de merito</t>
  </si>
  <si>
    <t>138. Formación de recursos humanos en centros públicos de investigación</t>
  </si>
  <si>
    <t>139. Fortalecimiento a la capacidad científica, tecnológica y de innovación</t>
  </si>
  <si>
    <t>140. Desarrollo y vinculación de científicos y tecnólogos</t>
  </si>
  <si>
    <t>141. Fondo de aportaciones para la educación tecnológica y de adultos (adultos)</t>
  </si>
  <si>
    <t>142. Cobertura de la atención medica preventiva</t>
  </si>
  <si>
    <t>143. Cobertura de la atención medica curativa</t>
  </si>
  <si>
    <t>144. Otros servicios de salud</t>
  </si>
  <si>
    <t>145. Pago de riesgos de trabajo, subsidios y ayudas</t>
  </si>
  <si>
    <t>146. Pago de pensiones por invalidez y vida</t>
  </si>
  <si>
    <t>147. Pago de pensiones por retiro, cesantía en edad avanzada y vejez</t>
  </si>
  <si>
    <t>148. Pago de pensiones y jubilaciones</t>
  </si>
  <si>
    <t>149. Apoyo a los ayuntamientos y a sus autoridades auxiliares</t>
  </si>
  <si>
    <t>150. Apoyo a la población en general</t>
  </si>
  <si>
    <t>151. Procuración de justicia</t>
  </si>
  <si>
    <t>151. Seguridad y justicia</t>
  </si>
  <si>
    <t>152. Asesoría a víctimas del delito</t>
  </si>
  <si>
    <t>153. Generación de políticas públicas y acciones de empoderamiento a favor de las mujeres</t>
  </si>
  <si>
    <t>154. Atención jurídica y psicológica a mujeres víctimas de violencia</t>
  </si>
  <si>
    <t>155. Gobernanza democrática</t>
  </si>
  <si>
    <t>156. Distribución de recursos correspondientes al presupuesto de egresos autorizado de la administración pública central</t>
  </si>
  <si>
    <t>157. Distribución de recursos correspondientes al presupuesto de egresos autorizado de la administración pública paraestatal y órganos autónomos</t>
  </si>
  <si>
    <t>158. Distribución de recursos correspondientes al presupuesto de egresos autorizado del gobierno municipal</t>
  </si>
  <si>
    <t>159. Distribución de recursos correspondientes al presupuesto de egresos autorizado del poder legislativo</t>
  </si>
  <si>
    <t>160. Distribución de recursos correspondientes al presupuesto de egresos autorizado del poder judicial</t>
  </si>
  <si>
    <t>161. Procuración de justicia</t>
  </si>
  <si>
    <t>162. Construcción y mantenimiento de bienes muebles e inmuebles</t>
  </si>
  <si>
    <t>163. Servicios de mantenimiento vehicular</t>
  </si>
  <si>
    <t>164. Desarrollo de tecnologías de información y comunicaciones</t>
  </si>
  <si>
    <t>165. Servicios de atención médica pre-hospitalaria y de rescate.</t>
  </si>
  <si>
    <t>166. Armonización contable</t>
  </si>
  <si>
    <t>167. Infraestructura educativa</t>
  </si>
  <si>
    <t>168. Infraestructura deportiva</t>
  </si>
  <si>
    <t>169. Construcción y rehabilitación de sistemas de riego</t>
  </si>
  <si>
    <t>170. Apoyo a migrantes y grupos especiales</t>
  </si>
  <si>
    <t>171. Fomento al desarrollo de comunidades y regiones del estado</t>
  </si>
  <si>
    <t>172. Apoyo a personas con discapacidad</t>
  </si>
  <si>
    <t>173. Aportaciones de seguridad social a cargo del gobierno del estado</t>
  </si>
  <si>
    <t>174. Recursos para el fondo de pensiones</t>
  </si>
  <si>
    <t>175. Coordinación de las instituciones de seguridad estatal</t>
  </si>
  <si>
    <t>176. Inteligencia para la seguridad estatal</t>
  </si>
  <si>
    <t>177. Apoyo a las inversiones sociales de los gobiernos municipales, de las organizaciones sociales y de la población rural</t>
  </si>
  <si>
    <t>178. Apoyo al ingreso, a la salud y a la educación de las familias en pobreza</t>
  </si>
  <si>
    <t>179. Apoyo a artesanos tradicionales, desempleados y jornaleros agrícolas en pobreza</t>
  </si>
  <si>
    <t>180. Instrumentación de la política laboral</t>
  </si>
  <si>
    <t>181. Producción y protección forestal</t>
  </si>
  <si>
    <t>182. Impulso a la participación social, acceso a la información y divulgación del conocimiento ambiental</t>
  </si>
  <si>
    <t>183. Formulación y conducción de la política de medio ambiente y recursos naturales</t>
  </si>
  <si>
    <t>184. Inspección y vigilancia del cumplimiento de la normatividad ambiental</t>
  </si>
  <si>
    <t>185. Definición, conducción y evaluación de la política de ordenamiento urbano y regional</t>
  </si>
  <si>
    <t>186. Manejo eficiente y sustentable del agua y prevención de inundaciones</t>
  </si>
  <si>
    <t>187. Formulación, articulación y conducción de la política en ciencia, tecnología e innovación</t>
  </si>
  <si>
    <t>188. Fortalecimiento de las instituciones de seguridad pública que garanticen la seguridad de la población</t>
  </si>
  <si>
    <t>189. Refugio para víctimas de violencia</t>
  </si>
  <si>
    <t>190. Fomento a la equidad de género</t>
  </si>
  <si>
    <t>191. Justicia penal</t>
  </si>
  <si>
    <t>192. Proceso legislativo</t>
  </si>
  <si>
    <t>193. Defensa de los trabajadores al servicio del Gobierno del Estado</t>
  </si>
  <si>
    <t>194. Recursos para presupuesto basado en resultados y sistema de evaluación del desempeño</t>
  </si>
  <si>
    <t>195. Acceso a la información pública gubernamental y protección de datos personales</t>
  </si>
  <si>
    <t>196. Impulso a la diversificación de los servicios informativos</t>
  </si>
  <si>
    <t>197. Sistema financiero competitivo, eficiente y con mayor cobertura</t>
  </si>
  <si>
    <t>198. Impartición de justicia en materia fiscal y administrativa</t>
  </si>
  <si>
    <t>199. Control y evaluación eficaz de la gestión institucional</t>
  </si>
  <si>
    <t>200. Administración de recursos eficiente y transparente</t>
  </si>
  <si>
    <t>201. Actuaciones de la secretaría de hacienda apegadas a certeza jurídica y legalidad</t>
  </si>
  <si>
    <t>202. Garantizar el derecho de los contribuyentes a recibir justicia en materia fiscal, en el orden estatal</t>
  </si>
  <si>
    <t>203. Otorgamiento de créditos a trabajadores</t>
  </si>
  <si>
    <t>204. Servicios financieros promotores de inversión</t>
  </si>
  <si>
    <t>205. Aeropuertos eficientes y competitivos</t>
  </si>
  <si>
    <t>206. Seguridad técnica y jurídica mercantil</t>
  </si>
  <si>
    <t>207. Actividades orientadas al financiamiento y recuperación de cartera de banca de desarrollo</t>
  </si>
  <si>
    <t>208. Apoyo a la comercialización de productos agropecuarios</t>
  </si>
  <si>
    <t>209. Diseño y aplicación de la política educativa</t>
  </si>
  <si>
    <t>210. Educación para el desarrollo rural</t>
  </si>
  <si>
    <t>211. Reforma financiera consolidada con acceso universal a los servicios de salud a la persona</t>
  </si>
  <si>
    <t>212. Prestaciones sociales eficientes en materia de salud</t>
  </si>
  <si>
    <t>213. Servicios de resguardo de bienes asegurados</t>
  </si>
  <si>
    <t>214. Ejercicio de la acción penal</t>
  </si>
  <si>
    <t>215. Protección de los derechos humanos eficaz y eficiente</t>
  </si>
  <si>
    <t>216. Atención integral a víctimas y ofendidos de delitos de alto impacto</t>
  </si>
  <si>
    <t>217. Resolver impugnaciones en procesos electorales</t>
  </si>
  <si>
    <t>218. Prerrogativas garantizadas y oportunas para los partidos políticos</t>
  </si>
  <si>
    <t>219. Impartición de  justicia en el ámbito de su competencia</t>
  </si>
  <si>
    <t>220. Organización de elecciones estatales, fomento de la participación ciudadana y promoción del desarrollo del sistema de partidos</t>
  </si>
  <si>
    <t>221. Infraestructura de seguridad pública</t>
  </si>
  <si>
    <t>222. Infraestructura urbana</t>
  </si>
  <si>
    <t>223. Infraestructura eléctrica</t>
  </si>
  <si>
    <t>224. Infraestructura de cultura</t>
  </si>
  <si>
    <t>225. Infraestructura de turismo</t>
  </si>
  <si>
    <t>226. Infraestructura institucional</t>
  </si>
  <si>
    <t>227. Infraestructura de salud</t>
  </si>
  <si>
    <t>228. Infraestructura agropecuaria</t>
  </si>
  <si>
    <t>229. Evaluación de programas en materia de seguridad pública</t>
  </si>
  <si>
    <t>230. Ejecución de procedimientos para la adjudicación de contratos de bienes y servicios del poder ejecutivo</t>
  </si>
  <si>
    <t>231. Licitación de obras públicas</t>
  </si>
  <si>
    <t>Programa:</t>
  </si>
  <si>
    <t>Unidad responsable:</t>
  </si>
  <si>
    <t>Cave y Nombre del Programa Presupuestario</t>
  </si>
  <si>
    <t>Sustentabilidad</t>
  </si>
  <si>
    <t>Derechos humanos</t>
  </si>
  <si>
    <t>Igualdad de género</t>
  </si>
  <si>
    <t>Gobierno digital</t>
  </si>
  <si>
    <t>Ejes transversales:</t>
  </si>
  <si>
    <t>FINES</t>
  </si>
  <si>
    <t>12. Contribuir a mejorar el desempeño de la administración pública estatal y municipal</t>
  </si>
  <si>
    <t>2. Contribuir a mejorar la procuración de justicia</t>
  </si>
  <si>
    <t>3. Contribuir al fortalecimiento de capacidades para alcanzar el desarrollo social</t>
  </si>
  <si>
    <t>5. Contribuir al logro educativo en los niveles básico, medio superior, superior y posgrado en el marco de la Reforma Educativa</t>
  </si>
  <si>
    <t>6. Contribuir a garantizar el derecho a la salud mediante el mantenimiento y mejoramiento de la salud integral de la población </t>
  </si>
  <si>
    <t>7. Contribuir a garantizar los derechos culturales</t>
  </si>
  <si>
    <t>8. Contribuir al crecimiento económico</t>
  </si>
  <si>
    <t>9. Contribuir a la generación de empleo de calidad e igualdad</t>
  </si>
  <si>
    <t>10.  Contribuir a la conservación y gestión sustentable de los recursos naturales y ecosistemas</t>
  </si>
  <si>
    <t>1. Contribuir a mejorar la seguridad física y patrimonial de la población</t>
  </si>
  <si>
    <t>11. Contribuir al desarrollo democrático y cívico</t>
  </si>
  <si>
    <t>S034. Empresas de la Mujer Morelense</t>
  </si>
  <si>
    <t>E035. Atención integral a migrantes y sus familias</t>
  </si>
  <si>
    <t>E036. Programa para el Empoderamiento de Jóvenes</t>
  </si>
  <si>
    <t>F037. Programa de Cultura Física y Deporte</t>
  </si>
  <si>
    <t>PA25. Fiscalía Especializada en Combate a la Corrupción</t>
  </si>
  <si>
    <t>E043. Educación básica de calidad</t>
  </si>
  <si>
    <t>E044. Educación media superior de calidad</t>
  </si>
  <si>
    <t>E045. Educación superior de calidad</t>
  </si>
  <si>
    <t>Actividad Institucional:</t>
  </si>
  <si>
    <t>Subfunción:</t>
  </si>
  <si>
    <t>Función:</t>
  </si>
  <si>
    <t>Finalidad:</t>
  </si>
  <si>
    <t>Descendente</t>
  </si>
  <si>
    <t>PRESUPUESTO (Miles de pesos)</t>
  </si>
  <si>
    <t>Programado Anual General</t>
  </si>
  <si>
    <t xml:space="preserve"> Estatal</t>
  </si>
  <si>
    <t>General 
(Gasto corriente + inversión)</t>
  </si>
  <si>
    <t>Avance Acumulado (%)</t>
  </si>
  <si>
    <t>Ejercido acumulado (al trimestre de cierre)</t>
  </si>
  <si>
    <t>Programa presupuestario:</t>
  </si>
  <si>
    <t>Eje estratégico:</t>
  </si>
  <si>
    <t>Programa derivado del PED 2013-2018</t>
  </si>
  <si>
    <t>10. Política interior y las relaciones del ejecutivo estatal con el congreso, ayuntamientos y asociaciones políticas y sociales</t>
  </si>
  <si>
    <t>Gasto corriente</t>
  </si>
  <si>
    <t>E085. Emprendedurismo y productividad de las unidades económicas públicas y privadas</t>
  </si>
  <si>
    <t>Instituto de Educación Básica del Estado de Morelos</t>
  </si>
  <si>
    <t>Objetivos</t>
  </si>
  <si>
    <t>Meta anual</t>
  </si>
  <si>
    <t>Aprobada</t>
  </si>
  <si>
    <t>Modificada</t>
  </si>
  <si>
    <t>Absoluto</t>
  </si>
  <si>
    <t>Relativo</t>
  </si>
  <si>
    <t>Verde (Cumplimiento 80-100%)</t>
  </si>
  <si>
    <t>Amarillo (Cumplimiento 60-79%)</t>
  </si>
  <si>
    <t>Rojo (Cumplimiento menor a 59%)</t>
  </si>
  <si>
    <t>Semaforización</t>
  </si>
  <si>
    <t>Dimensión</t>
  </si>
  <si>
    <t>Valor absoluto</t>
  </si>
  <si>
    <t>Tipo</t>
  </si>
  <si>
    <t xml:space="preserve">Dimensión </t>
  </si>
  <si>
    <t>Otros prog. Fed.</t>
  </si>
  <si>
    <t>F. VII</t>
  </si>
  <si>
    <t>F. I</t>
  </si>
  <si>
    <t>F. II</t>
  </si>
  <si>
    <t>F. III</t>
  </si>
  <si>
    <t>F. IV</t>
  </si>
  <si>
    <t>F. V</t>
  </si>
  <si>
    <t>F. VI</t>
  </si>
  <si>
    <t>F. VIII</t>
  </si>
  <si>
    <t>Otros Prog. Fed.</t>
  </si>
  <si>
    <t>4. Contribuir a la cobertura educativa con equidad y calidad en los servicios educativos en los niveles Básico, Medio Superior, Superior y Capacitación para el Trabajo.</t>
  </si>
  <si>
    <t>K086. Infraestructura Pública</t>
  </si>
  <si>
    <t>K086</t>
  </si>
  <si>
    <t>Los accidentes, adicciones y violencia son prevenidos y atendidos</t>
  </si>
  <si>
    <t>Accidentes prevenidos y controlados</t>
  </si>
  <si>
    <t>Adicciones prevenidas y atendidas</t>
  </si>
  <si>
    <t>Violencia familiar, de género e infantil prevenidas y atendidas</t>
  </si>
  <si>
    <t>Tasa de mortalidad general</t>
  </si>
  <si>
    <t>Porcentaje de personas con atención prehospitalaria otorgada en las urgencias médicas</t>
  </si>
  <si>
    <t>Tasa de Accidentes Viales</t>
  </si>
  <si>
    <t>Tratamientos en Centros Nueva Vida</t>
  </si>
  <si>
    <t>Beneficiarios por la Procuraduría de la defensa del Menor y la Familia</t>
  </si>
  <si>
    <t>Mide la tasa de mortalidad general del estado de Morelos</t>
  </si>
  <si>
    <t>Mide el porcentaje de personas que recibieron atención prehospitalaria</t>
  </si>
  <si>
    <t>Mide la tasa de accidentes viales ocurridos en el estado de Morelos por cada 1000 habitantes</t>
  </si>
  <si>
    <t>Mide el pocentaje de pacientes que se trataron en los Centros Nueva Vida</t>
  </si>
  <si>
    <t>Mide los beneficiarios de la procuraduría de la defensa del Menor y la Familia inclyendo CCAS, CAM, Albergues, Asesorías, talleres, reportes y denuncias al M.P.</t>
  </si>
  <si>
    <t>(Número de defunciones en el año / Población Morelense) X 1,000</t>
  </si>
  <si>
    <t>(Número de personas atendidas por urgencia médica / Total de personas que solicitaron atención) X 100</t>
  </si>
  <si>
    <t>(Número de accidentes viales en morelos / Total de la población morelense) X 1,000</t>
  </si>
  <si>
    <t>Número de pacientes adictos a los que se otorgó tratamiento en los Centros Nueva Vida</t>
  </si>
  <si>
    <t>Número de beneficiarios por la procuraduría de la defensa del Menor y la Familia</t>
  </si>
  <si>
    <t xml:space="preserve">Tasa </t>
  </si>
  <si>
    <t xml:space="preserve">Garantizar el acceso a servicios médicos enfocados a grupos vulnerables. </t>
  </si>
  <si>
    <t xml:space="preserve">Prevención y control de accidentes y adicciones </t>
  </si>
  <si>
    <t>Campañas realizadas de Prevención de Accidentes</t>
  </si>
  <si>
    <t>Campañas preventivas en el año durante los períodos vacacionales de Semana Santa, verano y diciembre.</t>
  </si>
  <si>
    <t>Número de campañas realizadas</t>
  </si>
  <si>
    <t>Consultas otorgadas de primera vez para la prevención y tratamiento de las adicciones en los Centros de Atención Primaria en Adicciones</t>
  </si>
  <si>
    <t>Este indicador mide la cantidad de consultas otorgadas por primera vez en los  Centros de Atención Primaria en Adicciones</t>
  </si>
  <si>
    <t>Número consultas otorgadas por primera vez en los  Centros de Atención Primaria en Adicciones</t>
  </si>
  <si>
    <t xml:space="preserve">Igualdad de Género y Atención de la Violencia Familiar </t>
  </si>
  <si>
    <t>Porcentaje de personal de base del área de Enfermería, Trabajo Social y Medicina capacitado.</t>
  </si>
  <si>
    <t>Mide al personal médico, enfermería y trabajo social sindicalizado adscritos a las unidades médicas de primer nivel de atención  que asisten a la capacitación de perspectiva de género y derechos humanos.</t>
  </si>
  <si>
    <t>(Total de personal de base adscrito en unidad médica de primer nivel de atención que asiste a capacitación / Total de personal de base adscrito en unidad médica de primer nivel de atención programado) * 100</t>
  </si>
  <si>
    <t>Porcentaje de atención especializada a mujeres en situación de violencia familiar y de género.</t>
  </si>
  <si>
    <t>Mide el porcentaje de atención especializada de primera vez por violencia severa a mujeres mayores de 15 años, unidas en población de responsabilidad</t>
  </si>
  <si>
    <t>(Número de mujeres de 15 años o más, atendidas de primera vez en servicios especializados / número estimado de mujeres que viven en situación de violencia familiar severa para la población de SSM) * 100</t>
  </si>
  <si>
    <t>Cifras del devengado al 31 de diciembre de 2017, Presupuesto Modificado ya que se realizaron ampliaciones y reducciones al Presupuesto por parte de la Federación y Gobierno del Estado de Morelos (SSM)</t>
  </si>
  <si>
    <t>Mantener e incrementar el padrón de beneficiarios al sistema de protección social en salud, impulsando la cobertura universal en salud.
Fortalecer el financiamiento a los prestadores de servicios médicos para la ejecución de las acciones del Sistema de Protección Social en Salud.
Fortalecer la rectoría de la Secretaría de Salud en el Estado.</t>
  </si>
  <si>
    <t>La cobertura de servicios de salud para la población afiliada al Seguro Popular es mejorada</t>
  </si>
  <si>
    <t>Cobertura en salud</t>
  </si>
  <si>
    <t>Mide el porcentaje de cobertura en salud de la población Morelense con Seguro Popular</t>
  </si>
  <si>
    <t>(Total de personas afiliadas al Regimen Estatal de Protección Social en Salud en Morelos/ Total de la Población en Morelos) X 100</t>
  </si>
  <si>
    <t>Padrón de beneficiarios elaborado y actualizado</t>
  </si>
  <si>
    <t>Personas afiliadas el Seguro Popular</t>
  </si>
  <si>
    <t>Representa la población afiliada a nivel Estatal del Seguro Popular</t>
  </si>
  <si>
    <t xml:space="preserve">Total de personas afiliadas al Seguro Popular </t>
  </si>
  <si>
    <t>Administración de recursos y mantenimiento del padrón de beneficiarios del programa seguro popular.</t>
  </si>
  <si>
    <t>Porcentaje de población del Estado sin derechohabiencia afiliada al seguro popular</t>
  </si>
  <si>
    <t>El indicador mide el porcentaje de personas programadas a afiliar con relación a la meta establecida por la Comisión Nacional de Protección Social en Salud.</t>
  </si>
  <si>
    <t xml:space="preserve">(Población del Estado sin derechohabiencia afiliada al seguro popular / Meta anual establecida por la Comisión Nacional de Protección Social en Salud) x 100 </t>
  </si>
  <si>
    <t>Porcentaje de personas sin derechohabiencia a afiliar al seguro popular</t>
  </si>
  <si>
    <t xml:space="preserve">El indicador mide el número de personas que no cuentan con un esquema de salud y son susceptibles de ser incorporados al seguro popular.   </t>
  </si>
  <si>
    <t>(Personas sin servicios de salud afiliadas al seguro popular / Meta anual de personas a afiliar que no cuentan con servicios de salud establecida por la Comisión Nacional de Protección Social en Salud) x 100</t>
  </si>
  <si>
    <t>Porcentaje de personas reafiliadas al seguro popular</t>
  </si>
  <si>
    <t>El indicador mide el número de personas que renuevan su póliza de afiliación a efectos de seguir contando con la atención médica que proporciona el programa seguro popular.</t>
  </si>
  <si>
    <t xml:space="preserve">(Personas que se les venció la vigencia de su póliza del seguro popular / Meta anual de personas a reafiliar establecida por la Comisión Nacional de Protección Social en Salud) x 100 </t>
  </si>
  <si>
    <t xml:space="preserve">Porcentaje de recursos federales líquidos transferidos a los prestadores de servicios médicos de la Cuota Social y la Aportación Solidaria Federal </t>
  </si>
  <si>
    <t>El indicador mide el porcentaje de recursos federales líquidos que serán trasladados a los prestadores de servicios médicos (SSM y HNM) para proporcionar la atención médica a los beneficiarios del programa al seguro popular.</t>
  </si>
  <si>
    <t>(Importe de recursos federales líquidos  transferidos en el período / Total de recursos federales liquidos a transferir) x 100</t>
  </si>
  <si>
    <t>Porcentaje de recursos estatales líquidos transferidos al prestador de servicios médicos de la Aportación Solidaria Estatal</t>
  </si>
  <si>
    <t>El indicador mide el porcentaje de recursos estatales líquidos que serán trasladados al prestador de servicios médicos (SSM) para proporcionar la atención médica a los beneficiarios del programa seguro popular.</t>
  </si>
  <si>
    <t xml:space="preserve">(Importe de recursos estatales líquidos transferidos en el período / Total de recursos estatales líquidos autorizados a transferir) x 100  </t>
  </si>
  <si>
    <t>Porcentaje de recursos federales pagados por concepto de medicamentos, material de curación y otros insumos</t>
  </si>
  <si>
    <t>El indicador muestra el porcentaje de recursos federales pagados a los proveedores por concepto de medicamentos, material de curación y otros insumos, para dar la atención a los beneficiarios del programa seguro popular.</t>
  </si>
  <si>
    <t xml:space="preserve">(Importe de medicamentos, material de curación y otros insumos validados por el REPSS pagados en el período con recursos federales / Importe total en el ejercicio de medicamentos, material de curación y otros insumos presentados al REPSS para su pago con recursos federales) x 100 </t>
  </si>
  <si>
    <t>Administración de recursos humanos, materiales, financieros y servicios de apoyo administrativo.</t>
  </si>
  <si>
    <t xml:space="preserve">Porcentaje de Gasto </t>
  </si>
  <si>
    <t>Refiere al porcentaje del Presupuesto que se destina para la atención de servicios de salud a la Persona, atención  Servicios de Salud a la Comunidad y Generación de Recursos</t>
  </si>
  <si>
    <t>(Gasto destinado la prestación de Servicios de Salud a la Persona, prestación de Servicios de Salud a la Comunidad y Generación de Recursos / Total del gasto público en salud ejercido por Servicios de salud ) * 100</t>
  </si>
  <si>
    <t>Gestión de servicios de salud realizada</t>
  </si>
  <si>
    <t>Porcentaje de gestiones atendidas por el REPSS de manera satisfactoria</t>
  </si>
  <si>
    <t>Representa las gestiones atendidas por el REPSS</t>
  </si>
  <si>
    <t>(Número de gestiones atendidas por el REPSS satisfactoriamente / Total de gestiones solicitadas por el REPSS) X 100</t>
  </si>
  <si>
    <t>Gestión de servicios de salud para los afiliados al seguro popular.</t>
  </si>
  <si>
    <t xml:space="preserve">Porcentaje de usuarios afiliados al seguro popular satisfechos por el servicio médico recibido </t>
  </si>
  <si>
    <t>EL indicador muestra el porcentaje de satisfacción de los afiliados al seguro popular con relación a la atención médica recibida de  los prestadores de servicios.</t>
  </si>
  <si>
    <t xml:space="preserve">(Total de usuarios afiliados al seguro popular encuestados que manifestaron estar satisfechos con el sevicio recibido / Total de usuarios del seguro popular encuestados) x 100  </t>
  </si>
  <si>
    <t>Porcentaje de quejas por concepto de los derechos vulnerados a los afiliados al seguro popular, gestionadas por personal de la DGSS de manera positiva</t>
  </si>
  <si>
    <t>El indicador muestra la proporción de quejas gestionadas positivamente, con respecto al total de quejas recibidas.</t>
  </si>
  <si>
    <t xml:space="preserve">(Total de quejas gestionadas de manera positiva / Total de quejas recibidas) x 100  </t>
  </si>
  <si>
    <t>Porcentaje de personal capacitado en el manejo de la cartera de servicios del seguro popular</t>
  </si>
  <si>
    <t>El indicador mide el porcentaje de personal de Servicios de Salud capacitados sobre la meta esperada, para fortalecer el conocimiento de la cartera de servicios del seguro popular en beneficio de los afiliados al Sistema de Protección Social en Salud.</t>
  </si>
  <si>
    <t xml:space="preserve">(Personal prestador de servicios de salud capacitado / Personal de la meta esperada, prestador de servicios de salud a capacitar) x 100 </t>
  </si>
  <si>
    <t>Porcentaje de consultas Seguras Realizadas</t>
  </si>
  <si>
    <t>El indicador mide el porcentaje de consultas seguras realizadas sobre las esperadas en afiliados al Seguro Popular.</t>
  </si>
  <si>
    <t>(Consultas seguras realizadas en afiliados al seguro popular / Total de consultas seguras esperadas en afiliados al seguro popular) x 100</t>
  </si>
  <si>
    <t>Porcentaje de visitas de monitoreo a unidades médicas prestadoras de servicios</t>
  </si>
  <si>
    <t>El indicador mide el porcentaje de veces que se acude a las Unidades médicas para monitorear las condiciones en que se lleva a cabo la prestación de servicios.</t>
  </si>
  <si>
    <t xml:space="preserve">(Visitas de monitoreo realizadas a unidades médicas prestadoras de servicios / Meta anual de visitas de monitoreo a realizar a unidades médicas prestadores de servicios) x 100  </t>
  </si>
  <si>
    <t>Porcentaje de Gestiones atendidas de manera satisfactoria en hospitales de la Red prestadora de servicios de salud</t>
  </si>
  <si>
    <t>El indicador mide el porcentaje de gestiones satisfactorias en relación al total de gestiones solicitadas.</t>
  </si>
  <si>
    <t>Número de gestiones atendidas de manera satisfactoria en los hospitales de la red de prestadores de servicios de salud / Total de gestiones solicitadas en los hospitales de la red de prestadores de servicios de salud) x 100</t>
  </si>
  <si>
    <t>Porcentaje de expedientes de casos del Seguro Médico Siglo XXI (SMSXXI) revisados</t>
  </si>
  <si>
    <t>El indicador mide el porcentaje de expedientes de casos del SMSXXI revisados durante el trimestre, con relación al total de expedientes de casos atendidos en hospitales.</t>
  </si>
  <si>
    <t xml:space="preserve">(Total de expedientes de casos del Seguro Médico Siglo XXI Revisados / Total de expedients de casos del Seguro Médico Siglo XXI atendidos en los hospitales) x 100   </t>
  </si>
  <si>
    <t>Porcentaje de expedientes de casos del Fondo de Protección contra Gastos Catastróficos (FPGC) revisados</t>
  </si>
  <si>
    <t>El indicador mide el porcentaje de expedientes del FPGC revisados durante el trimestre, con relación al total de expedientes de casos atendidos en los hospitales.</t>
  </si>
  <si>
    <t xml:space="preserve">(Total de expedientes de casos del Fondo de Protección contra Gastos Catastróficos revisados / Total de expedientes de casos dele Fondo de Protección contra Gastos Catastróficos atendidos en los hospitales) x 100 </t>
  </si>
  <si>
    <t>Porcentaje de expedientes de casos del Sistema de Compensación Económica Interestatal de otros estados revisados.</t>
  </si>
  <si>
    <t>El indicador mide el porcentaje de expedientes de casos del Sistema de Compensación Económica Interestatal revisados, con relación al total de expedientes de casos del Sistema de Compensación Económica Interestatal atendidos en hospitales.</t>
  </si>
  <si>
    <t xml:space="preserve">(Total de expedientes de casos del Sistema de Compensación Económica Interestatal revisados / Total de expedientes de casos del Sistema de Compensación Económica Interestatal atendidos en hospiales) x 100  </t>
  </si>
  <si>
    <t>Conservacion, mantenimiento y fortalecimiento de recursos humanos y materiales</t>
  </si>
  <si>
    <t xml:space="preserve">Porcentaje de Unidades de Atención Primaria fortalecidas con equipo informático </t>
  </si>
  <si>
    <t>El indicador mide el número de Unidades de Atención Primaria a las cuales se les ha dotado de equipo de cómputo.</t>
  </si>
  <si>
    <t>(Número de unidades de atención primaria a las cuales se les doto de equipo de cómputo / Número total de unidades de atención primaria a las cuales se les dotará de equipo de computo) x 100</t>
  </si>
  <si>
    <t>Unidades de salud de Primer Nivel de atención reforzadas</t>
  </si>
  <si>
    <t>Mide el número de unidades de salud de primer nivel de atención reforzadas en cuanto a recursos humanos y equipo, necesarios para garantizar una atención adecuada.</t>
  </si>
  <si>
    <t>Número de unidades reforzadas</t>
  </si>
  <si>
    <t>Unidades Fortalecidas en el Primer Nivel de Atención</t>
  </si>
  <si>
    <t>Número de Unidades de  Primer Nivel de Atención que fueron fortalecidas en cuanto a su mobiliario, equipo o infraestructura</t>
  </si>
  <si>
    <t xml:space="preserve">Número de unidades fortalecidas </t>
  </si>
  <si>
    <t>Inmuebles de Primer, Segundo Nivel de Atención y Unidades de Apoyo atendidos en conservación y mantenimiento</t>
  </si>
  <si>
    <t xml:space="preserve">Número de inmuebles con acciones de conservación y mantenimiento </t>
  </si>
  <si>
    <t>Inmuebles con mantenimiento realizado</t>
  </si>
  <si>
    <t>Contratos asignados para la Conservación y Mantenimiento de la Maquinaria y Equipo Médico, Electromédico y Electromecánico en la Unidades de Primer, Segundo Nivel de Atención y Unidades de Apoyo.</t>
  </si>
  <si>
    <t>Número de contratos asignados.</t>
  </si>
  <si>
    <t>seguramiento de la calidad instrumentado</t>
  </si>
  <si>
    <t>Acreditaciones de Fondo de Protección de gastos catastróficos en Seguro Popular.</t>
  </si>
  <si>
    <t>Mide el porcentaje de unidades medicas Y /O Servicios Hospitalarios acreditados de fondo de protección de gastos catastróficos</t>
  </si>
  <si>
    <t>Número de unidades médicas y/o Servicios Hospitalarios acreditados</t>
  </si>
  <si>
    <t>Mejora continua de la Calidad de la atención a la salud</t>
  </si>
  <si>
    <t>Porcentaje de usuarios satisfechos por los servicios recibidos en primero y segundo nivel de atención</t>
  </si>
  <si>
    <t>Mide el nivel de satisfacción de los usuarios respecto a los servicios otorgados en el primer y segundo nivel de atención</t>
  </si>
  <si>
    <t>(Número usuarios de 1º y 2º nivel satisfechos con la atención recibida / Número total de usuarios entrevistados en 1º y 2º nivel de atención) * 100</t>
  </si>
  <si>
    <t>Calidad en la atención de los servicios de enfermería</t>
  </si>
  <si>
    <t>Porcentaje de pacientes o familiares que recibieron un trato digno</t>
  </si>
  <si>
    <t>Medir la percepción del paciente o familiares sobre el trato y la atención recibida, desde el momento en que ingresa a una unidad de salud.</t>
  </si>
  <si>
    <t>(Total de pacientes o familiares encuestados, atendidos por personal de enfermería que respondieron afirmativamente a los 11 criterios determinados para trato digno en el servicio y periodo a evaluar / Total de pacientes o familiares encuestados en el mismo servicio y periodo) * 100</t>
  </si>
  <si>
    <t>Fortalecer el desarrollo e integración a las personas con discapacidad.
Fortalecer los programas de promoción, prevención, detección y restauración temprana para una referencia oportuna de enfermedades como: VIH SIDA, cardiovasculares, cáncer, degenerativas e infecciosas emergente.</t>
  </si>
  <si>
    <t>Las enfermedades crónico-degenerativas son prevenidas y controladas</t>
  </si>
  <si>
    <t>Porcentaje de pacientes con Diabetes Mellitus tipo 2 controlados</t>
  </si>
  <si>
    <t>Mide el porcentaje de pacientes en control glicémico</t>
  </si>
  <si>
    <t>(Número de pacientes con Diabetes Mellitus tipo 2 controlados / Número de pacientes con diagnóstico de Diabetes Mellitus tipo 2 en tarjetero) X 100</t>
  </si>
  <si>
    <t>Cáncer prevenido y controlado</t>
  </si>
  <si>
    <t>Tasa de mortalidad por CACU</t>
  </si>
  <si>
    <t>Mide el porcentaje de población que muere con diagnóstico de CACU</t>
  </si>
  <si>
    <t>(Número de defunciones por cáncer cervicouterino en mujeres de 25 y más años de edad / total de mujeres de 25 y más años de edad) X 100,000</t>
  </si>
  <si>
    <t xml:space="preserve">Promoción, Detección, Diagnostico, Control y Manejo de la Mujer </t>
  </si>
  <si>
    <t>Citologías cervicales realizadas en mujeres menores de 34 años de edad</t>
  </si>
  <si>
    <t>Este indicador mide la cantidad de citologías realizadas a mujeres de menores de 34 años de edad.</t>
  </si>
  <si>
    <t>Numero de citologías realizadas en mujeres menores de 34 años de edad</t>
  </si>
  <si>
    <t>Mastografías realizadas en mujeres de 40 a 69 años de edad.</t>
  </si>
  <si>
    <t>Mujeres de 40 a 69 años de edad responsabilidad de Servicios de Salud de Morelos con mastografía de primera vez</t>
  </si>
  <si>
    <t>Numero de mastografías realizadas a mujeres de 40 a 69 años, de la población de responsabilidad de Servicios de Salud de Morelos</t>
  </si>
  <si>
    <t>Seguimiento y control de cáncer en la infancia y la adolescencia.</t>
  </si>
  <si>
    <t>Porcentaje de consultas de Oncología otorgadas</t>
  </si>
  <si>
    <t>Mide la proporción de consultas de Oncología realizadas con relación al total del consultas de Oncología solicitadas</t>
  </si>
  <si>
    <t>(Consultas de Oncología realizadas / Consultas de Oncología solicitadas) x 100</t>
  </si>
  <si>
    <t>Enfermedades metabólicas prevenidas y controladas</t>
  </si>
  <si>
    <t>Porcentaje de pacientes con Hipertensión arterial controlados</t>
  </si>
  <si>
    <t>Mide el porcentaje de pacientes en control hipertensivo</t>
  </si>
  <si>
    <t>(Número de pacientes con Hipertensión arterial sistémica controlada / Número de pacientes con diagnóstico de Hiperensión arterial sistemica en tarjetero) X 100</t>
  </si>
  <si>
    <t>Prevención y Control de Enfermedades Crónicas del Adulto y el Anciano</t>
  </si>
  <si>
    <t>Detección de diabetes mellitus en población de 20 años y más</t>
  </si>
  <si>
    <t>Se refiere al número de pruebas de detección de diabetes mellitus en población no derechohabiente de 20 años y más</t>
  </si>
  <si>
    <t>Total de detecciones realizadas de diabetes mellitus en la población de 20 años y mas</t>
  </si>
  <si>
    <t>Detección de Riesgo cardiovascular (hipertensión arterial, obesidad y dislipidemias) en población de 20 años y más</t>
  </si>
  <si>
    <t>Detecciones de hipertensión arterial, obesidad y  dislipidemias realizadas en población de 20 años   y más</t>
  </si>
  <si>
    <t>Total de detecciones de factores de riesgo cardiovascular realizadas</t>
  </si>
  <si>
    <t>Salud mental prevenida y controlada</t>
  </si>
  <si>
    <t>Centro Integral de Salud Mental operando (UNEME-CISAME)</t>
  </si>
  <si>
    <t>Mide la cantidad de  Centros Integrales de Salud Mental que operan en la entidad</t>
  </si>
  <si>
    <t>Total de unidades UNEME-CISAME operando</t>
  </si>
  <si>
    <t>Red de Salud Mental</t>
  </si>
  <si>
    <t>Consultas de atención médica/psicológica otorgadas en la UNEME-CISAME.</t>
  </si>
  <si>
    <t>Mide la cantidad de consultas de primera vez y subsecuentes, otorgadas en UNEME CISAME de manera grupal y/o individual por personal de psiquiatría y psicología</t>
  </si>
  <si>
    <t>Numero de atenciones médico/psicológicas que se otorgan en UNEME CISAME</t>
  </si>
  <si>
    <t>Componente 4</t>
  </si>
  <si>
    <t>Rehabilitación realizada</t>
  </si>
  <si>
    <t xml:space="preserve">Personas con discapacidad incluidas socialmente </t>
  </si>
  <si>
    <t>Mide el número de personas con discapacidad que fueron incluidas socialmente.</t>
  </si>
  <si>
    <t>Total de personas con discapacidad incluidas socialmente</t>
  </si>
  <si>
    <t>Actividad 4.5</t>
  </si>
  <si>
    <t>Otorgamiento de Apoyos a personas físicas sin Seguridad Social en pobreza extrema, y a Organizaciones de la Sociedad Civil</t>
  </si>
  <si>
    <t>Número de Apoyos Otorgados a personas físicas</t>
  </si>
  <si>
    <t>Mide el número de dispositivos de asistencia personal entregados.</t>
  </si>
  <si>
    <t>Total de apoyos otorgados</t>
  </si>
  <si>
    <t>159.7%</t>
  </si>
  <si>
    <t>Cifras del devengado al 31 de diciembre de 2017, Presupuesto Modificado en Gasto Federal ya que se realizaron ampliaciones y reducciones al Presupuesto por parte de la Federación y Gobierno del Estado de Morelos(SSM)</t>
  </si>
  <si>
    <t>Fortalecer la protección contra riesgos sanitarios a través de las acciones de vigilancia y fomento sanitarios aplicables a los establecimientos, productos y servicios.</t>
  </si>
  <si>
    <t>Las enfermedades transmisibles son prevenidas y controladas</t>
  </si>
  <si>
    <t xml:space="preserve"> Dosis aplicadas en la población Morelense</t>
  </si>
  <si>
    <t>Mide la totalidad del biológico que se aplicó en  el año</t>
  </si>
  <si>
    <t>Total de dosis de vacunas aplicadas a la población Morelense</t>
  </si>
  <si>
    <t>Vectores y Zoonosis controlados</t>
  </si>
  <si>
    <t>Tasa de incidencia de dengue</t>
  </si>
  <si>
    <t xml:space="preserve">Este indicador mide los casos nuevos de dengue en el Estado de Morelos </t>
  </si>
  <si>
    <t>(Número de casos confirmados con diagnóstico de dengue / población total en el estado de Morelos) X 100,000</t>
  </si>
  <si>
    <t>Control de Vectores y Zoonosis</t>
  </si>
  <si>
    <t>Cobertura de localidades con control larvario.</t>
  </si>
  <si>
    <t>Mide el número de localidades con control larvario para el combate del mosco transmisor del Dengue.</t>
  </si>
  <si>
    <t xml:space="preserve">Número de localidades con control larvario </t>
  </si>
  <si>
    <t>Cobertura de tratamiento de pacientes con enfermedad de Chagas</t>
  </si>
  <si>
    <t>Mide el porcentaje de pacientes con diagnóstico de infección de Chagas que son tratados, con excepción de casos con contraindicaciones para iniciar tratamiento farmacológico.</t>
  </si>
  <si>
    <t>(Número de pacientes candidatos con tratamiento / Casos detectados con dx. de Chagas agudos o indeterminados) * 100</t>
  </si>
  <si>
    <t>Muestras tomadas de gota gruesa para diagnóstico de Paludismo.</t>
  </si>
  <si>
    <t>Mide el número de muestras tomadas de gota gruesa en la población para la vigilancia epidemiológica del Paludismo.</t>
  </si>
  <si>
    <t xml:space="preserve">Número de muestras tomadas en pacientes asintomáticos </t>
  </si>
  <si>
    <t>111.4%</t>
  </si>
  <si>
    <t>Porcentaje de pacientes con exámenes para detección de Brucelosis.</t>
  </si>
  <si>
    <t>Mide el porcentaje de pruebas diagnósticas aplicadas al total de pacientes sospechosos del padecimiento.</t>
  </si>
  <si>
    <t xml:space="preserve">(Número de pacientes con exámenes realizados / Pacientes sospechosos a Brucelosis) * 100 </t>
  </si>
  <si>
    <t>Cobertura de atención de pacientes intoxicados por picadura de Alacrán</t>
  </si>
  <si>
    <t>Mide el porcentaje de casos atendidos por Intoxicación por picadura de Alacrán.</t>
  </si>
  <si>
    <t xml:space="preserve">(Número de pacientes atendidos por picadura de Alacrán / Pacientes que solicitan la atención por picadura de Alacrán) * 100 </t>
  </si>
  <si>
    <t>Enfermedades prevenibles por vacunación controladas</t>
  </si>
  <si>
    <t>Cobertura  de vacunacion con esquema completo  en niños menores de 1 año de edad.</t>
  </si>
  <si>
    <t>Este indicador mide la cobertura de vacunacion en menores de 1 año</t>
  </si>
  <si>
    <t>(Número de niños menores de 1 año  de edad con esquema completo de vacunación  / Total de niños menores de 1 año proyectados por CONAPO) X 100</t>
  </si>
  <si>
    <t>Cobertura de esquemas de vacunación en el niño menor de un año</t>
  </si>
  <si>
    <t>Porcentaje de cobertura de vacunación con esquema completo en niños menores de 1 año de edad</t>
  </si>
  <si>
    <t>Mide el  porcentaje de niños menores de 1 año de edad que son vacunados en las Unidades Médicas y que cuentan con esquema básico completo de vacunación,  en el Estado de Morelos.</t>
  </si>
  <si>
    <t>(Número de niños menores de 1 año con esquema completo de vacunación para su edad, en un periodo de tiempo determinado / Total de niños menores de 1 año de edad, en el mismo periodo de tiempo determinado) * 100</t>
  </si>
  <si>
    <t>Vigilancia sanitaria realizada</t>
  </si>
  <si>
    <t>Porcentaje de visitas de verificación realizadas</t>
  </si>
  <si>
    <t>Este indicador permite determinar las acciones de vigilancia sanitaria realizadas en establecimientos de insumos para la salud.</t>
  </si>
  <si>
    <t>(Número de visitas de verificación realizadas / Número de verificaciones programadas) X 100</t>
  </si>
  <si>
    <t>Actividad 3.6</t>
  </si>
  <si>
    <t>Fortalecimiento de la capacidad analítica con enfoque de riesgos en vigilancia epidemiológica</t>
  </si>
  <si>
    <t>Porcentaje de Diagnóstico epidemiológico</t>
  </si>
  <si>
    <t>Muestras que son captadas para evaluar el comportamiento de las enfermedades sujetas a vigilancia epidemiológica y que afectan la salud pública.</t>
  </si>
  <si>
    <t>(No. Muestras procesadas para control epidemiológico / No. Muestras recibidas para control epidemiológico) * 100</t>
  </si>
  <si>
    <t>Actividad 3.7</t>
  </si>
  <si>
    <t>Manejo Adecuado Integral de Residuos Peligrosos Biológicos Infecciosos y Residuos Peligrosos</t>
  </si>
  <si>
    <t>Porcentaje de disposición final de RPBI/RP generado por Servicios de Salud de Morelos</t>
  </si>
  <si>
    <t>Este Indicador se mide el porcentaje de Residuos Peligrosos Biológicos Infecciosos y Residuos Peligrosos Dispuestos para su Destino Final de acuerdo a la Nom-087-SEMARNAT-SSA2002 Y Nom-052-SEMARNAT-2005 Y LA guía para el Cumplimiento de Obligaciones contenidas en la Ley General para la Prevención y Gestión Integral de los Residuos y su Reglamento</t>
  </si>
  <si>
    <t>(Total de RPBI-RP dispuesto para su destrucción final / Total de RPBI-RP generados por Servicios de Salud de Morelos) * 100</t>
  </si>
  <si>
    <t>Vigilancia Epidemiológica realizada</t>
  </si>
  <si>
    <t>Tasa de Tb resistente</t>
  </si>
  <si>
    <t>Este indicador mide la tasa pacientes en tratamiento de tuberculosis resistente en la población positiva a Tuberculosis</t>
  </si>
  <si>
    <t>(Número de pacientes en tratamiento para Tb resistente / Número de pacientes con diagnóstico confirmado de tuberculosis) X 100</t>
  </si>
  <si>
    <t>Actividad 4.1</t>
  </si>
  <si>
    <t>Vigilancia Epidemiológica</t>
  </si>
  <si>
    <t>Porcentaje de Urgencias Epidemiológicas y Desastres atendidos.</t>
  </si>
  <si>
    <t>Este indicador mide el número de emergencias en salud estatales atendidas.</t>
  </si>
  <si>
    <t>(Total de Emergencias en Salud Atendidas / Total de Emergencias en Salud Registradas) * 100</t>
  </si>
  <si>
    <t>Muestras de Baciloscopías tomadas para identificación de Lepra.</t>
  </si>
  <si>
    <t xml:space="preserve">Determina el número de Baciloscopías tomadas necesarias para la vigilancia epidemiológica del padecimiento. </t>
  </si>
  <si>
    <t>Número de muestras de Baciloscopía tomadas en la población.</t>
  </si>
  <si>
    <t>Cobertura de atención de casos de Tb detectados</t>
  </si>
  <si>
    <t>Este indicador mide el porcentaje de pacientes detectados que tienen tratamiento.</t>
  </si>
  <si>
    <t>(Número de casos de tuberculosis en tratamiento / Número de casos de tuberculosis registrados) * 100</t>
  </si>
  <si>
    <t>Porcentaje de personas con VIH en tratamiento antirretroviral en control virológico.</t>
  </si>
  <si>
    <t>Mide el porcentaje de control virológico  en las personas con VIH con al menos 6 meses de tratamiento antirretroviral.</t>
  </si>
  <si>
    <t>(Personas  con VIH en control virológico / Personas en tratamiento antirretroviral) * 100</t>
  </si>
  <si>
    <t>Cifras del devengado al 31 de diciembre de 2017, Presupuesto Modificado en Gasto Federal ya que se realizaron ampliaciones y reducciones al Presupuesto por parte de la Federación y Gobierno del Estado de Morelos (SSM)</t>
  </si>
  <si>
    <t>Garantizar la prestación de servicios de salud con calidad y seguridad.
Fortalecer los programas de vigilancia y atención nutricional infantil, tanto en la población sana como en aquellos con patologías primarias.
Combatir la escasez alimentariaque afecta a las familias y personas morelenses que se encuentran en estado vulnerable.
Fortalecer la prestación de servicios de salud preventivos y curativos con calidad.
Promover el desarrollo integral de la familia dentro de la sociedad morelense a través de la integración y participación social.
Consolidar las acciones de protección, promoción de la salud y prevención de enfermedades.</t>
  </si>
  <si>
    <t>La provisión de servicios de salud es proporcionada con efectividad y calidad</t>
  </si>
  <si>
    <t>Porcentaje de usuarias y usuarios satisfechos por la atención recibida en el servicio Consulta Externa</t>
  </si>
  <si>
    <t>Mide el porcentaje de pacientes satisfechos en la atención otorgada por los SSM y HNM</t>
  </si>
  <si>
    <t>Número de encuestados satisfechos / Número total de encuestados X 100</t>
  </si>
  <si>
    <t>Salud promovida</t>
  </si>
  <si>
    <t>Número de comunidades certificadas como saludables</t>
  </si>
  <si>
    <t>Total de comunidades que cumplen con los requisitos para la certificación como saludables</t>
  </si>
  <si>
    <t>Número de comunidades certificadas como saludables con izamiento de bandera</t>
  </si>
  <si>
    <t>Fortalecimiento del Autocuidado de la Salud y Participación Comunitaria</t>
  </si>
  <si>
    <t xml:space="preserve">Escuelas Certificadas como Promotoras de la Salud </t>
  </si>
  <si>
    <t>Escuelas Certificadas como promotoras de la salud en el nivel básico y medio superior</t>
  </si>
  <si>
    <t xml:space="preserve">Escuelas Certificadas como promotoras de la salud en el nivel básico y medio superior </t>
  </si>
  <si>
    <t xml:space="preserve">Municipios Activos como Promotores de la Salud </t>
  </si>
  <si>
    <t>Municipio que aborda de manera integral determinantes sociales que influyen en el estado de salud de la comunidad y cuenta con un expediente municipal en salud que concentra la totalidad de las actividades realizadas.</t>
  </si>
  <si>
    <t>Municipio que aborda de manera integral determinantes sociales</t>
  </si>
  <si>
    <t xml:space="preserve">Comunidades con Izamiento de Bandera Blanca en Salud </t>
  </si>
  <si>
    <t>Comunidades de 500 a 2500 habitantes a quienes se les ha otorgado un paquete integrado de promoción y prevención de la salud encaminado al mejoramiento de las condiciones sanitarias locales.</t>
  </si>
  <si>
    <t>Comunidades con izamiento de bandera blanca en salud</t>
  </si>
  <si>
    <t xml:space="preserve">Consulta con presentación de cartilla </t>
  </si>
  <si>
    <t>Número de consultas con presentación de Cartilla Nacional de Salud</t>
  </si>
  <si>
    <t>(Número de consultas con presentación de Cartilla Nacional de Salud / Numero de consultas otorgadas ) * 100</t>
  </si>
  <si>
    <t xml:space="preserve">Atenciones Integrales en la Línea de Vida a Migrantes </t>
  </si>
  <si>
    <t>Numero de consultas en primer nivel de atención con otorgamiento de paquete garantizado en prevención y promoción de la salud a la población migrante.</t>
  </si>
  <si>
    <t xml:space="preserve">Numero de consultas en primer nivel de atención a migrantes </t>
  </si>
  <si>
    <t xml:space="preserve">Atenciones Integrales en la Línea de Vida a Indígenas </t>
  </si>
  <si>
    <t>Número de consultas en primer nivel de atención con otorgamiento de paquete garantizado en prevención y promoción de la salud a la población indígena.</t>
  </si>
  <si>
    <t>Número de consultas en primer nivel de atención  a la población indígena.</t>
  </si>
  <si>
    <t>91.23%</t>
  </si>
  <si>
    <t>Asistencia Integral de la Familia</t>
  </si>
  <si>
    <t>Acciones diversas otorgadas de forma integral en los diferentes centros</t>
  </si>
  <si>
    <t>Mide la cantidad de acciones que se otorgan a los menores, adolescentes y adultos  mayores en los diferentes centros como son: juridicas, psicológicas, de trabaj social, de vestido, alimenticias, culturales y sociales</t>
  </si>
  <si>
    <t>Cantidad de acciones otorgadas /Total de acciones programadas</t>
  </si>
  <si>
    <t>Acciones otorgadas</t>
  </si>
  <si>
    <t>Personas atendidas con asesorias jurídicas en la PPNAyF</t>
  </si>
  <si>
    <t>Mide la cantidad de personas con asesorias brindadas en el departamento de asistencia jurídica al menor,asesorias jurídicasen asuntos de carácter familiar, relacionado a pensión alimentica, asesoría sobre custodia de menores, violencia familiar, y omisión de de cuidados en adultos mayores, atención a mujeres víctimas de violencia y personas en situación de calle.</t>
  </si>
  <si>
    <t>Númerod e beneficiarios atendidos/total de beneficiarios estimados a atender durante el año</t>
  </si>
  <si>
    <t>Beneficiarios</t>
  </si>
  <si>
    <t>Personas orientadas en materia de prevención a los niños y adolescentes</t>
  </si>
  <si>
    <t>Mide la cantidad de personas orientadas en materia de prevención con las diferentes acciones coo pueden ser terapias, talleres, foros, platicas y conferencias</t>
  </si>
  <si>
    <t>Número de personas orientadas/Total de personas estimadas a orientar durante el año</t>
  </si>
  <si>
    <t>Beneficiarios capacitados mediante talleres impartidos en el Centro Estatal de Desarrollo (CEDIF)</t>
  </si>
  <si>
    <t>Mide la cantidad de personas capacitadas para e auto empleo</t>
  </si>
  <si>
    <t>Cantidad de beneficiarios capacitados/ Cantidad de beneficiarios estimados a capacitar</t>
  </si>
  <si>
    <t>Personas que reciben apoyo económico en caso de desamparo o desastre</t>
  </si>
  <si>
    <t>Mide el número de beneficiarios que recibieron un apoyo económico en caso de desamparo</t>
  </si>
  <si>
    <t>Número de beneficiarios atendidos/ Total de beneficiarios estimados a apoyar durante el año</t>
  </si>
  <si>
    <t>Cantidad de personas asistentes al evento de fortalecimiento familiar</t>
  </si>
  <si>
    <t>Mide la cantidad de personas que asistieron al evento de fortalecimiento familiar</t>
  </si>
  <si>
    <t>Número de asistentes al evento/Total de asistentes estimados al evento</t>
  </si>
  <si>
    <t>Personas</t>
  </si>
  <si>
    <t>Talleres de capacitación teóricos y prácticos impartidos a los beneficiarios del Programa Comunidad Diferente</t>
  </si>
  <si>
    <t>Mide la cantidad de talleres impartidos a los beneficiarios del programa</t>
  </si>
  <si>
    <t>Número de talleres impartidos/ Total de talleres estimados durante el año</t>
  </si>
  <si>
    <t>Talleres</t>
  </si>
  <si>
    <t>Número de gestiones realizadas para promover la inclusión laboral y educativa de personas con discapacidad</t>
  </si>
  <si>
    <t>Mide el número de gestiones realizadas a través en instituciones públicas y privadas para promover la Inclusión laboral y educativa de personas con discapacidad</t>
  </si>
  <si>
    <t>Número de gestiones realizadas/ Total de gestiones realizadas durante el año</t>
  </si>
  <si>
    <t>Gestiones realizadas</t>
  </si>
  <si>
    <t>Número de personas con discapacidad incluidas a la recreación, cultura y deporte</t>
  </si>
  <si>
    <t>Mide el número de personas incluidas a la recreación, cultura y deporte</t>
  </si>
  <si>
    <t>Número de personas incluidas/ Total de personas con discapacidad inluidas durante el año</t>
  </si>
  <si>
    <t>Personas incluidas</t>
  </si>
  <si>
    <t>Beneficiarios que asistieron a talleres de prevención de adicciones y a pláticas preventivas de educación para la salud</t>
  </si>
  <si>
    <t>Mide el número de personas que asistieron a talleres de prevención de adicciones y a platicas preventivas de educación para la salud</t>
  </si>
  <si>
    <t>Número de asistentes a talleres y pláticas / Total de asistentes estimados durante el año</t>
  </si>
  <si>
    <t>Talleres realizados de buen trato en las familias y platicas preventivas impartidas sobre temática de prevención de la violencia familiar</t>
  </si>
  <si>
    <t>Mide la cantidad de talleres y pláticas preventivas realziadas en materia de violencia familiar</t>
  </si>
  <si>
    <t>Número de talleres y pláticas realizadas/ Total de talleres y pláticas estimadas durante el año</t>
  </si>
  <si>
    <t>Talleres y pláticas</t>
  </si>
  <si>
    <t>Adultos mayores atendidos con los servicios del programa de Casa de Día Cuautla</t>
  </si>
  <si>
    <t>Mide la cantidad de adultos mayores atendidos con los servicios de asistencia social</t>
  </si>
  <si>
    <t>Adultos mayores atendidos en casa de día/Total de adultos mayores estimados a atender durante el año</t>
  </si>
  <si>
    <t>Capacitaciones impartidas a enfermeras de los módulos de previDIF</t>
  </si>
  <si>
    <t>Mide el número de capacitaciones impartidas a enfermeras de los módulos PreviDIF</t>
  </si>
  <si>
    <t>Número de capacitación impartidas a enfermeras/Total de capacitaciones estimadas a impartir durante el año</t>
  </si>
  <si>
    <t>Capacitaciones</t>
  </si>
  <si>
    <t>Número de personas con discapacidad apoyadas con Dispositivos de Asistencia Personal</t>
  </si>
  <si>
    <t>Mide el número de personas con discapacidad apoyadas con dispositivos de asistencia personal</t>
  </si>
  <si>
    <t>Número de personas apoyadas con dispositivo/Total de personas apoyadas con dispositivo de asistencia durante el año</t>
  </si>
  <si>
    <t>Dispositivos entregados</t>
  </si>
  <si>
    <t>Terapias de Rehabilitación otrogadas a personas con discapacidad</t>
  </si>
  <si>
    <t>Mide el número de terapias otorgadas</t>
  </si>
  <si>
    <t>Número de terapias de rehabilitación otorgadas/ Total de terapias de rehabilitación otorgadas durante el año</t>
  </si>
  <si>
    <t>Terapias otorgadas</t>
  </si>
  <si>
    <t>Número de superviciones realizados a los CAIC Y CADI</t>
  </si>
  <si>
    <t>Mide la cantidad de supervisiones realizados a los CAIC</t>
  </si>
  <si>
    <t>Número de supervisiones realizadas a los centros/ Total de supervisiones estimadas a los centros durante el año</t>
  </si>
  <si>
    <t>Superviones</t>
  </si>
  <si>
    <t>Número de niñas, niños beneficiados de los planes de accion educativo del CADI</t>
  </si>
  <si>
    <t>Mide la cantidad de niños y niñas beneficiados con educación de calidad según planes educativos oficiales del programa de educación preescolar y educación inicial</t>
  </si>
  <si>
    <t>Número de niñas y niños beneficiados con los planes de acción educativos/total de niñas y niños benefiados durante el año</t>
  </si>
  <si>
    <t>Niñas y niños beneficiados</t>
  </si>
  <si>
    <t>Número de alumnos egresados del CDC</t>
  </si>
  <si>
    <t>Mide la cantidad de alumnos que concluyen en plan de estudios</t>
  </si>
  <si>
    <t>Número de alumnos egresados/total de alumnos egresados en el año</t>
  </si>
  <si>
    <t xml:space="preserve">Alumnos </t>
  </si>
  <si>
    <t xml:space="preserve">Alumnos de primaria y secundaria beneficiados en el CDE con la certificación </t>
  </si>
  <si>
    <t>Mide la cantidad de los alumnos de primaria y secundaria concluyen su educación básica</t>
  </si>
  <si>
    <t xml:space="preserve">Número de alumnos beneficiados con la certificación </t>
  </si>
  <si>
    <t>Ferias informativas realizadas para la prevención de embarazo en adolescentes</t>
  </si>
  <si>
    <t>Mide el número de ferias realizadas</t>
  </si>
  <si>
    <t>Número de ferias relaizadas/Total de ferias realizadas durante el año</t>
  </si>
  <si>
    <t>Ferias</t>
  </si>
  <si>
    <t>Porcentaje de gasto Público Estatal destinados a la operación de los Programas de Asistencia Social</t>
  </si>
  <si>
    <t>Mide el porcentaje de Gasto Público Estatal que se destina para la operación de los programas de asistencia social con relación al Gasto de Administración que se ejerce</t>
  </si>
  <si>
    <t>Cantidad de Gasto público estatal destinado a la operación de los programas de Asistencia Social/Total de Gasto publico ejercido *100</t>
  </si>
  <si>
    <t>Acciones diversas otorgadas a las personas refugiadas</t>
  </si>
  <si>
    <t>Mide la cantidad de acciones que se otrogan a las personas refugiadas</t>
  </si>
  <si>
    <t>Número de acciones diversas otorgadas/ total de acciones diversas otorgadas durante el año.</t>
  </si>
  <si>
    <t>Aciones</t>
  </si>
  <si>
    <t>Cantidad de mujeres,hijas e hijos refugiados en Casa de la Mujer y con acciones brindadas en materia de atención de atención jurídica, psicologica, trabajo social, médica y alimentación</t>
  </si>
  <si>
    <t>Mide la cantidad de mujeres,hijas e hijos refugiados en Casa de la Mujer y con acciones brindadas en materia de atención de atención jurídica, psicologica, trabajo social, médica y alimentación</t>
  </si>
  <si>
    <t>Cnatidad de mujeres, hijas e hijos refugiados y con acciones diversas otorgadas/ cantidad de mujeres hijas e hijos estimadosa refugiar y a otorgar diversas acciones</t>
  </si>
  <si>
    <t>Mujeres, hijas e hijos</t>
  </si>
  <si>
    <t>Suminsitro e instalcaión de velaria en el CREE Morelos</t>
  </si>
  <si>
    <t>Mide el número de velarias instaladas en el CREE</t>
  </si>
  <si>
    <t>Número de velarias instaladas/ Total de velarias instaladas</t>
  </si>
  <si>
    <t>Velarias</t>
  </si>
  <si>
    <t>Adquisición de equipo de computo en el CREE</t>
  </si>
  <si>
    <t>Mide el número de equipos de computo adquiridos para una atención eficiente de los pacientes en el CREE Morelos</t>
  </si>
  <si>
    <t>Número d  equipos de computo/Total de equipos adquiridos</t>
  </si>
  <si>
    <t>Equipo de computo</t>
  </si>
  <si>
    <t>Adquisición e implementación del expediente clinico electronicoen el CREE</t>
  </si>
  <si>
    <t>Mide la implementación del expediente clínico electronico en el CREE</t>
  </si>
  <si>
    <t>Número de implementación e expediente clinico electronico/ tatal de expedientes electronico implementados</t>
  </si>
  <si>
    <t>Expediente</t>
  </si>
  <si>
    <t>Equipamiento de mobiliario de computo y tecnologías de la información a módulos para la Solución Pácifica de conflictos en la familia</t>
  </si>
  <si>
    <t>Mide la cantidad de mobiliario de computo y tecnologias de la información otorgados en solución pacífica de conflictos en la familia</t>
  </si>
  <si>
    <t>Número de mobiliario de computo /Total de equipamiento de computo y técnologias</t>
  </si>
  <si>
    <t>Mobiliario</t>
  </si>
  <si>
    <t>Equipamiento de muebles de oficina y estanteriaa módulospara soluciónpacífica de conflictos en la familia</t>
  </si>
  <si>
    <t>Mide la cantidad de muebles de ofician y estanteria otorgada a módulos para la solución pacifica de Conflictos en la familia</t>
  </si>
  <si>
    <t>Número de equipamientos de muebles y estantería/ toatl de equipos adquiridos</t>
  </si>
  <si>
    <t>Equipamiento de equipos y aparatos audiovisuales a módulos para la solución pacífica de conflictos en la familia</t>
  </si>
  <si>
    <t>Mide la cantidad de equipos y aparatos audiovisuales otorgados a módulos para la solución pácifica de conflictos en el familia</t>
  </si>
  <si>
    <t>Número de equipo y aparatos audiovisuales/ total de equipos adquiridos</t>
  </si>
  <si>
    <t>Equipos y aparatos auditivos</t>
  </si>
  <si>
    <t>Equipamiento de materiales, útiles y equipos de menores de oficina a módulos de conflicto en la familia</t>
  </si>
  <si>
    <t>Mide la cantidad de materiales y equipos menores de oficina otorgados a módulos para la solución pacífica de conflictos en la familia</t>
  </si>
  <si>
    <t>Cantidad de materiales y equipos menores de oficina/ total de materiales y equipos adquiridos</t>
  </si>
  <si>
    <t>Materiales, útiles y equipos menores de oficina</t>
  </si>
  <si>
    <t>Equipamiento de servicios de impresión y material informativo a módulos para la solución pácifica de conflictos en la familia</t>
  </si>
  <si>
    <t>Mide la cantidad de servicios de impresión y material informativo otrogados a lso módulos para la solución pacífica de conflcitos en la familia</t>
  </si>
  <si>
    <t>Cantidad de servicios de impresión y material informativo / total de servicios de impresión y material informativo</t>
  </si>
  <si>
    <t>Servicios de impresión y material informativo</t>
  </si>
  <si>
    <t>Adquisición del equipo de tecnologia robótica para el Centro de rehabilitación y Educación Especial del estado de Morelos</t>
  </si>
  <si>
    <t>Mide el número de equipamiento robótico de la marcha para personas con discapacidad</t>
  </si>
  <si>
    <t>Número de equipos adquiridos/total de equipos adquíridos</t>
  </si>
  <si>
    <t>Equipo</t>
  </si>
  <si>
    <t>Impartición del Diplomado " Introducción a la  Educación Conducida"</t>
  </si>
  <si>
    <t>Mide el personal capacitados del CREE para mejroar la atención a las personas con discapacidad</t>
  </si>
  <si>
    <t>Número de personas a capacitar /Total de personas capacitados</t>
  </si>
  <si>
    <t>Adquisición de vehículos tipo sedan adaptados para el transporte de personas con discapacidad</t>
  </si>
  <si>
    <t>Mide el n{umero de vehiculos adaptados para transporte de personas con discapacidad</t>
  </si>
  <si>
    <t>Número de vehiculos adaptados para personas con discapacidad/ total de vehículos adaptados para transporte de personas con discapacidad</t>
  </si>
  <si>
    <t>Vehículos</t>
  </si>
  <si>
    <t>Talleres para la Inserción Laboral</t>
  </si>
  <si>
    <t>Mide el número de talleres que se impartirán a las muejres albergadas</t>
  </si>
  <si>
    <t>Número de talleres a impartir/Total de talleres impartidos a mujeres albergadas</t>
  </si>
  <si>
    <t>Capacitación a personal especializado</t>
  </si>
  <si>
    <t>Mide el número de perosnas capacitadas a través del taller de  "Atención en refugios desde el Enfoque de competencias laborales"</t>
  </si>
  <si>
    <t>Número de personas capacitadas/ total de personas capacitadas</t>
  </si>
  <si>
    <t>Contratación de personal especializado</t>
  </si>
  <si>
    <t>Mide el número de personal contratado por honorarios en diferentes áreas</t>
  </si>
  <si>
    <t>Número de personas a contratar/total de personas contratadas</t>
  </si>
  <si>
    <t>Impartición de terapias grupales e individuales para el personal del refugio Casa de la mujer</t>
  </si>
  <si>
    <t>Mide el número de terapais impartidas al personal operativo</t>
  </si>
  <si>
    <t>Número de terapias a impartit / total de terapias impartidas</t>
  </si>
  <si>
    <t>Terapias</t>
  </si>
  <si>
    <t>Adquisicióm de equipamiento de seguridad</t>
  </si>
  <si>
    <t>Mide el número de equipos de seguridad adquiridos</t>
  </si>
  <si>
    <t>Número de equipos adquiridos/ total de equipos adquiridos</t>
  </si>
  <si>
    <t>Equipos de seguridad</t>
  </si>
  <si>
    <t>Adquisición de mobiliario y equipo para operación del refugio</t>
  </si>
  <si>
    <t>Mide el número de mobiliario y equipo adquirido</t>
  </si>
  <si>
    <t>Número de equipo y mobiliario adquirido/ total de equipo y mobiliario adquirido</t>
  </si>
  <si>
    <t>Mobiliario y equipo</t>
  </si>
  <si>
    <t xml:space="preserve">Servicio de mantenimiento en general en refugio casa de la mujer </t>
  </si>
  <si>
    <t>Mide las acciones a relaizar para el mantenimiento</t>
  </si>
  <si>
    <t xml:space="preserve">Número de servicios de mantenimiento/ total de servicios de mantenimiento </t>
  </si>
  <si>
    <t>Mantenimiento</t>
  </si>
  <si>
    <t>Adquisición de artículos diversos</t>
  </si>
  <si>
    <t>Mide la cantidad de articulos adquiridos</t>
  </si>
  <si>
    <t>Número de artículos adquiridos/total de artículos adquiridos</t>
  </si>
  <si>
    <t>Artículos</t>
  </si>
  <si>
    <t>Actividad 1.4</t>
  </si>
  <si>
    <t>Sistemas Alimentarios y Nutrición</t>
  </si>
  <si>
    <t>Número de beneficiarios atendidos con el programa menores de 5 años no escolarizados en el Estado de Morelos</t>
  </si>
  <si>
    <t>Mide la cantidad de beneficiarios de despensas entregadas en el Programa Menores 5 años en riesgo no escolarizados</t>
  </si>
  <si>
    <t>Número de beneficarios atendidos en el Estado de Morelos/Total de beneficiarios estimados a atender en el Estado de Morelos</t>
  </si>
  <si>
    <t>Número de beneficiarios atendidos con el programa menores de 1 año</t>
  </si>
  <si>
    <t>Mide la cantidad de beneficiarios de despensas entregadas en el programa de menores de 1 año</t>
  </si>
  <si>
    <t>Número de beneficiarios atendidos  en el programa de menores/ Total de beneficiarios estimadosa a atender en el Estado de Morelos</t>
  </si>
  <si>
    <t>Número de beneficiarios atendidos con el programa Sujetos Vulnerables</t>
  </si>
  <si>
    <t>Mide la cantidad de beneficiarios de despensas entregadas en el programa de Asisetencia Alimentaria a Sujetos Vulnerables</t>
  </si>
  <si>
    <t>Número de beneficiarios atendidos en el programa de sujetos vulnerables /Total de beneficiarios estimados a atender durante el año</t>
  </si>
  <si>
    <t>Números de beneficiarios atendidos con pláticas de orientaciónalimentaria</t>
  </si>
  <si>
    <t>Mide la cantidad de beneficiarios en pláticas de orientación alimentaria y talleres de alimentación saludable</t>
  </si>
  <si>
    <t>Número de beneficiarios atendidos con pláticas de orientación alimentaria/ Total de beneficiarios estimadosa atender durante el año</t>
  </si>
  <si>
    <t>Número de beneficiarios atendidos en las capacitacionesa responsables de los huertos escolares</t>
  </si>
  <si>
    <t>Mide el número de beneficiarios atendidos en las capacitaciones a responsables de loshuertos escolares instalados en el Estado</t>
  </si>
  <si>
    <t>Número de beneficiarios atendidos en las capacitaciones /total de beneficiarios estimados a atender duranteel año</t>
  </si>
  <si>
    <t>NA</t>
  </si>
  <si>
    <t>Centros de Asistencia Nutricional y Comunitaria</t>
  </si>
  <si>
    <t>Mide la cantidad de CANyC escolares o municipales equipados</t>
  </si>
  <si>
    <t>Número de centros de asistencia nutricional y comunitaria equipadas/ Total de centros de asistencia nutricional y comunitaria equipados durante el año</t>
  </si>
  <si>
    <t>Número</t>
  </si>
  <si>
    <t>Cantidad de desayunos escolares frios entregados</t>
  </si>
  <si>
    <t>Mide el número de desayunos escolares entregados</t>
  </si>
  <si>
    <t>Número de desayunos escolares frios entregados/ Total de desayunos escolares frios entregados durante el año</t>
  </si>
  <si>
    <t>Desayunos</t>
  </si>
  <si>
    <t>Número de niñas con desayunos escolares calientes entregados mediante el programa</t>
  </si>
  <si>
    <t>Mide la cantidad de beneficiarios con desayunos escolares calientes entregados mediante el programa</t>
  </si>
  <si>
    <t>Número de beneficiarioscon desayunos escolares calientes</t>
  </si>
  <si>
    <t>Despensas dsitribuidas por los diferentes programas en apoyo a sujetos vulnerables, familias en desamparo y menores a favor de la nutrición del Estado</t>
  </si>
  <si>
    <t>Mide la cantidad de despensas distribuidas a menores de familias más vulnerables</t>
  </si>
  <si>
    <t>Número de despensas distribuidas/ Total de despensas distribuidas durante todo el año</t>
  </si>
  <si>
    <t>despensas</t>
  </si>
  <si>
    <t>Consultas de medicina general otorgadas</t>
  </si>
  <si>
    <t>Consultas de medicina general por habitante.</t>
  </si>
  <si>
    <t>Mide la totalidad de consultas de medicina general que se otorgan por habitante en los Servicios de Salud de Morelos</t>
  </si>
  <si>
    <t>Total de consultas de medicina general otorgadas en el periodo / población total de responsabilidad de los SSM</t>
  </si>
  <si>
    <t xml:space="preserve">Unidades Centinela: Salud en tu casa  </t>
  </si>
  <si>
    <t>Visitas domiciliarias de seguimiento a pacientes</t>
  </si>
  <si>
    <t>Número de visitas domiciliarias de seguimiento de primera vez y subsecuentes, realizadas durante el mes a pacientes que requieren la atención.</t>
  </si>
  <si>
    <t>Número de visitas domiciliarias realizadas</t>
  </si>
  <si>
    <t>Prestación de Servicios de Atención Médica a población en las Unidades de Primer Nivel de Atención</t>
  </si>
  <si>
    <t xml:space="preserve">Consultas Médicas otorgadas en unidades de salud de primer nivel de atención </t>
  </si>
  <si>
    <t>Total de Número de Consultas otorgadas de primera vez y subsecuentes, en las unidades de primer nivel de atención y UNEMES.</t>
  </si>
  <si>
    <t>Número de Consultas Otorgadas</t>
  </si>
  <si>
    <t>Actividad 2.3</t>
  </si>
  <si>
    <t>Proporcionar Atención Médica de Primer Nivel</t>
  </si>
  <si>
    <t>Atenciones otorgadas a grupos vulnerables</t>
  </si>
  <si>
    <t>Total del número de consultas otorgadas durante el mes en las 204 unidades de primer nivel de atención y UNEMES, de primera vez y subsecuentes, a los grupos vulnerables (mujeres embarazadas, menores de 5 años, pacientes con enfermedades crónico degenerativas,  hombres y mujeres mayores de 60 años, población indígena, población con discapacidad)</t>
  </si>
  <si>
    <t>Número de atenciones otorgadas en el mes de primera vez y subsecuentes a los grupos vulnerables</t>
  </si>
  <si>
    <t>Pacientes referidos de unidades de salud de primer nivel de atención a unidades de mayor capacidad resolutiva de segundo y tercer nivel de atención.</t>
  </si>
  <si>
    <t>Mide el total de pacientes referidos del total de los pacientes atendidos en unidades de salud del Primer Nivel de Atención</t>
  </si>
  <si>
    <t>Número de Pacientes referidos del Primer Nivel de Atención, al segundo y tercer nivel de atención</t>
  </si>
  <si>
    <t>54.5%</t>
  </si>
  <si>
    <t>Actividad 2.5</t>
  </si>
  <si>
    <t xml:space="preserve">Unidades Médicas Móviles; prestación de servicios médicos en localidades sin cobertura efectiva en salud. </t>
  </si>
  <si>
    <t>Porcentaje de consultas médicas y odontológicas otorgadas en las Unidades Médicas Móviles</t>
  </si>
  <si>
    <t>Porcentaje de consultas otorgadas en relación a las consultas programadas por las unidades móviles del Programa FAM</t>
  </si>
  <si>
    <t>(Número de consultas médicas y odontológicas otorgadas / Número de consultas médicas y odontológicas programadas) * 100</t>
  </si>
  <si>
    <t>Actividad 2.6</t>
  </si>
  <si>
    <t>Programa Desarrollo Humano Oportunidades
(PROSPERA)</t>
  </si>
  <si>
    <t>Porcentaje de familias en control del Progrma Desarrollo Humano Oportunidades. (PROSPERA)</t>
  </si>
  <si>
    <t>El indicador mide el porcentaje de cobertura de atención en salud a las familias beneficiadas en control con relación al total de familias registradas</t>
  </si>
  <si>
    <t>(Número de familias beneficiarias en control) *100/Total de familias beneficiarias registradas.</t>
  </si>
  <si>
    <t>Porcentaje de niños menores de 5 años que reciben tratamientos.</t>
  </si>
  <si>
    <t>El indicador mide el porcentaje de cobertura de niños y niñas que reciben suplemento alimenticio para prevenir y atender la mala nutrición (desnutrición y obesidad)</t>
  </si>
  <si>
    <t>(Menores de 5 años que reciben tratamientos durante el periodo) X 100 / Total de Menores de 5 años y sin desnutrición</t>
  </si>
  <si>
    <t>Porcentaje de mujeres embarazadas y en lactancia que reciben tratamientos.</t>
  </si>
  <si>
    <t>El indicador mide el porcentaje de cobertura de mujeres embarazadas y en lactancia, con suplementos alimenticios</t>
  </si>
  <si>
    <t>(Mujeres embarazadas y en periodo de lactancia que reciben tratamientos durante el período) X 100 / Total de mujeres embarazadas y en periodo de lactancia en control durante el período</t>
  </si>
  <si>
    <t>Consultas de especialidad otorgadas</t>
  </si>
  <si>
    <t>Consultas otorgadas de Especialidad Médica</t>
  </si>
  <si>
    <t>Mide la totalidad de consultas de especialidad que se otorgan en los SSM y HNM</t>
  </si>
  <si>
    <t>Número de Consultas de especialidad otorgadas en SSM y HNM</t>
  </si>
  <si>
    <t>Brindar servicio de atención ambulatoria en unidades de especialidad médica (UNEMES)</t>
  </si>
  <si>
    <t>Supervisiones realizadas a Unidades Centinela y UNEMES</t>
  </si>
  <si>
    <t>Mide el total de supervisiones  realizadas a Unidades Centinela  que se encuentran otorgando consulta 24 horas por 365 días y UNEMES</t>
  </si>
  <si>
    <t>Número de supervisiones realizadas en Unidades Centinela  y UNEMES</t>
  </si>
  <si>
    <t>Servicios auxiliares y de diagnóstico para la población infantil y adolescente.</t>
  </si>
  <si>
    <t>Porcentaje de estudios de laboratorio realizados</t>
  </si>
  <si>
    <t>Mide la proporción de estudios de laboratorio realizados con relación al total de estudios de laboratorio solicitados</t>
  </si>
  <si>
    <t>(Estudios de laboratorio realizados /Estudios de laboratorio solicitados) x 100</t>
  </si>
  <si>
    <t>Porcentaje de estudios de imagen realizados</t>
  </si>
  <si>
    <t>Mide la proporción de estudios de imagen realizados con relación al total de estudios de imagen solicitados</t>
  </si>
  <si>
    <t>(Estudios de imagen realizados /Estudios de imagen solicitados) x 100</t>
  </si>
  <si>
    <t>Actividad 3.3</t>
  </si>
  <si>
    <t>Atención pediátrica en Consulta Externa del Hospital del Niño Morelense.</t>
  </si>
  <si>
    <t>Porcentaje de consultas de Pediatría y subespecialidad pediátrica otorgadas</t>
  </si>
  <si>
    <t>Mide la proporción de consultas realizadas con relación al total de consultas solicitadas en el servicio de Consulta Externa</t>
  </si>
  <si>
    <t>(Consultas realizadas en el servicio de Consulta Externa / Consultas solicitadas en el servicio de Consulta Externa) x 100</t>
  </si>
  <si>
    <t>Salud bucal brindada</t>
  </si>
  <si>
    <t>Consultas bucodentales otorgadas</t>
  </si>
  <si>
    <t>Mide la totalidad de consultas bucodentales otorgadas en los SSM y HNM</t>
  </si>
  <si>
    <t>Número de consultas bucodentales otorgadas en SSM y HNM</t>
  </si>
  <si>
    <t>Reducir la morbilidad de las enfermedades bucodentales en el Estado de Morelos</t>
  </si>
  <si>
    <t>Consultas bucodentales otorgadas.</t>
  </si>
  <si>
    <t>Refiere a la atención odontológica curativa asistencial en edad preescolar, escolar y población de responsabilidad de Servicios de Salud de Morelos.</t>
  </si>
  <si>
    <t>Consultas bucodentales otorgadas de primera vez y subsecuentes</t>
  </si>
  <si>
    <t>Componente 5</t>
  </si>
  <si>
    <t>Atención de hospitalización general brindada</t>
  </si>
  <si>
    <t xml:space="preserve"> Camas censables por 1000 habitantes</t>
  </si>
  <si>
    <t>Mide la totalidad de camas censables en los hospitales de los SSM</t>
  </si>
  <si>
    <t>(Número de camas censables en los hospitales de los SSM / total de la población morelense) x 1000</t>
  </si>
  <si>
    <t>Actividad 5.1</t>
  </si>
  <si>
    <t>Suministro de medicamentos e insumos para la atención médica</t>
  </si>
  <si>
    <t>Porcentaje de ministración de medicamentos e insumos de uso intrahospitalario No CAUSES</t>
  </si>
  <si>
    <t>Mide el porcentaje de ministración de medicamentos e insumos de uso intrahospitalario no incluido en el Catálogo Universal de Servicios de Salud (CAUSES)</t>
  </si>
  <si>
    <t>(Número de claves del catálogo No CAUSES surtidas en el periodo /  Total de claves del catálogo No CAUSES solicitadas en el mismo periodo) * 100</t>
  </si>
  <si>
    <t>Actividad 5.2</t>
  </si>
  <si>
    <t xml:space="preserve">Productividad hospitalaria </t>
  </si>
  <si>
    <t>Tasa de ocupación hospitalaria en Unidades Hospitalarias</t>
  </si>
  <si>
    <t>Relación entre el número de días paciente generados en hospitalización y el número de días de cama disponible</t>
  </si>
  <si>
    <t>(Días-paciente / Días-cama) * 100</t>
  </si>
  <si>
    <t>Porcentaje de equipo médico de soporte de vida funcional de las Unidades Hospitalarias</t>
  </si>
  <si>
    <t>Porcentaje de equipos de soporte de vida funcional en su área operativa</t>
  </si>
  <si>
    <t>(Número de equipos de soporte de vida funcional / Total de equipos de soporte de vida) * 100</t>
  </si>
  <si>
    <t>Porcentaje de hemocomponentes otorgados</t>
  </si>
  <si>
    <t>Hemocomponentes otorgados a la población en relación a las solicitudes recibidas</t>
  </si>
  <si>
    <t xml:space="preserve">(Número de hemocomponentes otorgados / Número de hemocomponentes solicitados) * 100  </t>
  </si>
  <si>
    <t>Componente 6</t>
  </si>
  <si>
    <t>Atención de hospitalización de especialidad brindada</t>
  </si>
  <si>
    <t>Intervenciones quirurgicas en las Unidades Hospitalarias</t>
  </si>
  <si>
    <t>Mide la totalidad de intervenciones quirurgicas que se realizan en las Unidades Hospitalarias en el año</t>
  </si>
  <si>
    <t>Número deintervenciones realizadas en Unidades Hospitalarias</t>
  </si>
  <si>
    <t>Actividad 6.1</t>
  </si>
  <si>
    <t>Atención médica de urgencias a pacientes con Insuficiencia Renal Crónica</t>
  </si>
  <si>
    <t>Porcentaje de pacientes con insuficiencia renal atendidos en urgencias</t>
  </si>
  <si>
    <t>Relación de pacientes con insuficiencia renal crónica atendidos en urgencias y pacientes con insuficiencia renal crónica registrados</t>
  </si>
  <si>
    <t>(Número de pacientes atendidos por Insuficiencia Renal Crónica / Total de pacientes registrados) * 100</t>
  </si>
  <si>
    <t>Actividad 6.2</t>
  </si>
  <si>
    <t>Cirugía ambulatoria y oftalmológica</t>
  </si>
  <si>
    <t>Cirugías ambulatoria y oftalmológicas realizadas en las Unidades Hospitalarias</t>
  </si>
  <si>
    <t>Mide el número de cirugías ambulatorias y oftalmológicas realizadas en las unidades de segundo nivel de atención.</t>
  </si>
  <si>
    <t>Número de cirugías ambulatoria y oftalmológicas  realizadas en el periodo que se indica</t>
  </si>
  <si>
    <t>Actividad 6.4</t>
  </si>
  <si>
    <t>Atención quirúrgica a niñ@s y adolescentes.</t>
  </si>
  <si>
    <t>Porcentaje de intervenciones quirúrgicas realizadas</t>
  </si>
  <si>
    <t>Mide la proporción de cirugías programadas realizadas con relación al total de cirugías programadas</t>
  </si>
  <si>
    <t>(Cirugías programadas realizadas/Cirugías programadas) x 100</t>
  </si>
  <si>
    <t>Actividad 6.5</t>
  </si>
  <si>
    <t>Atención médica especializada en la Unidad de Cuidados Intensivos Neonatales y la Unidad de Terapia Intensiva Pediátrica.</t>
  </si>
  <si>
    <t>Total de ingresos a cuidados intensivos neonatales y terapia intensiva pediátrica</t>
  </si>
  <si>
    <t>Midel el total de ingresos a la Unidad de Cuidados Intensivos Neonatales y a la Unidad de Terapia Intensiva Pediátrica</t>
  </si>
  <si>
    <t>Total de ingresos a U.C.I.N. y a U.T.I.P.</t>
  </si>
  <si>
    <t>Actividad 6.6</t>
  </si>
  <si>
    <t>Atención hospitalaria especializada a niños y adolescentes.</t>
  </si>
  <si>
    <t>Total de egresos hospitalarios</t>
  </si>
  <si>
    <t>Mide el total de egresos hospitalarios de Pediatría, Oncología, Cirugía, Terapia Intensiva Pediátrica y Cuidados Intensivos</t>
  </si>
  <si>
    <t>Componente 7</t>
  </si>
  <si>
    <t>Atención de urgencias otorgada</t>
  </si>
  <si>
    <t>Atenciones en Urgencias</t>
  </si>
  <si>
    <t xml:space="preserve">Mide el porcentaje de atenciones otorgadas en el servicio de Urgencias </t>
  </si>
  <si>
    <t>Número atenciones en el servicio de urgencias en SSM y HNM</t>
  </si>
  <si>
    <t>Actividad 7.1</t>
  </si>
  <si>
    <t>Centro  Regulador de Urgencias Médicas  (C.R.U.M.)</t>
  </si>
  <si>
    <t>Porcentaje de personas con  atención pre-hospitalaria otorgada en las urgencias médicas.</t>
  </si>
  <si>
    <t xml:space="preserve">Mide el porcentaje de personas con atención pre-hospitalaria otorgada en las urgencias médicas </t>
  </si>
  <si>
    <t>(Número de personas atendidas por urgencias médicas / Total de personas que solicitaron atención) * 100</t>
  </si>
  <si>
    <t>Actividad 7.2</t>
  </si>
  <si>
    <t>Atención médica de urgencias a niñ@s y adolescentes.</t>
  </si>
  <si>
    <t>Total de consultas de urgencias otorgadas</t>
  </si>
  <si>
    <t>Mide el total de consultas otorgadas en el servicio de urgencias</t>
  </si>
  <si>
    <t>Total de consultas médicas otorgadas en urgencias</t>
  </si>
  <si>
    <t>Componente 8</t>
  </si>
  <si>
    <t>Desarrollo de personal impulsado</t>
  </si>
  <si>
    <t>Porcentaje de becarios que finalizaron en el sector salud</t>
  </si>
  <si>
    <t xml:space="preserve">Mide la totalidad de becarios que culminaron su pasantía en el año </t>
  </si>
  <si>
    <t>(Número de internos, médicos pasantes de servicio social y residentes que culminaron / Número de  internos, médicos pasantes de servicio social y residentes que  ingresaron) X 100</t>
  </si>
  <si>
    <t>Actividad 8.1</t>
  </si>
  <si>
    <t>Educación en salud</t>
  </si>
  <si>
    <t>Porcentaje de Becarios que permanecen realizando el servicio social</t>
  </si>
  <si>
    <t>Mide el número becarios de las diferentes carreras de la salud y afines a esta, que permanecen realizando el servicio social en Servicios de Salud de Morelos.</t>
  </si>
  <si>
    <t>(Número de becarios que permanecen / Número de becarios adscritos en el periodo anterior) * 100</t>
  </si>
  <si>
    <t>Actividad 8.4</t>
  </si>
  <si>
    <t>Capacitación y Orientación para la prevención del conflicto médico</t>
  </si>
  <si>
    <t>Mide el número de capacitaciones y pláticas impartidas para la prevención del conflicto médico</t>
  </si>
  <si>
    <t>Componente 9</t>
  </si>
  <si>
    <t>Investigación en Salud realizada</t>
  </si>
  <si>
    <t xml:space="preserve">Proyectos de investigación realizados con participacion del personal de salud </t>
  </si>
  <si>
    <t>Mide la totalidad de proyectos de investigación que se realizaron con personal de salud en  los distintos Organismos Públicos</t>
  </si>
  <si>
    <t>Número de proyectos de investigación realizados en Morelos con participación del personal de SSM, COESAMOR y HNM</t>
  </si>
  <si>
    <t>Actividad 9.1</t>
  </si>
  <si>
    <t>Investigación en salud</t>
  </si>
  <si>
    <t>Porcentaje de Proyectos de Investigación en Salud, en ejecución o concluidos, durante el periodo de evaluación.</t>
  </si>
  <si>
    <t>Mide el número de proyectos de investigación en salud, concluidos o en proceso, que se ejecutan en población o unidades médicas o administrativas que son responsabilidad de Servicios de Salud en relación con los proyectos que fueron aprobados para su ejecución.</t>
  </si>
  <si>
    <t>(Número de Proyectos de Investigación en Salud, en ejecución o concluidos, durante el periodo de evaluación / Total de Proyectos aprobados para su ejecución por SSM, en el periodo de evaluación) * 100</t>
  </si>
  <si>
    <t xml:space="preserve">El Convenio específico de Colaboración en materia de transferencia de recursos para la ejecución de acciones de PROSPERA, Programa de Inclusión Social, fue originalmente suscrito por la cantidad de $ 54'704,833.00 (Cincuenta y cuatro millones setecientos cuatro mil ochocintos treinta y tres pesos 00/100 M.N.), habiéndose autorizado una ampliación presupuestal por la cantidad de $ 5'932,816.98 (Cinco millones novecientos treinta y dos mil ochocientos dieciseis pesos 00/100 M.N.), arrojando un importe total al cierre del ejercicio 2017 de $ 60'637,649.98 (Sesenta millones seiscientos treinta y siete mil seiscientos cuarenta y nueve pesos 98/100 M.N.), confomre al oficio número CNPSS/DGPO/1047/2017 de fecha 27 de octubre del 2017.  </t>
  </si>
  <si>
    <t>Fortalecer la rectoría de la Secretaría de Salud en el Estado de Morelos
Garantizar la prestación de servicios de salud con calidad y seguridad</t>
  </si>
  <si>
    <t xml:space="preserve">Rectoría del sistema estatal de salud es ejercida de manera efectiva </t>
  </si>
  <si>
    <t>Seguimiento del Programa Sectorial de Salud</t>
  </si>
  <si>
    <t xml:space="preserve">Mide el avance del cumplimiento en la entrega del  informe de seguimiento del  Programa Sectorial de Salud </t>
  </si>
  <si>
    <t>(Número de informes de seguimiento del Programa Sectorial de Salud entregados / Número de informes de seguimiento del Programa Sectorial de Salud programados) X 100</t>
  </si>
  <si>
    <t>Regulación del sistema de salud generada</t>
  </si>
  <si>
    <t>Consejos y Comités estatales con normativas de creación</t>
  </si>
  <si>
    <t>Mide la totalidad de consejos y comités estatales que tienen una normativa de creación</t>
  </si>
  <si>
    <t>(Número de consejos y comités estatales con normativa de creación / Número de Consejos y Comités que sesionan) X 100</t>
  </si>
  <si>
    <t>Fortalecimiento de la Rectoría y los Vínculos de la Secretaría de Salud</t>
  </si>
  <si>
    <t>Porcentaje de peticiones ciudadanas atendidas en materia de salud</t>
  </si>
  <si>
    <t>El indicador mide la oportuna atención de las solicitudes que la ciudadanía requiere en materia de salud</t>
  </si>
  <si>
    <t>(Número de peticiones ciudadanas atendidas/Total de peticiones ciudadanas solicitadas) X 100</t>
  </si>
  <si>
    <t>Porcentaje de asistencia a reuniones municipales, estatales y nacionales</t>
  </si>
  <si>
    <t>El indicador mide la participación de la Secretaria de Salud en las reuniones para la toma de decisiones en materia de Salud en el Estado</t>
  </si>
  <si>
    <t>(Número de reuniones en las que se participa/Total de invitaciones a reuniones)  X 100</t>
  </si>
  <si>
    <t>Porcentaje de giras de trabajo realizadas a los municipios del Estado</t>
  </si>
  <si>
    <t>El indicador mide las visitas realizadas en los municipios del Estado que coadyuvan a la detección de necesidades</t>
  </si>
  <si>
    <t>(Número de giras de trabajo realizadas / Total de giras de trabajo programadas) X 100</t>
  </si>
  <si>
    <t>Atención de Asuntos Jurídicos de la Secretaría de Salud</t>
  </si>
  <si>
    <t>Porcentaje de consultas atendidas en materia jurídica</t>
  </si>
  <si>
    <t>Mide el avance de consultas atendidas en relación al total de consultas recibidas en materia jurídica</t>
  </si>
  <si>
    <t>(Número de consulta atendidas / Total de Consultas recibidas) X 100</t>
  </si>
  <si>
    <t>Porcentaje de solicitudes de información pública atendidas</t>
  </si>
  <si>
    <t>Atención otorgada a las solicitudes realizadas por la población, mediante su derecho de acceso a la información.</t>
  </si>
  <si>
    <t>(Número de solicitudes atendidas / Total de Consultas recibidas) X 100</t>
  </si>
  <si>
    <t>Porcentaje de consultas atendidas para la incorporación al Registro de Agrupaciones para la Salud</t>
  </si>
  <si>
    <t>Atención informativa y de acción, otorgada a las personas morales que desean incorporarse al Registro de Agrupaciones para la Salud.</t>
  </si>
  <si>
    <t>(Número de consulta atendidas/Total de Consultas recibidas) X 100</t>
  </si>
  <si>
    <t>Porcentaje de solicitudes atendidas de aprobación de contratos, convenios, bases y demás instrumentos jurídicos análogos</t>
  </si>
  <si>
    <t>Atenciones otorgadas en la revisión, elaboración y análisis de instrumentos jurídicos a suscribir por el Titular de la Secretaría de Salud y/u Organismos sectorizados a ésta.</t>
  </si>
  <si>
    <t>(Número de solicitudes atendidas/Total de Consultas recibidas) X 100</t>
  </si>
  <si>
    <t>Porcentaje de solicitudes atendidas de elaboración de proyectos legales, normativos y reglamentarios</t>
  </si>
  <si>
    <t>Atenciones otorgadas en la revisión y elaboración de disposiciones normativas que regulan a la Secretaría de Salud y Organismos sectorizados a ésta, con la finalidad de su armonización con la legislación federal o estatal.</t>
  </si>
  <si>
    <t>Fortalecimiento de la Coordinación Sectorial de acciones en fomento a la salud</t>
  </si>
  <si>
    <t>Porcentaje de acuerdos prioritarios presentados  en las sesiones de los Órganos Colegiados de Salud</t>
  </si>
  <si>
    <t>Mide el seguimiento y cumplimiento de los acuerdos prioritarios  establecidos en las sesiones de los Órganos Colegiados de Salud</t>
  </si>
  <si>
    <t>(Número del acuerdos prioritarios cumplidos / total acuerdos tomados en los  Órganos Colegiados) X  100</t>
  </si>
  <si>
    <t>Número de visitas realizadas a las Unidades Médicas del Estado</t>
  </si>
  <si>
    <t>Mide el número de visitas realizadas a las unidades médicas para su diagnóstico físico y operativo para vigilar la aplicación de las políticas de salud del Plan Estatal de Desarrollo y el Programa Sectorial de Salud</t>
  </si>
  <si>
    <t>(Número de visitas realizadas a las unidades de salud, /  número de visitas a las unidades programadas) X 100</t>
  </si>
  <si>
    <t>Control jurídico de los actos de Servicios de Salud de Morelos</t>
  </si>
  <si>
    <t>Porcentaje de contratos y/o convenios revisados o validados</t>
  </si>
  <si>
    <t>Contratos y/o Convenios que son recibidos en la Subdirección Jurídica para revisión y/o validación</t>
  </si>
  <si>
    <t>(Contratos y/o convenios revisados y validados /  contratos y/o convenios solicitados) * 100</t>
  </si>
  <si>
    <t>Porcentaje de certificaciones elaboradas</t>
  </si>
  <si>
    <t>Certificación de documentos generados y se encuentren resguardados en el Organismo Público Descentralizado denominado Servicios de Salud de Morelos</t>
  </si>
  <si>
    <t xml:space="preserve">(Documentos certificados / Documentos para certificar solicitados) * 100 </t>
  </si>
  <si>
    <t>Porcentaje en la resolución de actas</t>
  </si>
  <si>
    <t>Se reciben las actas administrativas de las diferentes áreas de Servicios de Salud de Morelos y son dictaminadas por la Subdirección Jurídica</t>
  </si>
  <si>
    <t>(Actas atendidas / Actas recibidas) * 100</t>
  </si>
  <si>
    <t>Conducción del sistema de salud realizada</t>
  </si>
  <si>
    <t>Sesiones del Consejo Estatal de Salud realizada</t>
  </si>
  <si>
    <t>Mide la totalidad de sesiones de consejos estatales de salud que se realizanl en el año en curso</t>
  </si>
  <si>
    <t>Número de sesiones del Consejo Estatal de Salud realizadas en el año</t>
  </si>
  <si>
    <t>Coordinación interinstitucional para el seguimiento de programas y proyectos de la Secretaría de Salud y Organismos Públicos Sectorizados</t>
  </si>
  <si>
    <t>Programa Operativo Anual (POA) integrado de la Secretaría de Salud y Organismos Públicos sectorizados</t>
  </si>
  <si>
    <t>Mide el cumplimiento de la normatividad en cuanto a la programación de proyectos, indicadores y metas.</t>
  </si>
  <si>
    <t>Informes de seguimiento y evaluación integrados de los Proyectos de la Secretaría de Salud y Organismos Públicos sectorizados</t>
  </si>
  <si>
    <t>Mide la cantidad de informes integrados correspondientes al cumplimiento de metas programadas.</t>
  </si>
  <si>
    <t>Informes de seguimiento y evaluación integrados de los Proyectos de la Secretaría de Salud y Organismos Públicos sectorizados.</t>
  </si>
  <si>
    <t>Informe integrado de la aportación de la Secretaría de Salud y Organismos Públicos sectorizados para el Informe Anual de Gobierno</t>
  </si>
  <si>
    <t>Mide la contribución al cumplimiento con la normatividad para la rendición de cuentas del Ejecutivo al H. Congreso del Estado y ciudadanía en general.</t>
  </si>
  <si>
    <t>Informe integrado de la aportación de la Secretaría de Salud y Organismos Públicos sectorizados para el Informe Anual de Gobierno.</t>
  </si>
  <si>
    <t>Atención a los grupos vulnerables de la Entidad en materia de servicios de salud</t>
  </si>
  <si>
    <t>Porcentaje de solicitudes atendidas de servicios médicos de los grupos vulnerables de la Entidad</t>
  </si>
  <si>
    <t>El indicador mide el número de solicitudes de servicios médicos requeridas por el sector poblacional de escasos recursos, y cuyas características hacen necesaria la intervención ante otras instancias de salud de los tres niveles de atención dentro y fuera de la Entidad.</t>
  </si>
  <si>
    <t>(Número de solicitudes atendidas / Total de solicitudes recibidas para el otorgamiento de servicios de salud) X 100</t>
  </si>
  <si>
    <t>Porcentaje de acuerdos realizados con representantes sociales, para definir la pertinencia de las acciones de salud solicitadas</t>
  </si>
  <si>
    <t>El indicador mide el porcentaje de compromisos efectuados con integrantes de la sociedad organizados derivados de la vinculación de la Dirección General, con relación a la pertinencia de los requerimientos efectuados al sector salud (centros de salud, médicos, enfermeras, medicamentos, infraestructura, equipo, etc.), así como de la sensibilización de la prevención en salud y la difusión de las acciones competencia del sector para propiciar  su participación en pro de sus comunidades.</t>
  </si>
  <si>
    <t>(Número de acuerdos realizados con representantes sociales solicitantes de acciones de salud / Total de acciones de salud solicitadas) X 100</t>
  </si>
  <si>
    <t>Operación del Sistema Integral de Información en Salud</t>
  </si>
  <si>
    <t>Porcentaje de bases de datos enviadas de manera oportuna a la Secretaría de Salud Federal.</t>
  </si>
  <si>
    <t>Se refiere a las bases de datos enviadas a la Secretaría de Salud Federal  de manera oportuna con base al calendario establecido por la Dirección General de Información en Salud (DGIS).</t>
  </si>
  <si>
    <t>(Número de bases de datos enviadas / Número de bases de datos requeridas en el año) * 100</t>
  </si>
  <si>
    <t>Actividad 2.4</t>
  </si>
  <si>
    <t>Fortalecimiento de las Tecnologías de la Información y la Comunicación y de los registros médicos electrónicos.</t>
  </si>
  <si>
    <t>Porcentaje de disponibilidad de los servicios de tecnologías de la información y comunicaciones</t>
  </si>
  <si>
    <t>Mide la disponibilidad de los servicios de tecnologías de la información y comunicaciones que se ofrecen desde oficinas centrales durante el periodo establecido</t>
  </si>
  <si>
    <t xml:space="preserve">(Sumatoria de las horas en servicio de las TI  en el año / Sumatoria del total de las horas por año) * 100 </t>
  </si>
  <si>
    <t>Porcentaje de desarrollos informáticos para registros médicos electrónicos.</t>
  </si>
  <si>
    <t>Se refiere a las plataformas informáticas o sistemas electrónicos que se desarrollen para el funcionamiento de los sistemas de información en salud o para el registro médico electrónico.</t>
  </si>
  <si>
    <t>(Número de desarrollos informáticos para los registros médicos electrónicos entregados en funcionamiento / Número de desarrollos informáticos para los registros médicos electrónicos solicitados) X 100</t>
  </si>
  <si>
    <t>Porcentaje de avance en el seguimiento y atención de acuerdos del Consejo Nacional de Salud (CONASA).</t>
  </si>
  <si>
    <t>Mide el avance y cumplimiento de los acuerdos generados en los Consejos Nacionales de Salud.</t>
  </si>
  <si>
    <t>(Número de acuerdos atendidos / Total de acuerdos competencia de la SS)  X 100</t>
  </si>
  <si>
    <t>Número de Unidades con Expediente Clínico Electrónico (ECE) funcionando.</t>
  </si>
  <si>
    <t>Mide el porcetaje de Unidades con Expediente Clinico Electrónico funcionando.</t>
  </si>
  <si>
    <t>(Número de Unidades con ECE / Total de unidades en prueba piloto) X 100</t>
  </si>
  <si>
    <t>Porcentaje de cumplimiento de monitoreo de avance de proyectos prioritarios.</t>
  </si>
  <si>
    <t>Mide el porcentaje de cumplimiento de los proyectos prioritarios.</t>
  </si>
  <si>
    <t>(Número de proyectos prioritarios concluidos / Total de proyectos prioritarios) X 100</t>
  </si>
  <si>
    <t>Gestión y Supervisión a acciones para atención a la salud de la persona</t>
  </si>
  <si>
    <t>Supervisión a acciones para atención a la salud de la persona.</t>
  </si>
  <si>
    <t>Mide el cumplimiento de las acciones y metas establecidas por componente administrativo y operativo.</t>
  </si>
  <si>
    <t>Número de supervisiones realizadas</t>
  </si>
  <si>
    <t>Actividad 2.7</t>
  </si>
  <si>
    <t xml:space="preserve">Seguimiento a la obra Pública de infraestructura en salud de unidades médicas </t>
  </si>
  <si>
    <t>Inmuebles de Primer, Segundo Nivel de Atención y Unidades de Apoyo atendidos en conservación y mantenimiento.</t>
  </si>
  <si>
    <t>Mide el seguimiento a  la  supervisión de  inmuebles de primer, segundo nivel de atención y unidades de apoyo que se encuentran en trabajos de conservación y mantenimiento.</t>
  </si>
  <si>
    <t>(Número de inmuebles de primer, segundo nivel de atención y unidades de apoyo en conservación y mantenimiento supervisados / Total de inmuebles de primer, segundo nivel de atención y unidades de apoyo en conservación y mantenimiento) * 100</t>
  </si>
  <si>
    <t>Planeación del sistema de salud realizada</t>
  </si>
  <si>
    <t>Integración del Programa Sectorial de Salud</t>
  </si>
  <si>
    <t>Mide la entrega del Programa Sectorial de Salud.</t>
  </si>
  <si>
    <t xml:space="preserve">Entrega del Programa Sectorial de Salud </t>
  </si>
  <si>
    <t>Administración de los recursos financieros, humanos y materiales de la Secretaría de Salud</t>
  </si>
  <si>
    <t>Porcentaje de movimientos e incidencias de personal atendidos</t>
  </si>
  <si>
    <t>El indicador mide el tiempo y la forma en que se tramitan los movimientos e incidencias del personal para su repercusión en la nómina del personal.</t>
  </si>
  <si>
    <t>(Número de  Movimientos e Incidencias de Personal atendidas / Total de Movimientos e Incidencias de Personal solicitadas) X 100</t>
  </si>
  <si>
    <t>Porcentaje de solicitudes atendidas y tramitadas relacionadas con cursos de capacitación</t>
  </si>
  <si>
    <t>El Indicador mide el trámite oportuno que se da a las solicitudes de cursos de capacitación enviadas por las Unidades Administrativas.</t>
  </si>
  <si>
    <t xml:space="preserve"> (Número de  solicitudes de Cursos de Capacitación Atendidas / Total de Solicitudes de Cursos de Capacitación Atendidas) X 100</t>
  </si>
  <si>
    <t>Tiempo promedio de respuesta en la atención de solicitudes de liberación de recursos financieros, materiales y de servicios generales</t>
  </si>
  <si>
    <t>El indicador mide el buen manejo del tiempo para la solicitud y liberación de los recursos, coadyuvando a realizar de manera oportuna las actividades encomendadas a cada Unidad Administrativa.</t>
  </si>
  <si>
    <t>Sumatoria total de días transcurridos por solicitud de liberación de recursos / Total de solicitudes de liberación de recursos</t>
  </si>
  <si>
    <t>Fortalecimiento de la Oferta de Servicios de Salud a través de las acciones inscritas en el Mecanismo de Planeación 2015-2018 de Servicios de Salud de Morelos</t>
  </si>
  <si>
    <t>Porcentaje de acciones inscritas en el Plan Maestro de Infraestructura y Equipamiento de Servicios de Salud de Morelos</t>
  </si>
  <si>
    <t>Incorporación de acciones de infraestructura y equipamiento programadas en el Mecanismo de Planeación 2016 para su inscripción en el Plan Maestro de Infraestructura a través del Certificado de Necesidades correspondiente.</t>
  </si>
  <si>
    <t>(Acciones inscritas en el Plan Maestro de Infraestructura y Equipamiento de Servicios de Salud de Morelos / Acciones programadas en el Mecanismo de Planeación 2016 para su inscripción en el Plan Maestro de Infraestructura y Equipamiento de Servicios de Salud de Morelos ) * 100</t>
  </si>
  <si>
    <t>Porcentaje de Proyectos de Inversión Integrados para Gestión de Financiamiento.</t>
  </si>
  <si>
    <t>Mide la integración de Proyectos de Inversión con las acciones que se inscriben en el Plan Maestro de Infraestructura de Servicios de Salud de Morelos para la gestión de financiamiento</t>
  </si>
  <si>
    <t>(Proyectos de Inversión Integrados con base en los Lineamientos para el registro en la cartera de programas y proyectos de inversión emitidos por la Secretaria de Hacienda y Crédito Publico / Total de Solicitudes de Integración de Proyectos de Inversión para el registro en la cartera de programas y proyectos de inversión emitidos por la Secretaria de Hacienda y Crédito Publico) * 100</t>
  </si>
  <si>
    <t>Integración del Estudio de Regionalización Operativa</t>
  </si>
  <si>
    <t xml:space="preserve">El Estudio de Regionalización Operativa es un instrumento para determinar el área de influencia geográfica y la cobertura poblacional de la infraestructura instalada de Servicios de Salud de Morelos, a través de la revisión de las redes de atención existentes y el cálculo de la población involucrada por localidad, AGEB y manzana urbana. Este estudio se actualiza anualmente. </t>
  </si>
  <si>
    <t>Estudio de Regionalización Operativa Integrado con la información de las unidades de atención médica</t>
  </si>
  <si>
    <t>Estructurar y coordinar el proceso de planeación, programación y presupuestación basada en resultados, orientando el uso racional y eficiente de los recursos disponibles, al programa operativo anual</t>
  </si>
  <si>
    <t>Integración del Programa Operativo Anual alineado a la Estructura Programática Presupuestal de la Entidad Federativa</t>
  </si>
  <si>
    <t>Mide la integración del Programa Operativo Anual de Servicios de Salud, alineando los Proyectos a la Estructura Programática Presupuestal autorizada</t>
  </si>
  <si>
    <t>Programa Operativo Anual Integrado</t>
  </si>
  <si>
    <t>Evaluación del sistema de salud instrumentada</t>
  </si>
  <si>
    <t>Informes de evaluación de Gestión Gubernamental  de la Secretaría de Salud entregados</t>
  </si>
  <si>
    <t>Mide la totalidad de informes de evaluación de Gestión Gubernamental entregados en el año en curso</t>
  </si>
  <si>
    <t>Número de informes de evaluación de Gestión Gubernamental entregados en el año</t>
  </si>
  <si>
    <t>Actividad 4.2</t>
  </si>
  <si>
    <t xml:space="preserve">Monitoreo al Programa Operativo Anual e Indicadores de Desempeño Hospitalario </t>
  </si>
  <si>
    <t>Número de Informes de Gestión Gubernamental integrados</t>
  </si>
  <si>
    <t>Se refiere a los informes de Gestión Gubernamental de Servicios de Salud de Morelos integrados.</t>
  </si>
  <si>
    <t>Total de Informes de Gestión Gubernamental Integrados</t>
  </si>
  <si>
    <t xml:space="preserve">Integración de boletín de desempeño hospitalario anual </t>
  </si>
  <si>
    <t>Se refiere al boletín de desempeño hospitalario integrado en el periodo</t>
  </si>
  <si>
    <t>Boletín de desempeño hospitalario integrado en el periodo</t>
  </si>
  <si>
    <t>Actividad 4.3</t>
  </si>
  <si>
    <t>Arbitraje Médico (Atención de controversias entre usuarios y prestadores de servicios de salud)</t>
  </si>
  <si>
    <t>Porcentaje de inconformidades resueltas.</t>
  </si>
  <si>
    <t>Mide el porcentaje de inconformidades resueltas a favor de los usuarios y/o prestadores de servicios de la salud sobre el total de inconformidades admitidas</t>
  </si>
  <si>
    <t>Inconformidades médicas resueltas (G.I.R + QR)  / Inconformidades médicas presentadas ante la COESAMOR (O+A+G.I.+Q)-(O+A) X 100</t>
  </si>
  <si>
    <t>El informe financiero de la Secretaría de Salud es preliminar conforme al SIGeF.</t>
  </si>
  <si>
    <t>Consolidar las acciones de protección, promoción de la salud y prevención de enfermedades</t>
  </si>
  <si>
    <t>La salud materno infantil, relacionada con el crecimiento y desarrollo, es atendida</t>
  </si>
  <si>
    <t>Tasa de mortalidad materna</t>
  </si>
  <si>
    <t>Mide la tasa de mortalidad materna  en el estado de Morelos</t>
  </si>
  <si>
    <t>(Número de defunciones maternas ocurridadas en el año / número de nacidos vivos ocurridos en el año) X 100,000</t>
  </si>
  <si>
    <t>Salud Infantil atendida</t>
  </si>
  <si>
    <t>Tasa de mortalidad menores de 5 años</t>
  </si>
  <si>
    <t>Mide la tasa de mortalidad en los niños y niñas menores de 5 años de edad en el estado de Morelos</t>
  </si>
  <si>
    <t>(Número de defunciones de menores de 5 años ocurridos en el año / Número total de menores de 5 años a la mitad de ese año) X 1000</t>
  </si>
  <si>
    <t>Programa de Atención para la Salud a la Infancia y Reducción de la Mortalidad Infantil</t>
  </si>
  <si>
    <t xml:space="preserve">Tasa de Mortalidad Infantil. </t>
  </si>
  <si>
    <t>Total de defunciones en niñas y niños menores de 1 año, expresado en tasa, por cada 1,000 nacidos vivos, en un periodo de tiempo establecido, en el Estado de Morelos.</t>
  </si>
  <si>
    <t>(Número de defunciones por  todas las causas en menores de 1 año / Nacidos vivos registrados por SINAC en el mismo periodo de tiempo) * 100</t>
  </si>
  <si>
    <t>Salud escolar atendida</t>
  </si>
  <si>
    <t>Porcentaje de niños y niñas menores de 10 años ingresados a control nutricional</t>
  </si>
  <si>
    <t>Mide los niños y niñas menores de 10 años los cuales son ingresados para control nutricional en el estado de Morelos</t>
  </si>
  <si>
    <t>(Total de niños y niñas menores de 10 años de edad ingresados a control  nutricional / Total de consultas de primera vez a niños y niñas menores de 10 años de edad) X 100</t>
  </si>
  <si>
    <t>Salud del adolescente atendida</t>
  </si>
  <si>
    <t>Tasa específica de fecundidad en adolescentes de 15 a 19 años</t>
  </si>
  <si>
    <t>Mide la tasa específica de fecundidad en los adolescentes de 15 a 19 años de edad en el estado de Morelos</t>
  </si>
  <si>
    <t>(Nacimientos en madres adolescentes de 15 a 19 años de edad / Mujeres entre 15 y 19 años de edad) X 1,000</t>
  </si>
  <si>
    <t>Programa de Atención a la Salud de la Adolescencia</t>
  </si>
  <si>
    <t>Grupos de Adolescentes Promotores de la Salud en Operación en el Periodo.</t>
  </si>
  <si>
    <t>Grupos de Adolescentes Promotores de la Salud en Operación en el Periodo</t>
  </si>
  <si>
    <t xml:space="preserve">Número de GAPS en operación </t>
  </si>
  <si>
    <t>Salud materna atendida</t>
  </si>
  <si>
    <t>Embarazadas en control</t>
  </si>
  <si>
    <t>(Número de mujeres embarazadas en control/ Número de mujeres embarazadas registradas en PROSPERA)  X 100</t>
  </si>
  <si>
    <t>Salud  Reproductiva, Materna y Perinatal atendida</t>
  </si>
  <si>
    <t xml:space="preserve">Corresponsabilidad Planificación Familiar en Salud Reproductiva </t>
  </si>
  <si>
    <t xml:space="preserve">Mide el  número de  hombres de 20 a 64 años de edad que aceptan un método definitivo de planificación familiar para regular su fecundidad resultado de las acciones de sensibilización enfocadas a la población masculina. </t>
  </si>
  <si>
    <t>Número de vasectomías realizadas durante el período en la Secretaría de Salud</t>
  </si>
  <si>
    <t>166.6%</t>
  </si>
  <si>
    <t>Porcentaje de mujeres embarazadas captadas en el primer trimestre gestación</t>
  </si>
  <si>
    <t>Proporción de embarazadas que acuden por primera vez al Control Prenatal antes de la Semana 12 de gestación, con el objetivo de identificar oportunamente signos y síntomas de alarma obstétrica.</t>
  </si>
  <si>
    <t>(Número de mujeres embarazadas con consultas prenatales de  primera vez en el primer trimestre gestacional / Total de mujeres embarazadas con consultas prenatales de primera vez) * 100</t>
  </si>
  <si>
    <t xml:space="preserve">Porcentaje del personal de salud capacitado </t>
  </si>
  <si>
    <t xml:space="preserve">Mide el numero de personas capacitadas (personal médico, de enfermería, trabajo social. Psicología), en temas de salud sexual y reproductiva, permitiendo valorar los esfuerzos que se realizan en cada institución para mejorar la capacidad técnica  del personal que participa. </t>
  </si>
  <si>
    <t xml:space="preserve">Numero de personas capacitadas en temas de salud sexual y reproductiva </t>
  </si>
  <si>
    <t>108.5%</t>
  </si>
  <si>
    <t>Porcentaje de cobertura de tamiz metabólico en la población de recién nacidos responsabilidad de Servicios de Salud de Morelos.</t>
  </si>
  <si>
    <t>Mide los exámenes de laboratorio practicados al recién nacido para detectar padecimientos de tipo congénito o metabólico para que puedan ser tratados oportunamente para prevenir daños irreversibles como retraso mental.</t>
  </si>
  <si>
    <t>(Número de pruebas de tamiz realizadas en recién nacidos responsabilidad de Servicios de Salud / Número de nacimientos vivos de madres responsabilidad de Servicios de Salud)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</si>
</sst>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0%"/>
    <numFmt numFmtId="166" formatCode="_-* #,##0.0_-;\-* #,##0.0_-;_-* &quot;-&quot;?_-;_-@_-"/>
    <numFmt numFmtId="167" formatCode="_-* #,##0_-;\-* #,##0_-;_-* &quot;-&quot;??_-;_-@_-"/>
  </numFmts>
  <fonts count="5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b/>
      <sz val="14"/>
      <color theme="1"/>
      <name val="Arial"/>
      <family val="2"/>
    </font>
    <font>
      <sz val="14"/>
      <color rgb="FFFF0000"/>
      <name val="Arial"/>
      <family val="2"/>
    </font>
    <font>
      <b/>
      <sz val="12"/>
      <color theme="1"/>
      <name val="Calibri"/>
      <family val="2"/>
      <scheme val="minor"/>
    </font>
    <font>
      <b/>
      <sz val="10"/>
      <name val="Adobe Caslon Pro"/>
      <family val="2"/>
    </font>
    <font>
      <sz val="10"/>
      <name val="Adobe Caslon Pro"/>
      <family val="2"/>
    </font>
    <font>
      <b/>
      <sz val="14"/>
      <color theme="1"/>
      <name val="Calibri"/>
      <family val="2"/>
      <scheme val="minor"/>
    </font>
    <font>
      <i/>
      <sz val="10"/>
      <color theme="1"/>
      <name val="Calibri"/>
      <family val="2"/>
      <scheme val="minor"/>
    </font>
    <font>
      <sz val="10"/>
      <color theme="1"/>
      <name val="Calibri"/>
      <family val="2"/>
      <scheme val="minor"/>
    </font>
    <font>
      <sz val="14"/>
      <color theme="1"/>
      <name val="Calibri"/>
      <family val="2"/>
      <scheme val="minor"/>
    </font>
    <font>
      <b/>
      <sz val="18"/>
      <name val="Calibri"/>
      <family val="2"/>
    </font>
    <font>
      <b/>
      <u/>
      <sz val="14"/>
      <color theme="1"/>
      <name val="Calibri"/>
      <family val="2"/>
      <scheme val="minor"/>
    </font>
    <font>
      <sz val="11"/>
      <name val="Calibri"/>
      <family val="2"/>
      <scheme val="minor"/>
    </font>
    <font>
      <b/>
      <sz val="9"/>
      <color rgb="FF000000"/>
      <name val="SansSerif"/>
    </font>
    <font>
      <sz val="9"/>
      <color rgb="FF000000"/>
      <name val="SansSerif"/>
      <family val="2"/>
    </font>
    <font>
      <sz val="12"/>
      <name val="Calibri"/>
      <family val="2"/>
    </font>
    <font>
      <sz val="12"/>
      <color theme="1"/>
      <name val="Calibri"/>
      <family val="2"/>
      <scheme val="minor"/>
    </font>
    <font>
      <sz val="10"/>
      <color indexed="8"/>
      <name val="Arial"/>
      <family val="2"/>
    </font>
    <font>
      <sz val="11"/>
      <color indexed="8"/>
      <name val="Calibri"/>
      <family val="2"/>
      <scheme val="minor"/>
    </font>
    <font>
      <sz val="11"/>
      <color rgb="FF000000"/>
      <name val="Calibri"/>
      <family val="2"/>
      <scheme val="minor"/>
    </font>
    <font>
      <b/>
      <sz val="10"/>
      <color theme="1"/>
      <name val="Calibri"/>
      <family val="2"/>
      <scheme val="minor"/>
    </font>
    <font>
      <b/>
      <sz val="10"/>
      <name val="Calibri"/>
      <family val="2"/>
      <scheme val="minor"/>
    </font>
    <font>
      <sz val="10"/>
      <name val="Calibri"/>
      <family val="2"/>
      <scheme val="minor"/>
    </font>
    <font>
      <b/>
      <sz val="10"/>
      <color indexed="8"/>
      <name val="Adobe Caslon Pro"/>
      <family val="2"/>
    </font>
    <font>
      <sz val="10"/>
      <color indexed="8"/>
      <name val="Adobe Caslon Pro"/>
    </font>
    <font>
      <sz val="9"/>
      <color theme="1"/>
      <name val="Calibri"/>
      <family val="2"/>
      <scheme val="minor"/>
    </font>
    <font>
      <b/>
      <sz val="9"/>
      <name val="Adobe Caslon Pro"/>
      <family val="2"/>
    </font>
    <font>
      <sz val="8"/>
      <color theme="1"/>
      <name val="Calibri"/>
      <family val="2"/>
      <scheme val="minor"/>
    </font>
    <font>
      <b/>
      <sz val="5"/>
      <color theme="1"/>
      <name val="Calibri"/>
      <family val="2"/>
      <scheme val="minor"/>
    </font>
    <font>
      <b/>
      <sz val="6"/>
      <color theme="1"/>
      <name val="Calibri"/>
      <family val="2"/>
      <scheme val="minor"/>
    </font>
    <font>
      <sz val="7"/>
      <color theme="1"/>
      <name val="Calibri"/>
      <family val="2"/>
      <scheme val="minor"/>
    </font>
    <font>
      <sz val="10"/>
      <color rgb="FF000000"/>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CCFFCC"/>
        <bgColor indexed="64"/>
      </patternFill>
    </fill>
    <fill>
      <patternFill patternType="solid">
        <fgColor rgb="FFCCCCCC"/>
      </patternFill>
    </fill>
    <fill>
      <patternFill patternType="solid">
        <fgColor theme="0" tint="-0.2499465926084170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DDDDDD"/>
        <bgColor indexed="64"/>
      </patternFill>
    </fill>
    <fill>
      <patternFill patternType="solid">
        <fgColor theme="3" tint="0.79998168889431442"/>
        <bgColor indexed="64"/>
      </patternFill>
    </fill>
    <fill>
      <patternFill patternType="solid">
        <fgColor theme="8" tint="0.39997558519241921"/>
        <bgColor indexed="64"/>
      </patternFill>
    </fill>
  </fills>
  <borders count="1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style="thick">
        <color theme="0" tint="-0.34998626667073579"/>
      </top>
      <bottom style="medium">
        <color theme="0" tint="-0.34998626667073579"/>
      </bottom>
      <diagonal/>
    </border>
    <border>
      <left/>
      <right style="medium">
        <color theme="0" tint="-0.34998626667073579"/>
      </right>
      <top style="thick">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style="medium">
        <color theme="0" tint="-0.34998626667073579"/>
      </bottom>
      <diagonal/>
    </border>
    <border>
      <left style="medium">
        <color theme="0" tint="-0.34998626667073579"/>
      </left>
      <right style="thick">
        <color rgb="FF969696"/>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diagonal/>
    </border>
    <border>
      <left style="thick">
        <color rgb="FF969696"/>
      </left>
      <right style="medium">
        <color theme="0" tint="-0.34998626667073579"/>
      </right>
      <top/>
      <bottom style="medium">
        <color theme="0" tint="-0.34998626667073579"/>
      </bottom>
      <diagonal/>
    </border>
    <border>
      <left/>
      <right style="thick">
        <color rgb="FF969696"/>
      </right>
      <top style="thick">
        <color theme="0" tint="-0.34998626667073579"/>
      </top>
      <bottom style="medium">
        <color theme="0" tint="-0.34998626667073579"/>
      </bottom>
      <diagonal/>
    </border>
    <border>
      <left/>
      <right/>
      <top style="thick">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thick">
        <color rgb="FF969696"/>
      </bottom>
      <diagonal/>
    </border>
    <border>
      <left/>
      <right/>
      <top style="medium">
        <color theme="0" tint="-0.34998626667073579"/>
      </top>
      <bottom style="thick">
        <color rgb="FF969696"/>
      </bottom>
      <diagonal/>
    </border>
    <border>
      <left/>
      <right style="thick">
        <color rgb="FF969696"/>
      </right>
      <top style="medium">
        <color theme="0" tint="-0.34998626667073579"/>
      </top>
      <bottom style="thick">
        <color rgb="FF969696"/>
      </bottom>
      <diagonal/>
    </border>
    <border>
      <left style="thick">
        <color rgb="FF969696"/>
      </left>
      <right/>
      <top style="thick">
        <color theme="0" tint="-0.34998626667073579"/>
      </top>
      <bottom style="medium">
        <color theme="0" tint="-0.34998626667073579"/>
      </bottom>
      <diagonal/>
    </border>
    <border>
      <left style="thick">
        <color rgb="FF969696"/>
      </left>
      <right/>
      <top style="medium">
        <color theme="0" tint="-0.34998626667073579"/>
      </top>
      <bottom style="thick">
        <color rgb="FF969696"/>
      </bottom>
      <diagonal/>
    </border>
    <border>
      <left/>
      <right style="medium">
        <color theme="0" tint="-0.34998626667073579"/>
      </right>
      <top style="medium">
        <color theme="0" tint="-0.34998626667073579"/>
      </top>
      <bottom style="thick">
        <color rgb="FF969696"/>
      </bottom>
      <diagonal/>
    </border>
    <border>
      <left style="medium">
        <color theme="0" tint="-0.34998626667073579"/>
      </left>
      <right style="medium">
        <color theme="0" tint="-0.3499862666707357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style="thin">
        <color indexed="64"/>
      </right>
      <top/>
      <bottom/>
      <diagonal/>
    </border>
    <border>
      <left style="thin">
        <color indexed="64"/>
      </left>
      <right/>
      <top/>
      <bottom/>
      <diagonal/>
    </border>
    <border>
      <left/>
      <right style="medium">
        <color auto="1"/>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rgb="FF969696"/>
      </left>
      <right/>
      <top style="medium">
        <color rgb="FF969696"/>
      </top>
      <bottom style="medium">
        <color rgb="FF969696"/>
      </bottom>
      <diagonal/>
    </border>
    <border>
      <left/>
      <right style="medium">
        <color rgb="FF969696"/>
      </right>
      <top style="medium">
        <color rgb="FF969696"/>
      </top>
      <bottom style="medium">
        <color rgb="FF969696"/>
      </bottom>
      <diagonal/>
    </border>
    <border>
      <left/>
      <right/>
      <top style="medium">
        <color rgb="FF969696"/>
      </top>
      <bottom style="medium">
        <color rgb="FF969696"/>
      </bottom>
      <diagonal/>
    </border>
    <border>
      <left style="medium">
        <color rgb="FFC0C0C0"/>
      </left>
      <right style="medium">
        <color rgb="FFC0C0C0"/>
      </right>
      <top/>
      <bottom style="medium">
        <color rgb="FFC0C0C0"/>
      </bottom>
      <diagonal/>
    </border>
    <border>
      <left style="medium">
        <color rgb="FF969696"/>
      </left>
      <right/>
      <top style="medium">
        <color rgb="FF969696"/>
      </top>
      <bottom/>
      <diagonal/>
    </border>
    <border>
      <left/>
      <right style="medium">
        <color rgb="FF969696"/>
      </right>
      <top style="medium">
        <color rgb="FF969696"/>
      </top>
      <bottom/>
      <diagonal/>
    </border>
    <border>
      <left style="medium">
        <color rgb="FFC0C0C0"/>
      </left>
      <right/>
      <top style="medium">
        <color rgb="FF969696"/>
      </top>
      <bottom style="medium">
        <color rgb="FFC0C0C0"/>
      </bottom>
      <diagonal/>
    </border>
    <border>
      <left/>
      <right/>
      <top style="medium">
        <color rgb="FF969696"/>
      </top>
      <bottom style="medium">
        <color rgb="FFC0C0C0"/>
      </bottom>
      <diagonal/>
    </border>
    <border>
      <left/>
      <right style="medium">
        <color rgb="FFC0C0C0"/>
      </right>
      <top style="medium">
        <color rgb="FF969696"/>
      </top>
      <bottom style="medium">
        <color rgb="FFC0C0C0"/>
      </bottom>
      <diagonal/>
    </border>
    <border>
      <left style="thin">
        <color indexed="64"/>
      </left>
      <right/>
      <top style="thin">
        <color indexed="64"/>
      </top>
      <bottom/>
      <diagonal/>
    </border>
    <border>
      <left style="thin">
        <color indexed="64"/>
      </left>
      <right/>
      <top/>
      <bottom style="thin">
        <color indexed="64"/>
      </bottom>
      <diagonal/>
    </border>
    <border>
      <left style="medium">
        <color rgb="FFC0C0C0"/>
      </left>
      <right/>
      <top/>
      <bottom/>
      <diagonal/>
    </border>
    <border>
      <left/>
      <right style="medium">
        <color rgb="FF969696"/>
      </right>
      <top/>
      <bottom/>
      <diagonal/>
    </border>
    <border>
      <left/>
      <right style="medium">
        <color rgb="FFC0C0C0"/>
      </right>
      <top/>
      <bottom/>
      <diagonal/>
    </border>
    <border>
      <left style="medium">
        <color rgb="FFC0C0C0"/>
      </left>
      <right style="medium">
        <color rgb="FFC0C0C0"/>
      </right>
      <top style="medium">
        <color rgb="FFC0C0C0"/>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969696"/>
      </left>
      <right style="medium">
        <color rgb="FF969696"/>
      </right>
      <top/>
      <bottom/>
      <diagonal/>
    </border>
    <border>
      <left style="medium">
        <color rgb="FF969696"/>
      </left>
      <right/>
      <top/>
      <bottom/>
      <diagonal/>
    </border>
    <border>
      <left style="medium">
        <color theme="0" tint="-0.34998626667073579"/>
      </left>
      <right style="medium">
        <color theme="0" tint="-0.34998626667073579"/>
      </right>
      <top/>
      <bottom style="thick">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rgb="FF969696"/>
      </left>
      <right style="medium">
        <color rgb="FF969696"/>
      </right>
      <top style="medium">
        <color rgb="FF969696"/>
      </top>
      <bottom style="medium">
        <color rgb="FF969696"/>
      </bottom>
      <diagonal/>
    </border>
    <border>
      <left style="thick">
        <color rgb="FF969696"/>
      </left>
      <right style="medium">
        <color theme="0" tint="-0.34998626667073579"/>
      </right>
      <top/>
      <bottom style="thick">
        <color theme="0" tint="-0.34998626667073579"/>
      </bottom>
      <diagonal/>
    </border>
    <border>
      <left style="medium">
        <color theme="0" tint="-0.34998626667073579"/>
      </left>
      <right/>
      <top/>
      <bottom style="thick">
        <color theme="0" tint="-0.34998626667073579"/>
      </bottom>
      <diagonal/>
    </border>
    <border>
      <left style="medium">
        <color theme="0" tint="-0.34998626667073579"/>
      </left>
      <right style="thick">
        <color rgb="FF969696"/>
      </right>
      <top/>
      <bottom style="thick">
        <color theme="0" tint="-0.34998626667073579"/>
      </bottom>
      <diagonal/>
    </border>
    <border>
      <left style="medium">
        <color rgb="FF969696"/>
      </left>
      <right/>
      <top/>
      <bottom style="medium">
        <color rgb="FF969696"/>
      </bottom>
      <diagonal/>
    </border>
    <border>
      <left/>
      <right style="medium">
        <color rgb="FF969696"/>
      </right>
      <top/>
      <bottom style="medium">
        <color rgb="FF969696"/>
      </bottom>
      <diagonal/>
    </border>
    <border>
      <left style="medium">
        <color rgb="FFC0C0C0"/>
      </left>
      <right/>
      <top style="medium">
        <color rgb="FF969696"/>
      </top>
      <bottom/>
      <diagonal/>
    </border>
    <border>
      <left/>
      <right/>
      <top style="medium">
        <color rgb="FF969696"/>
      </top>
      <bottom/>
      <diagonal/>
    </border>
    <border>
      <left/>
      <right style="medium">
        <color rgb="FFC0C0C0"/>
      </right>
      <top style="medium">
        <color rgb="FF969696"/>
      </top>
      <bottom/>
      <diagonal/>
    </border>
    <border>
      <left style="medium">
        <color rgb="FFC0C0C0"/>
      </left>
      <right/>
      <top/>
      <bottom style="thick">
        <color rgb="FF969696"/>
      </bottom>
      <diagonal/>
    </border>
    <border>
      <left/>
      <right/>
      <top/>
      <bottom style="thick">
        <color rgb="FF969696"/>
      </bottom>
      <diagonal/>
    </border>
    <border>
      <left style="medium">
        <color rgb="FFC0C0C0"/>
      </left>
      <right/>
      <top style="medium">
        <color rgb="FFC0C0C0"/>
      </top>
      <bottom style="thick">
        <color rgb="FF969696"/>
      </bottom>
      <diagonal/>
    </border>
    <border>
      <left/>
      <right/>
      <top style="medium">
        <color rgb="FFC0C0C0"/>
      </top>
      <bottom style="thick">
        <color rgb="FF969696"/>
      </bottom>
      <diagonal/>
    </border>
    <border>
      <left/>
      <right style="medium">
        <color rgb="FFC0C0C0"/>
      </right>
      <top style="medium">
        <color rgb="FFC0C0C0"/>
      </top>
      <bottom style="thick">
        <color rgb="FF969696"/>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medium">
        <color rgb="FF969696"/>
      </top>
      <bottom/>
      <diagonal/>
    </border>
    <border>
      <left/>
      <right style="medium">
        <color theme="0" tint="-0.34998626667073579"/>
      </right>
      <top/>
      <bottom/>
      <diagonal/>
    </border>
    <border>
      <left/>
      <right style="medium">
        <color theme="0" tint="-0.34998626667073579"/>
      </right>
      <top/>
      <bottom style="thick">
        <color rgb="FF969696"/>
      </bottom>
      <diagonal/>
    </border>
    <border>
      <left style="medium">
        <color rgb="FFC0C0C0"/>
      </left>
      <right style="medium">
        <color rgb="FFC0C0C0"/>
      </right>
      <top/>
      <bottom/>
      <diagonal/>
    </border>
    <border>
      <left style="medium">
        <color rgb="FF969696"/>
      </left>
      <right style="medium">
        <color rgb="FF969696"/>
      </right>
      <top style="medium">
        <color rgb="FF969696"/>
      </top>
      <bottom/>
      <diagonal/>
    </border>
    <border>
      <left style="medium">
        <color rgb="FF969696"/>
      </left>
      <right style="medium">
        <color rgb="FF969696"/>
      </right>
      <top/>
      <bottom style="medium">
        <color rgb="FF969696"/>
      </bottom>
      <diagonal/>
    </border>
    <border>
      <left style="medium">
        <color rgb="FFC0C0C0"/>
      </left>
      <right/>
      <top style="thick">
        <color rgb="FF969696"/>
      </top>
      <bottom/>
      <diagonal/>
    </border>
    <border>
      <left/>
      <right/>
      <top style="thick">
        <color rgb="FF969696"/>
      </top>
      <bottom/>
      <diagonal/>
    </border>
    <border>
      <left/>
      <right style="medium">
        <color rgb="FFC0C0C0"/>
      </right>
      <top style="thick">
        <color rgb="FF969696"/>
      </top>
      <bottom/>
      <diagonal/>
    </border>
    <border>
      <left/>
      <right style="thick">
        <color rgb="FF969696"/>
      </right>
      <top style="thick">
        <color rgb="FF969696"/>
      </top>
      <bottom/>
      <diagonal/>
    </border>
    <border>
      <left style="thick">
        <color rgb="FF969696"/>
      </left>
      <right/>
      <top style="thick">
        <color rgb="FF969696"/>
      </top>
      <bottom/>
      <diagonal/>
    </border>
    <border>
      <left style="medium">
        <color rgb="FF969696"/>
      </left>
      <right style="medium">
        <color theme="0" tint="-0.34998626667073579"/>
      </right>
      <top style="medium">
        <color rgb="FF969696"/>
      </top>
      <bottom style="medium">
        <color rgb="FF969696"/>
      </bottom>
      <diagonal/>
    </border>
    <border>
      <left style="medium">
        <color theme="0" tint="-0.34998626667073579"/>
      </left>
      <right style="medium">
        <color theme="0" tint="-0.34998626667073579"/>
      </right>
      <top style="medium">
        <color rgb="FF969696"/>
      </top>
      <bottom style="medium">
        <color rgb="FF969696"/>
      </bottom>
      <diagonal/>
    </border>
    <border>
      <left style="medium">
        <color theme="0" tint="-0.34998626667073579"/>
      </left>
      <right/>
      <top style="medium">
        <color rgb="FF969696"/>
      </top>
      <bottom style="medium">
        <color rgb="FF969696"/>
      </bottom>
      <diagonal/>
    </border>
    <border>
      <left style="medium">
        <color theme="0" tint="-0.34998626667073579"/>
      </left>
      <right style="medium">
        <color rgb="FF969696"/>
      </right>
      <top style="medium">
        <color rgb="FF969696"/>
      </top>
      <bottom style="medium">
        <color rgb="FF969696"/>
      </bottom>
      <diagonal/>
    </border>
    <border>
      <left style="medium">
        <color theme="0" tint="-0.34998626667073579"/>
      </left>
      <right style="medium">
        <color theme="0" tint="-0.34998626667073579"/>
      </right>
      <top style="medium">
        <color rgb="FF969696"/>
      </top>
      <bottom/>
      <diagonal/>
    </border>
    <border>
      <left style="medium">
        <color rgb="FFC0C0C0"/>
      </left>
      <right style="medium">
        <color rgb="FFC0C0C0"/>
      </right>
      <top style="medium">
        <color rgb="FF969696"/>
      </top>
      <bottom style="medium">
        <color rgb="FFC0C0C0"/>
      </bottom>
      <diagonal/>
    </border>
    <border>
      <left style="medium">
        <color rgb="FFC0C0C0"/>
      </left>
      <right style="medium">
        <color rgb="FFC0C0C0"/>
      </right>
      <top style="medium">
        <color rgb="FFC0C0C0"/>
      </top>
      <bottom style="thick">
        <color rgb="FF969696"/>
      </bottom>
      <diagonal/>
    </border>
    <border>
      <left style="thick">
        <color rgb="FF969696"/>
      </left>
      <right/>
      <top style="thick">
        <color rgb="FF969696"/>
      </top>
      <bottom style="medium">
        <color rgb="FF969696"/>
      </bottom>
      <diagonal/>
    </border>
    <border>
      <left/>
      <right style="thick">
        <color rgb="FF969696"/>
      </right>
      <top style="thick">
        <color rgb="FF969696"/>
      </top>
      <bottom style="medium">
        <color rgb="FF969696"/>
      </bottom>
      <diagonal/>
    </border>
    <border>
      <left style="thick">
        <color rgb="FF969696"/>
      </left>
      <right style="medium">
        <color theme="0" tint="-0.34998626667073579"/>
      </right>
      <top/>
      <bottom style="medium">
        <color rgb="FF969696"/>
      </bottom>
      <diagonal/>
    </border>
    <border>
      <left style="medium">
        <color theme="0" tint="-0.34998626667073579"/>
      </left>
      <right style="medium">
        <color theme="0" tint="-0.34998626667073579"/>
      </right>
      <top/>
      <bottom style="medium">
        <color rgb="FF969696"/>
      </bottom>
      <diagonal/>
    </border>
    <border>
      <left style="thick">
        <color rgb="FF969696"/>
      </left>
      <right style="medium">
        <color theme="0" tint="-0.34998626667073579"/>
      </right>
      <top/>
      <bottom/>
      <diagonal/>
    </border>
    <border>
      <left style="medium">
        <color rgb="FF969696"/>
      </left>
      <right/>
      <top style="medium">
        <color theme="0" tint="-0.34998626667073579"/>
      </top>
      <bottom style="medium">
        <color theme="0" tint="-0.34998626667073579"/>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35" fillId="0" borderId="0"/>
    <xf numFmtId="0" fontId="2" fillId="0" borderId="0" applyNumberForma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24">
    <xf numFmtId="0" fontId="0" fillId="0" borderId="0" xfId="0"/>
    <xf numFmtId="0" fontId="0" fillId="0" borderId="0" xfId="0"/>
    <xf numFmtId="0" fontId="0" fillId="0" borderId="10" xfId="0" applyBorder="1" applyAlignment="1">
      <alignment vertical="top" wrapText="1"/>
    </xf>
    <xf numFmtId="0" fontId="0" fillId="0" borderId="10" xfId="0" applyBorder="1"/>
    <xf numFmtId="0" fontId="18" fillId="0" borderId="0" xfId="0" applyFont="1" applyAlignment="1">
      <alignment horizontal="center"/>
    </xf>
    <xf numFmtId="0" fontId="18" fillId="34" borderId="10" xfId="0" applyFont="1" applyFill="1" applyBorder="1" applyAlignment="1">
      <alignment horizontal="center" vertical="center" wrapText="1"/>
    </xf>
    <xf numFmtId="0" fontId="20" fillId="0" borderId="0" xfId="0" applyFont="1"/>
    <xf numFmtId="0" fontId="16"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18" fillId="0" borderId="0" xfId="0" applyFont="1" applyAlignment="1">
      <alignment horizontal="center"/>
    </xf>
    <xf numFmtId="0" fontId="0" fillId="0" borderId="0" xfId="0" applyBorder="1"/>
    <xf numFmtId="0" fontId="18" fillId="0" borderId="0" xfId="0" applyFont="1" applyBorder="1" applyAlignment="1">
      <alignment horizontal="center"/>
    </xf>
    <xf numFmtId="0" fontId="27" fillId="0" borderId="0" xfId="0" applyFont="1"/>
    <xf numFmtId="0" fontId="0" fillId="0" borderId="13" xfId="0" applyFont="1" applyBorder="1" applyAlignment="1">
      <alignment vertical="center" wrapText="1"/>
    </xf>
    <xf numFmtId="0" fontId="0" fillId="0" borderId="13" xfId="0" applyFont="1" applyFill="1" applyBorder="1" applyAlignment="1">
      <alignment vertical="center" wrapText="1"/>
    </xf>
    <xf numFmtId="0" fontId="25" fillId="34" borderId="13" xfId="0" applyFont="1" applyFill="1" applyBorder="1" applyAlignment="1">
      <alignment horizontal="center" vertical="center" wrapText="1"/>
    </xf>
    <xf numFmtId="0" fontId="18" fillId="0" borderId="0" xfId="0" applyFont="1" applyBorder="1" applyAlignment="1">
      <alignment horizontal="center"/>
    </xf>
    <xf numFmtId="0" fontId="16" fillId="0" borderId="12" xfId="0" applyFont="1" applyBorder="1" applyAlignment="1">
      <alignment vertical="center" wrapText="1"/>
    </xf>
    <xf numFmtId="0" fontId="24" fillId="0" borderId="0" xfId="0" applyFont="1" applyBorder="1" applyAlignment="1">
      <alignment horizontal="center" vertical="center"/>
    </xf>
    <xf numFmtId="0" fontId="16" fillId="0" borderId="0" xfId="0" applyFont="1" applyBorder="1"/>
    <xf numFmtId="0" fontId="16" fillId="0" borderId="0" xfId="0" applyFont="1" applyFill="1" applyBorder="1"/>
    <xf numFmtId="165" fontId="0" fillId="0" borderId="13" xfId="0" applyNumberFormat="1" applyFont="1" applyFill="1" applyBorder="1" applyAlignment="1">
      <alignment vertical="center" wrapText="1"/>
    </xf>
    <xf numFmtId="165" fontId="0" fillId="0" borderId="13" xfId="0" applyNumberFormat="1" applyFont="1" applyFill="1" applyBorder="1" applyAlignment="1">
      <alignment horizontal="left" vertical="center" wrapText="1"/>
    </xf>
    <xf numFmtId="0" fontId="0" fillId="37" borderId="35" xfId="0" applyFill="1" applyBorder="1" applyAlignment="1">
      <alignment vertical="center" wrapText="1"/>
    </xf>
    <xf numFmtId="0" fontId="0" fillId="37" borderId="35" xfId="0" applyFill="1" applyBorder="1" applyAlignment="1">
      <alignment vertical="center"/>
    </xf>
    <xf numFmtId="0" fontId="0" fillId="38" borderId="35" xfId="0" applyFill="1" applyBorder="1" applyAlignment="1">
      <alignment horizontal="justify" vertical="center" wrapText="1"/>
    </xf>
    <xf numFmtId="0" fontId="0" fillId="39" borderId="35" xfId="0" applyFill="1" applyBorder="1" applyAlignment="1">
      <alignment vertical="center" wrapText="1"/>
    </xf>
    <xf numFmtId="0" fontId="30" fillId="40" borderId="35" xfId="0" applyFont="1" applyFill="1" applyBorder="1" applyAlignment="1">
      <alignment horizontal="justify" vertical="center" wrapText="1"/>
    </xf>
    <xf numFmtId="0" fontId="0" fillId="41" borderId="35" xfId="0" applyFill="1" applyBorder="1" applyAlignment="1">
      <alignment horizontal="justify" vertical="center" wrapText="1"/>
    </xf>
    <xf numFmtId="0" fontId="0" fillId="42" borderId="10" xfId="0" applyFill="1" applyBorder="1"/>
    <xf numFmtId="0" fontId="0" fillId="37" borderId="36" xfId="0" applyFill="1" applyBorder="1" applyAlignment="1">
      <alignment vertical="center" wrapText="1"/>
    </xf>
    <xf numFmtId="0" fontId="0" fillId="0" borderId="35" xfId="0" applyBorder="1"/>
    <xf numFmtId="0" fontId="0" fillId="0" borderId="35" xfId="0" applyBorder="1" applyAlignment="1">
      <alignment wrapText="1"/>
    </xf>
    <xf numFmtId="0" fontId="0" fillId="38" borderId="10" xfId="0" applyFill="1" applyBorder="1" applyAlignment="1">
      <alignment horizontal="justify" vertical="center" wrapText="1"/>
    </xf>
    <xf numFmtId="0" fontId="30" fillId="40" borderId="10" xfId="0" applyFont="1" applyFill="1" applyBorder="1" applyAlignment="1">
      <alignment horizontal="justify" vertical="center" wrapText="1"/>
    </xf>
    <xf numFmtId="0" fontId="0" fillId="39" borderId="10" xfId="0" applyFill="1" applyBorder="1" applyAlignment="1">
      <alignment wrapText="1"/>
    </xf>
    <xf numFmtId="0" fontId="0" fillId="39" borderId="10" xfId="0" applyFill="1" applyBorder="1" applyAlignment="1">
      <alignment vertical="center" wrapText="1"/>
    </xf>
    <xf numFmtId="0" fontId="0" fillId="37" borderId="10" xfId="0" applyFill="1" applyBorder="1" applyAlignment="1">
      <alignment vertical="center"/>
    </xf>
    <xf numFmtId="0" fontId="0" fillId="41" borderId="10" xfId="0" applyFill="1" applyBorder="1" applyAlignment="1">
      <alignment horizontal="justify" vertical="center" wrapText="1"/>
    </xf>
    <xf numFmtId="0" fontId="30" fillId="38" borderId="10" xfId="0" applyFont="1" applyFill="1" applyBorder="1" applyAlignment="1">
      <alignment horizontal="justify" vertical="center" wrapText="1"/>
    </xf>
    <xf numFmtId="0" fontId="31" fillId="44" borderId="37" xfId="0" applyNumberFormat="1" applyFont="1" applyFill="1" applyBorder="1" applyAlignment="1" applyProtection="1">
      <alignment horizontal="center" vertical="center" wrapText="1"/>
    </xf>
    <xf numFmtId="0" fontId="16" fillId="45" borderId="37" xfId="0" applyNumberFormat="1" applyFont="1" applyFill="1" applyBorder="1" applyAlignment="1" applyProtection="1">
      <alignment horizontal="center" vertical="center" wrapText="1"/>
      <protection locked="0"/>
    </xf>
    <xf numFmtId="0" fontId="16" fillId="45" borderId="38" xfId="0" applyNumberFormat="1" applyFont="1" applyFill="1" applyBorder="1" applyAlignment="1" applyProtection="1">
      <alignment horizontal="center" vertical="center" wrapText="1"/>
      <protection locked="0"/>
    </xf>
    <xf numFmtId="0" fontId="16" fillId="45" borderId="10" xfId="0" applyNumberFormat="1" applyFont="1" applyFill="1" applyBorder="1" applyAlignment="1" applyProtection="1">
      <alignment horizontal="center" vertical="center" wrapText="1"/>
      <protection locked="0"/>
    </xf>
    <xf numFmtId="0" fontId="0" fillId="0" borderId="34" xfId="0" applyBorder="1"/>
    <xf numFmtId="0" fontId="0" fillId="33" borderId="34" xfId="0" applyFill="1" applyBorder="1"/>
    <xf numFmtId="0" fontId="33" fillId="33" borderId="34" xfId="0" applyNumberFormat="1" applyFont="1" applyFill="1" applyBorder="1"/>
    <xf numFmtId="0" fontId="33" fillId="33" borderId="34" xfId="0" applyNumberFormat="1" applyFont="1" applyFill="1" applyBorder="1" applyAlignment="1">
      <alignment horizontal="left" wrapText="1"/>
    </xf>
    <xf numFmtId="0" fontId="0" fillId="33" borderId="34" xfId="0" applyFill="1" applyBorder="1" applyAlignment="1">
      <alignment horizontal="left" vertical="center" wrapText="1"/>
    </xf>
    <xf numFmtId="0" fontId="33" fillId="33" borderId="34" xfId="0" applyNumberFormat="1" applyFont="1" applyFill="1" applyBorder="1" applyAlignment="1">
      <alignment horizontal="left" vertical="center" wrapText="1"/>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wrapText="1"/>
    </xf>
    <xf numFmtId="0" fontId="33" fillId="46" borderId="34" xfId="0" applyNumberFormat="1" applyFont="1" applyFill="1" applyBorder="1" applyAlignment="1">
      <alignment horizontal="left" vertical="center" wrapText="1"/>
    </xf>
    <xf numFmtId="0" fontId="0" fillId="0" borderId="10" xfId="0" applyBorder="1" applyAlignment="1">
      <alignment wrapText="1"/>
    </xf>
    <xf numFmtId="0" fontId="32" fillId="0" borderId="10" xfId="0" applyNumberFormat="1" applyFont="1" applyFill="1" applyBorder="1" applyAlignment="1" applyProtection="1">
      <alignment horizontal="center" vertical="center" wrapText="1"/>
    </xf>
    <xf numFmtId="0" fontId="30" fillId="0" borderId="34" xfId="0" applyFont="1" applyBorder="1"/>
    <xf numFmtId="0" fontId="30" fillId="0" borderId="34" xfId="0" applyFont="1" applyBorder="1" applyAlignment="1">
      <alignment wrapText="1"/>
    </xf>
    <xf numFmtId="0" fontId="32" fillId="0" borderId="10" xfId="0" applyNumberFormat="1" applyFont="1" applyFill="1" applyBorder="1" applyAlignment="1" applyProtection="1">
      <alignment horizontal="center" vertical="top" wrapText="1"/>
    </xf>
    <xf numFmtId="0" fontId="0" fillId="0" borderId="10" xfId="0" applyBorder="1" applyAlignment="1">
      <alignment horizontal="left"/>
    </xf>
    <xf numFmtId="0" fontId="0" fillId="0" borderId="10" xfId="0" applyBorder="1" applyAlignment="1">
      <alignment horizontal="left" vertical="center" wrapText="1"/>
    </xf>
    <xf numFmtId="0" fontId="31" fillId="44" borderId="10" xfId="0" applyNumberFormat="1" applyFont="1" applyFill="1" applyBorder="1" applyAlignment="1" applyProtection="1">
      <alignment horizontal="center" vertical="center" wrapText="1"/>
    </xf>
    <xf numFmtId="49" fontId="32" fillId="0" borderId="10" xfId="0" applyNumberFormat="1" applyFont="1" applyFill="1" applyBorder="1" applyAlignment="1" applyProtection="1">
      <alignment horizontal="center" wrapText="1"/>
    </xf>
    <xf numFmtId="0" fontId="32" fillId="0" borderId="10" xfId="0" applyNumberFormat="1" applyFont="1" applyFill="1" applyBorder="1" applyAlignment="1" applyProtection="1">
      <alignment horizontal="center" wrapText="1"/>
    </xf>
    <xf numFmtId="0" fontId="16" fillId="35" borderId="10" xfId="0" applyFont="1" applyFill="1" applyBorder="1" applyAlignment="1">
      <alignment horizontal="center" vertical="center"/>
    </xf>
    <xf numFmtId="0" fontId="33" fillId="33" borderId="40" xfId="0" applyNumberFormat="1" applyFont="1" applyFill="1" applyBorder="1" applyAlignment="1">
      <alignment horizontal="left" wrapText="1"/>
    </xf>
    <xf numFmtId="0" fontId="0" fillId="0" borderId="40" xfId="0" applyFill="1" applyBorder="1" applyAlignment="1">
      <alignment horizontal="left" wrapText="1"/>
    </xf>
    <xf numFmtId="0" fontId="0" fillId="0" borderId="39" xfId="0" applyFill="1" applyBorder="1" applyAlignment="1">
      <alignment horizontal="left" wrapText="1"/>
    </xf>
    <xf numFmtId="0" fontId="0" fillId="0" borderId="10" xfId="0" applyBorder="1"/>
    <xf numFmtId="0" fontId="16" fillId="0" borderId="0" xfId="0" applyFont="1"/>
    <xf numFmtId="0" fontId="16" fillId="45" borderId="0" xfId="0" applyNumberFormat="1" applyFont="1" applyFill="1" applyBorder="1" applyAlignment="1" applyProtection="1">
      <alignment horizontal="center" vertical="center" wrapText="1"/>
      <protection locked="0"/>
    </xf>
    <xf numFmtId="0" fontId="0" fillId="0" borderId="0" xfId="0" applyBorder="1" applyAlignment="1">
      <alignment wrapText="1"/>
    </xf>
    <xf numFmtId="0" fontId="34" fillId="0" borderId="0" xfId="0" applyFont="1"/>
    <xf numFmtId="2" fontId="0" fillId="0" borderId="0" xfId="0" applyNumberFormat="1"/>
    <xf numFmtId="0" fontId="0" fillId="0" borderId="42" xfId="0" applyFont="1" applyBorder="1" applyAlignment="1">
      <alignment wrapText="1"/>
    </xf>
    <xf numFmtId="0" fontId="0" fillId="0" borderId="43" xfId="0" applyFont="1" applyBorder="1" applyAlignment="1">
      <alignment wrapText="1"/>
    </xf>
    <xf numFmtId="0" fontId="0" fillId="0" borderId="44" xfId="0" applyFont="1" applyFill="1" applyBorder="1" applyAlignment="1">
      <alignment wrapText="1"/>
    </xf>
    <xf numFmtId="0" fontId="0" fillId="0" borderId="0" xfId="0" applyAlignment="1"/>
    <xf numFmtId="0" fontId="16" fillId="0" borderId="0" xfId="0" applyFont="1" applyAlignment="1">
      <alignment horizontal="left"/>
    </xf>
    <xf numFmtId="0" fontId="16" fillId="34" borderId="10" xfId="42" applyFont="1" applyFill="1" applyBorder="1" applyAlignment="1">
      <alignment horizontal="center"/>
    </xf>
    <xf numFmtId="0" fontId="0" fillId="37" borderId="0" xfId="42" applyFont="1" applyFill="1" applyBorder="1" applyAlignment="1">
      <alignment wrapText="1"/>
    </xf>
    <xf numFmtId="0" fontId="0" fillId="40" borderId="0" xfId="42" applyFont="1" applyFill="1" applyBorder="1" applyAlignment="1">
      <alignment wrapText="1"/>
    </xf>
    <xf numFmtId="0" fontId="0" fillId="39" borderId="0" xfId="42" applyFont="1" applyFill="1" applyBorder="1" applyAlignment="1">
      <alignment wrapText="1"/>
    </xf>
    <xf numFmtId="0" fontId="30" fillId="37" borderId="0" xfId="42" applyFont="1" applyFill="1" applyBorder="1" applyAlignment="1">
      <alignment wrapText="1"/>
    </xf>
    <xf numFmtId="0" fontId="0" fillId="41" borderId="0" xfId="42" applyFont="1" applyFill="1" applyBorder="1" applyAlignment="1">
      <alignment wrapText="1"/>
    </xf>
    <xf numFmtId="0" fontId="0" fillId="33" borderId="0" xfId="42" applyFont="1" applyFill="1" applyBorder="1" applyAlignment="1">
      <alignment wrapText="1"/>
    </xf>
    <xf numFmtId="0" fontId="30" fillId="41" borderId="0" xfId="42" applyFont="1" applyFill="1" applyBorder="1" applyAlignment="1">
      <alignment wrapText="1"/>
    </xf>
    <xf numFmtId="0" fontId="16" fillId="41" borderId="0" xfId="42" applyFont="1" applyFill="1" applyBorder="1" applyAlignment="1">
      <alignment wrapText="1"/>
    </xf>
    <xf numFmtId="0" fontId="30" fillId="39" borderId="0" xfId="42" applyFont="1" applyFill="1" applyBorder="1" applyAlignment="1">
      <alignment wrapText="1"/>
    </xf>
    <xf numFmtId="0" fontId="30" fillId="39" borderId="0" xfId="42" applyFont="1" applyFill="1" applyBorder="1" applyAlignment="1">
      <alignment vertical="justify" wrapText="1"/>
    </xf>
    <xf numFmtId="0" fontId="30" fillId="47" borderId="0" xfId="42" applyFont="1" applyFill="1" applyBorder="1" applyAlignment="1">
      <alignment wrapText="1"/>
    </xf>
    <xf numFmtId="0" fontId="0" fillId="47" borderId="0" xfId="42" applyFont="1" applyFill="1" applyBorder="1" applyAlignment="1">
      <alignment wrapText="1"/>
    </xf>
    <xf numFmtId="0" fontId="30" fillId="38" borderId="0" xfId="42" applyFont="1" applyFill="1" applyBorder="1" applyAlignment="1">
      <alignment wrapText="1"/>
    </xf>
    <xf numFmtId="0" fontId="30" fillId="40" borderId="0" xfId="42" applyFont="1" applyFill="1" applyBorder="1" applyAlignment="1">
      <alignment wrapText="1"/>
    </xf>
    <xf numFmtId="0" fontId="0" fillId="38" borderId="0" xfId="42" applyFont="1" applyFill="1" applyBorder="1" applyAlignment="1">
      <alignment wrapText="1"/>
    </xf>
    <xf numFmtId="0" fontId="36" fillId="37" borderId="0" xfId="43" applyFont="1" applyFill="1" applyBorder="1" applyAlignment="1">
      <alignment vertical="top" wrapText="1"/>
    </xf>
    <xf numFmtId="0" fontId="30" fillId="48" borderId="0" xfId="42" applyFont="1" applyFill="1" applyBorder="1" applyAlignment="1">
      <alignment wrapText="1"/>
    </xf>
    <xf numFmtId="0" fontId="0" fillId="48" borderId="0" xfId="42" applyFont="1" applyFill="1" applyBorder="1" applyAlignment="1">
      <alignment wrapText="1"/>
    </xf>
    <xf numFmtId="0" fontId="37" fillId="39" borderId="0" xfId="42" applyFont="1" applyFill="1" applyBorder="1" applyAlignment="1">
      <alignment vertical="center" wrapText="1"/>
    </xf>
    <xf numFmtId="0" fontId="37" fillId="37" borderId="0" xfId="42" applyFont="1" applyFill="1" applyBorder="1" applyAlignment="1">
      <alignment vertical="center" wrapText="1"/>
    </xf>
    <xf numFmtId="0" fontId="37" fillId="41" borderId="0" xfId="42" applyFont="1" applyFill="1" applyBorder="1" applyAlignment="1">
      <alignment vertical="center" wrapText="1"/>
    </xf>
    <xf numFmtId="0" fontId="30" fillId="37" borderId="0" xfId="42" applyFont="1" applyFill="1" applyBorder="1" applyAlignment="1">
      <alignment vertical="center" wrapText="1"/>
    </xf>
    <xf numFmtId="0" fontId="36" fillId="39" borderId="0" xfId="43" applyFont="1" applyFill="1" applyBorder="1" applyAlignment="1">
      <alignment vertical="top" wrapText="1"/>
    </xf>
    <xf numFmtId="0" fontId="36" fillId="41" borderId="0" xfId="43" applyFont="1" applyFill="1" applyBorder="1" applyAlignment="1">
      <alignment vertical="top" wrapText="1"/>
    </xf>
    <xf numFmtId="0" fontId="30" fillId="39" borderId="0" xfId="43" applyFont="1" applyFill="1" applyBorder="1" applyAlignment="1">
      <alignment vertical="top" wrapText="1"/>
    </xf>
    <xf numFmtId="0" fontId="36" fillId="47" borderId="0" xfId="43" applyFont="1" applyFill="1" applyBorder="1" applyAlignment="1">
      <alignment vertical="top" wrapText="1"/>
    </xf>
    <xf numFmtId="0" fontId="36" fillId="40" borderId="0" xfId="43" applyFont="1" applyFill="1" applyBorder="1" applyAlignment="1">
      <alignment vertical="top" wrapText="1"/>
    </xf>
    <xf numFmtId="0" fontId="36" fillId="48" borderId="0" xfId="43" applyFont="1" applyFill="1" applyBorder="1" applyAlignment="1">
      <alignment vertical="top" wrapText="1"/>
    </xf>
    <xf numFmtId="0" fontId="30" fillId="40" borderId="0" xfId="43" applyFont="1" applyFill="1" applyBorder="1" applyAlignment="1">
      <alignment vertical="top" wrapText="1"/>
    </xf>
    <xf numFmtId="0" fontId="36" fillId="38" borderId="0" xfId="43" applyFont="1" applyFill="1" applyBorder="1" applyAlignment="1">
      <alignment vertical="top" wrapText="1"/>
    </xf>
    <xf numFmtId="0" fontId="0" fillId="39" borderId="0" xfId="0" applyFont="1" applyFill="1" applyBorder="1" applyAlignment="1">
      <alignment vertical="top" wrapText="1"/>
    </xf>
    <xf numFmtId="0" fontId="16" fillId="34" borderId="0" xfId="42" applyFont="1" applyFill="1" applyBorder="1" applyAlignment="1">
      <alignment horizontal="left"/>
    </xf>
    <xf numFmtId="0" fontId="16" fillId="34" borderId="0" xfId="0" applyFont="1" applyFill="1" applyBorder="1"/>
    <xf numFmtId="0" fontId="0" fillId="33" borderId="0" xfId="0" applyFill="1" applyBorder="1" applyAlignment="1">
      <alignment horizontal="left" vertical="center"/>
    </xf>
    <xf numFmtId="0" fontId="0" fillId="40" borderId="0" xfId="0" applyFill="1" applyBorder="1" applyAlignment="1">
      <alignment wrapText="1"/>
    </xf>
    <xf numFmtId="0" fontId="0" fillId="0" borderId="0" xfId="0" applyBorder="1" applyAlignment="1">
      <alignment horizontal="left" vertical="center"/>
    </xf>
    <xf numFmtId="0" fontId="0" fillId="50" borderId="0" xfId="0" applyFill="1" applyBorder="1" applyAlignment="1">
      <alignment wrapText="1"/>
    </xf>
    <xf numFmtId="0" fontId="0" fillId="47" borderId="0" xfId="0" applyFill="1" applyBorder="1" applyAlignment="1">
      <alignment wrapText="1"/>
    </xf>
    <xf numFmtId="0" fontId="0" fillId="48" borderId="0" xfId="0" applyFill="1" applyBorder="1" applyAlignment="1">
      <alignment wrapText="1"/>
    </xf>
    <xf numFmtId="0" fontId="0" fillId="38" borderId="0" xfId="0" applyFill="1" applyBorder="1" applyAlignment="1">
      <alignment wrapText="1"/>
    </xf>
    <xf numFmtId="0" fontId="0" fillId="41" borderId="0" xfId="0" applyFill="1" applyBorder="1" applyAlignment="1">
      <alignment wrapText="1"/>
    </xf>
    <xf numFmtId="0" fontId="0" fillId="39" borderId="0" xfId="0" applyFill="1" applyBorder="1" applyAlignment="1">
      <alignment wrapText="1"/>
    </xf>
    <xf numFmtId="0" fontId="0" fillId="37" borderId="0" xfId="0" applyFill="1" applyBorder="1" applyAlignment="1">
      <alignment wrapText="1"/>
    </xf>
    <xf numFmtId="0" fontId="0" fillId="34" borderId="0" xfId="0" applyFill="1" applyBorder="1" applyAlignment="1">
      <alignment wrapText="1"/>
    </xf>
    <xf numFmtId="0" fontId="0" fillId="0" borderId="0" xfId="0" applyFill="1" applyBorder="1" applyAlignment="1">
      <alignment horizontal="left" vertical="center"/>
    </xf>
    <xf numFmtId="0" fontId="16" fillId="35" borderId="0" xfId="0" applyFont="1" applyFill="1" applyBorder="1" applyAlignment="1">
      <alignment horizontal="center" vertical="center"/>
    </xf>
    <xf numFmtId="0" fontId="0" fillId="33" borderId="10" xfId="0" applyFill="1" applyBorder="1" applyAlignment="1">
      <alignment wrapText="1"/>
    </xf>
    <xf numFmtId="0" fontId="0" fillId="39" borderId="34" xfId="0" applyFill="1" applyBorder="1" applyAlignment="1">
      <alignment vertical="center" wrapText="1"/>
    </xf>
    <xf numFmtId="0" fontId="0" fillId="39" borderId="54" xfId="0" applyFill="1" applyBorder="1" applyAlignment="1">
      <alignment vertical="center" wrapText="1"/>
    </xf>
    <xf numFmtId="0" fontId="0" fillId="39" borderId="55" xfId="0" applyFill="1" applyBorder="1" applyAlignment="1">
      <alignment vertical="center" wrapText="1"/>
    </xf>
    <xf numFmtId="0" fontId="0" fillId="51" borderId="10" xfId="0" applyFont="1" applyFill="1" applyBorder="1" applyAlignment="1">
      <alignment vertical="center" wrapText="1"/>
    </xf>
    <xf numFmtId="0" fontId="25" fillId="34" borderId="0" xfId="0" applyFont="1" applyFill="1" applyBorder="1" applyAlignment="1">
      <alignment horizontal="center" vertical="center" wrapText="1"/>
    </xf>
    <xf numFmtId="0" fontId="0" fillId="0" borderId="0" xfId="0" applyFill="1" applyBorder="1"/>
    <xf numFmtId="0" fontId="0" fillId="0" borderId="0" xfId="0" applyAlignment="1">
      <alignment horizontal="center"/>
    </xf>
    <xf numFmtId="166" fontId="26" fillId="0" borderId="69" xfId="0" applyNumberFormat="1" applyFont="1" applyBorder="1"/>
    <xf numFmtId="166" fontId="26" fillId="43" borderId="69" xfId="0" applyNumberFormat="1" applyFont="1" applyFill="1" applyBorder="1" applyAlignment="1">
      <alignment horizontal="right"/>
    </xf>
    <xf numFmtId="166" fontId="26" fillId="0" borderId="69" xfId="0" applyNumberFormat="1" applyFont="1" applyBorder="1" applyAlignment="1">
      <alignment horizontal="right"/>
    </xf>
    <xf numFmtId="0" fontId="38" fillId="33" borderId="13" xfId="0" applyFont="1" applyFill="1" applyBorder="1" applyAlignment="1">
      <alignment vertical="center" wrapText="1"/>
    </xf>
    <xf numFmtId="165" fontId="0" fillId="0" borderId="13" xfId="0" applyNumberFormat="1" applyFont="1" applyBorder="1" applyAlignment="1">
      <alignment vertical="center" wrapText="1"/>
    </xf>
    <xf numFmtId="4" fontId="0" fillId="0" borderId="13" xfId="0" applyNumberFormat="1" applyFont="1" applyBorder="1" applyAlignment="1">
      <alignment vertical="center" wrapText="1"/>
    </xf>
    <xf numFmtId="0" fontId="0" fillId="0" borderId="0" xfId="0"/>
    <xf numFmtId="0" fontId="0" fillId="0" borderId="0" xfId="0" applyBorder="1"/>
    <xf numFmtId="0" fontId="23" fillId="43" borderId="89" xfId="0" applyFont="1" applyFill="1" applyBorder="1" applyAlignment="1">
      <alignment horizontal="center" vertical="center" wrapText="1"/>
    </xf>
    <xf numFmtId="0" fontId="25" fillId="34" borderId="19" xfId="0" applyFont="1" applyFill="1" applyBorder="1" applyAlignment="1">
      <alignment horizontal="center" vertical="center" wrapText="1"/>
    </xf>
    <xf numFmtId="0" fontId="26" fillId="0" borderId="13" xfId="0" applyFont="1" applyBorder="1" applyAlignment="1">
      <alignment vertical="center" wrapText="1"/>
    </xf>
    <xf numFmtId="0" fontId="26" fillId="43" borderId="13" xfId="0" applyFont="1" applyFill="1" applyBorder="1" applyAlignment="1">
      <alignment vertical="center" wrapText="1"/>
    </xf>
    <xf numFmtId="0" fontId="38" fillId="0" borderId="22" xfId="0" applyFont="1" applyBorder="1" applyAlignment="1">
      <alignment horizontal="center" vertical="center" wrapText="1"/>
    </xf>
    <xf numFmtId="0" fontId="38" fillId="33" borderId="14" xfId="0" applyFont="1" applyFill="1" applyBorder="1" applyAlignment="1">
      <alignment vertical="center" wrapText="1"/>
    </xf>
    <xf numFmtId="166" fontId="0" fillId="0" borderId="0" xfId="0" applyNumberFormat="1"/>
    <xf numFmtId="0" fontId="38" fillId="33" borderId="14" xfId="0" applyFont="1" applyFill="1" applyBorder="1" applyAlignment="1">
      <alignment horizontal="center" vertical="center" wrapText="1"/>
    </xf>
    <xf numFmtId="0" fontId="22" fillId="49" borderId="89" xfId="0" applyFont="1" applyFill="1" applyBorder="1" applyAlignment="1">
      <alignment horizontal="right" vertical="center" wrapText="1"/>
    </xf>
    <xf numFmtId="0" fontId="22" fillId="49" borderId="102" xfId="0" applyFont="1" applyFill="1" applyBorder="1" applyAlignment="1">
      <alignment horizontal="right" vertical="center" wrapText="1"/>
    </xf>
    <xf numFmtId="0" fontId="22" fillId="49" borderId="103" xfId="0" applyFont="1" applyFill="1" applyBorder="1" applyAlignment="1">
      <alignment horizontal="right" vertical="center" wrapText="1"/>
    </xf>
    <xf numFmtId="0" fontId="22" fillId="49" borderId="63"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44" fillId="49" borderId="89" xfId="0" applyFont="1" applyFill="1" applyBorder="1" applyAlignment="1">
      <alignment horizontal="right" vertical="center" wrapText="1"/>
    </xf>
    <xf numFmtId="49" fontId="43" fillId="43" borderId="21" xfId="0" applyNumberFormat="1" applyFont="1" applyFill="1" applyBorder="1" applyAlignment="1">
      <alignment vertical="center" wrapText="1"/>
    </xf>
    <xf numFmtId="0" fontId="29" fillId="43" borderId="10" xfId="0" applyFont="1" applyFill="1" applyBorder="1" applyAlignment="1">
      <alignment horizontal="center" vertical="center"/>
    </xf>
    <xf numFmtId="0" fontId="22" fillId="49" borderId="48" xfId="0" applyFont="1" applyFill="1" applyBorder="1" applyAlignment="1">
      <alignment horizontal="right" wrapText="1"/>
    </xf>
    <xf numFmtId="0" fontId="22" fillId="49" borderId="59" xfId="0" applyFont="1" applyFill="1" applyBorder="1" applyAlignment="1">
      <alignment horizontal="right" wrapText="1"/>
    </xf>
    <xf numFmtId="0" fontId="44" fillId="49" borderId="58" xfId="0" applyFont="1" applyFill="1" applyBorder="1" applyAlignment="1">
      <alignment horizontal="right" vertical="center" wrapText="1"/>
    </xf>
    <xf numFmtId="0" fontId="25" fillId="49" borderId="14" xfId="0" applyFont="1" applyFill="1" applyBorder="1" applyAlignment="1">
      <alignment horizontal="center" vertical="center" wrapText="1"/>
    </xf>
    <xf numFmtId="0" fontId="25" fillId="49" borderId="13" xfId="0" applyFont="1" applyFill="1" applyBorder="1" applyAlignment="1">
      <alignment horizontal="center" vertical="center" wrapText="1"/>
    </xf>
    <xf numFmtId="0" fontId="39" fillId="49" borderId="69" xfId="0" applyFont="1" applyFill="1" applyBorder="1" applyAlignment="1">
      <alignment horizontal="center" vertical="center" wrapText="1"/>
    </xf>
    <xf numFmtId="0" fontId="40" fillId="49" borderId="69" xfId="0" applyFont="1" applyFill="1" applyBorder="1" applyAlignment="1">
      <alignment horizontal="center" vertical="center" wrapText="1"/>
    </xf>
    <xf numFmtId="0" fontId="39" fillId="49" borderId="69" xfId="0" applyFont="1" applyFill="1" applyBorder="1" applyAlignment="1">
      <alignment horizontal="center" vertical="center"/>
    </xf>
    <xf numFmtId="166" fontId="38" fillId="49" borderId="69" xfId="0" applyNumberFormat="1" applyFont="1" applyFill="1" applyBorder="1"/>
    <xf numFmtId="166" fontId="38" fillId="49" borderId="69" xfId="0" applyNumberFormat="1" applyFont="1" applyFill="1" applyBorder="1" applyAlignment="1">
      <alignment horizontal="right"/>
    </xf>
    <xf numFmtId="165" fontId="38" fillId="49" borderId="69" xfId="0" applyNumberFormat="1" applyFont="1" applyFill="1" applyBorder="1" applyAlignment="1">
      <alignment horizontal="center"/>
    </xf>
    <xf numFmtId="0" fontId="38" fillId="43" borderId="14" xfId="0" applyFont="1" applyFill="1" applyBorder="1" applyAlignment="1">
      <alignment vertical="center" wrapText="1"/>
    </xf>
    <xf numFmtId="0" fontId="26" fillId="43" borderId="18" xfId="0" applyFont="1" applyFill="1" applyBorder="1" applyAlignment="1">
      <alignment horizontal="center" vertical="center" wrapText="1"/>
    </xf>
    <xf numFmtId="0" fontId="26" fillId="43" borderId="19" xfId="0" applyFont="1" applyFill="1" applyBorder="1" applyAlignment="1">
      <alignment horizontal="center" vertical="center" wrapText="1"/>
    </xf>
    <xf numFmtId="9" fontId="0" fillId="0" borderId="13" xfId="0" applyNumberFormat="1" applyFont="1" applyBorder="1" applyAlignment="1">
      <alignment vertical="center" wrapText="1"/>
    </xf>
    <xf numFmtId="0" fontId="0" fillId="0" borderId="13" xfId="0" applyFont="1" applyBorder="1" applyAlignment="1">
      <alignment horizontal="center" vertical="center" wrapText="1"/>
    </xf>
    <xf numFmtId="0" fontId="0" fillId="43" borderId="13" xfId="0" applyFont="1" applyFill="1" applyBorder="1" applyAlignment="1">
      <alignment vertical="center" wrapText="1"/>
    </xf>
    <xf numFmtId="0" fontId="0" fillId="43" borderId="13" xfId="0" applyFont="1" applyFill="1" applyBorder="1" applyAlignment="1">
      <alignment horizontal="center" vertical="center" wrapText="1"/>
    </xf>
    <xf numFmtId="164" fontId="0" fillId="0" borderId="13" xfId="46" applyFont="1" applyBorder="1" applyAlignment="1">
      <alignment vertical="center" wrapText="1"/>
    </xf>
    <xf numFmtId="164" fontId="45" fillId="0" borderId="13" xfId="46" applyFont="1" applyBorder="1" applyAlignment="1">
      <alignment vertical="center" wrapText="1"/>
    </xf>
    <xf numFmtId="9" fontId="0" fillId="0" borderId="13" xfId="47" applyFont="1" applyBorder="1" applyAlignment="1">
      <alignment vertical="center" wrapText="1"/>
    </xf>
    <xf numFmtId="0" fontId="38" fillId="33" borderId="14" xfId="0" applyFont="1" applyFill="1" applyBorder="1" applyAlignment="1">
      <alignment horizontal="center" vertical="center" wrapText="1"/>
    </xf>
    <xf numFmtId="0" fontId="38" fillId="33" borderId="15" xfId="0" applyFont="1" applyFill="1" applyBorder="1" applyAlignment="1">
      <alignment horizontal="center" vertical="center" wrapText="1"/>
    </xf>
    <xf numFmtId="0" fontId="26" fillId="43" borderId="18" xfId="0" applyFont="1" applyFill="1" applyBorder="1" applyAlignment="1">
      <alignment horizontal="center" vertical="center" wrapText="1"/>
    </xf>
    <xf numFmtId="0" fontId="26" fillId="43" borderId="19" xfId="0" applyFont="1" applyFill="1" applyBorder="1" applyAlignment="1">
      <alignment horizontal="center" vertical="center" wrapText="1"/>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0" fontId="0" fillId="0" borderId="10" xfId="0" applyBorder="1" applyAlignment="1">
      <alignment vertical="center" wrapText="1"/>
    </xf>
    <xf numFmtId="0" fontId="39" fillId="49" borderId="69" xfId="0" applyFont="1" applyFill="1" applyBorder="1" applyAlignment="1">
      <alignment horizontal="center" vertical="center"/>
    </xf>
    <xf numFmtId="0" fontId="39" fillId="49" borderId="69" xfId="0" applyFont="1" applyFill="1" applyBorder="1" applyAlignment="1">
      <alignment horizontal="center" vertical="center" wrapText="1"/>
    </xf>
    <xf numFmtId="0" fontId="18" fillId="0" borderId="0" xfId="0" applyFont="1" applyBorder="1" applyAlignment="1">
      <alignment horizontal="center"/>
    </xf>
    <xf numFmtId="0" fontId="22" fillId="49" borderId="0" xfId="0" applyFont="1" applyFill="1" applyBorder="1" applyAlignment="1">
      <alignment horizontal="right" vertical="center" wrapText="1"/>
    </xf>
    <xf numFmtId="0" fontId="18" fillId="0" borderId="0" xfId="0" applyFont="1" applyAlignment="1">
      <alignment horizontal="center"/>
    </xf>
    <xf numFmtId="0" fontId="19" fillId="33" borderId="11" xfId="0" applyFont="1" applyFill="1" applyBorder="1" applyAlignment="1">
      <alignment horizontal="center"/>
    </xf>
    <xf numFmtId="0" fontId="22" fillId="49" borderId="60" xfId="0" applyFont="1" applyFill="1" applyBorder="1" applyAlignment="1">
      <alignment horizontal="center" wrapText="1"/>
    </xf>
    <xf numFmtId="0" fontId="22" fillId="49" borderId="61" xfId="0" applyFont="1" applyFill="1" applyBorder="1" applyAlignment="1">
      <alignment horizontal="center" wrapText="1"/>
    </xf>
    <xf numFmtId="0" fontId="22" fillId="49" borderId="62" xfId="0" applyFont="1" applyFill="1" applyBorder="1" applyAlignment="1">
      <alignment horizontal="center" wrapText="1"/>
    </xf>
    <xf numFmtId="0" fontId="38" fillId="49" borderId="97" xfId="0" applyFont="1" applyFill="1" applyBorder="1" applyAlignment="1">
      <alignment horizontal="center"/>
    </xf>
    <xf numFmtId="0" fontId="38" fillId="49" borderId="98" xfId="0" applyFont="1" applyFill="1" applyBorder="1" applyAlignment="1">
      <alignment horizontal="center"/>
    </xf>
    <xf numFmtId="0" fontId="38" fillId="49" borderId="99" xfId="0" applyFont="1" applyFill="1" applyBorder="1" applyAlignment="1">
      <alignment horizontal="center"/>
    </xf>
    <xf numFmtId="0" fontId="38" fillId="49" borderId="100" xfId="0" applyFont="1" applyFill="1" applyBorder="1" applyAlignment="1">
      <alignment horizontal="center"/>
    </xf>
    <xf numFmtId="0" fontId="38" fillId="49" borderId="23" xfId="0" applyFont="1" applyFill="1" applyBorder="1" applyAlignment="1">
      <alignment horizontal="center" vertical="center" wrapText="1"/>
    </xf>
    <xf numFmtId="0" fontId="38" fillId="49" borderId="20" xfId="0" applyFont="1" applyFill="1" applyBorder="1" applyAlignment="1">
      <alignment horizontal="center" vertical="center" wrapText="1"/>
    </xf>
    <xf numFmtId="0" fontId="38" fillId="49" borderId="15" xfId="0" applyFont="1" applyFill="1" applyBorder="1" applyAlignment="1">
      <alignment horizontal="center" vertical="center" wrapText="1"/>
    </xf>
    <xf numFmtId="0" fontId="23" fillId="43" borderId="64" xfId="0" applyFont="1" applyFill="1" applyBorder="1" applyAlignment="1">
      <alignment horizontal="justify" vertical="center" wrapText="1"/>
    </xf>
    <xf numFmtId="0" fontId="23" fillId="43" borderId="57" xfId="0" applyFont="1" applyFill="1" applyBorder="1" applyAlignment="1">
      <alignment horizontal="justify" vertical="center" wrapText="1"/>
    </xf>
    <xf numFmtId="0" fontId="23" fillId="43" borderId="92" xfId="0" applyFont="1" applyFill="1" applyBorder="1" applyAlignment="1">
      <alignment horizontal="justify" vertical="center" wrapText="1"/>
    </xf>
    <xf numFmtId="0" fontId="23" fillId="43" borderId="93" xfId="0" applyFont="1" applyFill="1" applyBorder="1" applyAlignment="1">
      <alignment horizontal="justify" vertical="center" wrapText="1"/>
    </xf>
    <xf numFmtId="0" fontId="23" fillId="43" borderId="94" xfId="0" applyFont="1" applyFill="1" applyBorder="1" applyAlignment="1">
      <alignment horizontal="justify" vertical="center" wrapText="1"/>
    </xf>
    <xf numFmtId="0" fontId="41" fillId="49" borderId="45" xfId="0" applyFont="1" applyFill="1" applyBorder="1" applyAlignment="1">
      <alignment horizontal="center" vertical="center"/>
    </xf>
    <xf numFmtId="0" fontId="41" fillId="49" borderId="47" xfId="0" applyFont="1" applyFill="1" applyBorder="1" applyAlignment="1">
      <alignment horizontal="center" vertical="center"/>
    </xf>
    <xf numFmtId="0" fontId="41" fillId="49" borderId="46" xfId="0" applyFont="1" applyFill="1" applyBorder="1" applyAlignment="1">
      <alignment horizontal="center" vertical="center"/>
    </xf>
    <xf numFmtId="0" fontId="23" fillId="43" borderId="51" xfId="0" applyFont="1" applyFill="1" applyBorder="1" applyAlignment="1">
      <alignment horizontal="left" vertical="center" wrapText="1"/>
    </xf>
    <xf numFmtId="0" fontId="23" fillId="43" borderId="52" xfId="0" applyFont="1" applyFill="1" applyBorder="1" applyAlignment="1">
      <alignment horizontal="left" vertical="center" wrapText="1"/>
    </xf>
    <xf numFmtId="0" fontId="23" fillId="43" borderId="53" xfId="0" applyFont="1" applyFill="1" applyBorder="1" applyAlignment="1">
      <alignment horizontal="left" vertical="center" wrapText="1"/>
    </xf>
    <xf numFmtId="0" fontId="23" fillId="33" borderId="80" xfId="0" applyFont="1" applyFill="1" applyBorder="1" applyAlignment="1">
      <alignment horizontal="left" vertical="center" wrapText="1"/>
    </xf>
    <xf numFmtId="0" fontId="23" fillId="33" borderId="81" xfId="0" applyFont="1" applyFill="1" applyBorder="1" applyAlignment="1">
      <alignment horizontal="left" vertical="center" wrapText="1"/>
    </xf>
    <xf numFmtId="0" fontId="23" fillId="33" borderId="82" xfId="0" applyFont="1" applyFill="1" applyBorder="1" applyAlignment="1">
      <alignment horizontal="left" vertical="center" wrapText="1"/>
    </xf>
    <xf numFmtId="0" fontId="23" fillId="43" borderId="51" xfId="0" applyFont="1" applyFill="1" applyBorder="1" applyAlignment="1">
      <alignment horizontal="center" vertical="center" wrapText="1"/>
    </xf>
    <xf numFmtId="0" fontId="23" fillId="43" borderId="52" xfId="0" applyFont="1" applyFill="1" applyBorder="1" applyAlignment="1">
      <alignment horizontal="center" vertical="center" wrapText="1"/>
    </xf>
    <xf numFmtId="0" fontId="23" fillId="43" borderId="53" xfId="0" applyFont="1" applyFill="1" applyBorder="1" applyAlignment="1">
      <alignment horizontal="center" vertical="center" wrapText="1"/>
    </xf>
    <xf numFmtId="0" fontId="22" fillId="49" borderId="45" xfId="0" applyFont="1" applyFill="1" applyBorder="1" applyAlignment="1">
      <alignment horizontal="center" vertical="top" wrapText="1"/>
    </xf>
    <xf numFmtId="0" fontId="22" fillId="49" borderId="47" xfId="0" applyFont="1" applyFill="1" applyBorder="1" applyAlignment="1">
      <alignment horizontal="center" vertical="top" wrapText="1"/>
    </xf>
    <xf numFmtId="0" fontId="22" fillId="49" borderId="46" xfId="0" applyFont="1" applyFill="1" applyBorder="1" applyAlignment="1">
      <alignment horizontal="center" vertical="top" wrapText="1"/>
    </xf>
    <xf numFmtId="0" fontId="22" fillId="49" borderId="45" xfId="0" applyFont="1" applyFill="1" applyBorder="1" applyAlignment="1">
      <alignment horizontal="center" vertical="center" wrapText="1"/>
    </xf>
    <xf numFmtId="0" fontId="22" fillId="49" borderId="47" xfId="0" applyFont="1" applyFill="1" applyBorder="1" applyAlignment="1">
      <alignment horizontal="center" vertical="center" wrapText="1"/>
    </xf>
    <xf numFmtId="0" fontId="22" fillId="49" borderId="46" xfId="0" applyFont="1" applyFill="1" applyBorder="1" applyAlignment="1">
      <alignment horizontal="center" vertical="center" wrapText="1"/>
    </xf>
    <xf numFmtId="0" fontId="23" fillId="43" borderId="80" xfId="0" applyFont="1" applyFill="1" applyBorder="1" applyAlignment="1">
      <alignment horizontal="justify" vertical="center" wrapText="1"/>
    </xf>
    <xf numFmtId="0" fontId="23" fillId="43" borderId="81" xfId="0" applyFont="1" applyFill="1" applyBorder="1" applyAlignment="1">
      <alignment horizontal="justify" vertical="center" wrapText="1"/>
    </xf>
    <xf numFmtId="0" fontId="23" fillId="43" borderId="82" xfId="0" applyFont="1" applyFill="1" applyBorder="1" applyAlignment="1">
      <alignment horizontal="justify" vertical="center" wrapText="1"/>
    </xf>
    <xf numFmtId="0" fontId="23" fillId="43" borderId="92" xfId="0" applyFont="1" applyFill="1" applyBorder="1" applyAlignment="1">
      <alignment horizontal="left" vertical="center" wrapText="1"/>
    </xf>
    <xf numFmtId="0" fontId="23" fillId="43" borderId="93" xfId="0" applyFont="1" applyFill="1" applyBorder="1" applyAlignment="1">
      <alignment horizontal="left" vertical="center" wrapText="1"/>
    </xf>
    <xf numFmtId="0" fontId="23" fillId="43" borderId="95" xfId="0" applyFont="1" applyFill="1" applyBorder="1" applyAlignment="1">
      <alignment horizontal="left" vertical="center" wrapText="1"/>
    </xf>
    <xf numFmtId="0" fontId="38" fillId="49" borderId="104" xfId="0" applyFont="1" applyFill="1" applyBorder="1" applyAlignment="1">
      <alignment vertical="center" wrapText="1"/>
    </xf>
    <xf numFmtId="0" fontId="38" fillId="49" borderId="105" xfId="0" applyFont="1" applyFill="1" applyBorder="1" applyAlignment="1">
      <alignment vertical="center" wrapText="1"/>
    </xf>
    <xf numFmtId="0" fontId="23" fillId="43" borderId="96" xfId="0" applyFont="1" applyFill="1" applyBorder="1" applyAlignment="1">
      <alignment horizontal="left" vertical="center" wrapText="1"/>
    </xf>
    <xf numFmtId="0" fontId="22" fillId="49" borderId="76"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22" fillId="49" borderId="79" xfId="0" applyFont="1" applyFill="1" applyBorder="1" applyAlignment="1">
      <alignment horizontal="right" vertical="center" wrapText="1"/>
    </xf>
    <xf numFmtId="0" fontId="23" fillId="43" borderId="75" xfId="0" applyFont="1" applyFill="1" applyBorder="1" applyAlignment="1">
      <alignment horizontal="center" vertical="center" wrapText="1"/>
    </xf>
    <xf numFmtId="0" fontId="23" fillId="43" borderId="76" xfId="0" applyFont="1" applyFill="1" applyBorder="1" applyAlignment="1">
      <alignment horizontal="center" vertical="center" wrapText="1"/>
    </xf>
    <xf numFmtId="0" fontId="23" fillId="43" borderId="86" xfId="0" applyFont="1" applyFill="1" applyBorder="1" applyAlignment="1">
      <alignment horizontal="center" vertical="center" wrapText="1"/>
    </xf>
    <xf numFmtId="0" fontId="23" fillId="43" borderId="56" xfId="0" applyFont="1" applyFill="1" applyBorder="1" applyAlignment="1">
      <alignment horizontal="center" vertical="center" wrapText="1"/>
    </xf>
    <xf numFmtId="0" fontId="23" fillId="43" borderId="0" xfId="0" applyFont="1" applyFill="1" applyBorder="1" applyAlignment="1">
      <alignment horizontal="center" vertical="center" wrapText="1"/>
    </xf>
    <xf numFmtId="0" fontId="23" fillId="43" borderId="87" xfId="0" applyFont="1" applyFill="1" applyBorder="1" applyAlignment="1">
      <alignment horizontal="center" vertical="center" wrapText="1"/>
    </xf>
    <xf numFmtId="0" fontId="23" fillId="43" borderId="78" xfId="0" applyFont="1" applyFill="1" applyBorder="1" applyAlignment="1">
      <alignment horizontal="center" vertical="center" wrapText="1"/>
    </xf>
    <xf numFmtId="0" fontId="23" fillId="43" borderId="79" xfId="0" applyFont="1" applyFill="1" applyBorder="1" applyAlignment="1">
      <alignment horizontal="center" vertical="center" wrapText="1"/>
    </xf>
    <xf numFmtId="0" fontId="23" fillId="43" borderId="88" xfId="0" applyFont="1" applyFill="1" applyBorder="1" applyAlignment="1">
      <alignment horizontal="center" vertical="center" wrapText="1"/>
    </xf>
    <xf numFmtId="0" fontId="38" fillId="49" borderId="101" xfId="0" applyFont="1" applyFill="1" applyBorder="1" applyAlignment="1">
      <alignment horizontal="center" vertical="center"/>
    </xf>
    <xf numFmtId="0" fontId="38" fillId="49" borderId="33" xfId="0" applyFont="1" applyFill="1" applyBorder="1" applyAlignment="1">
      <alignment horizontal="center" vertical="center"/>
    </xf>
    <xf numFmtId="0" fontId="38" fillId="49" borderId="15" xfId="0" applyFont="1" applyFill="1" applyBorder="1" applyAlignment="1">
      <alignment horizontal="center" vertical="center"/>
    </xf>
    <xf numFmtId="0" fontId="38" fillId="49" borderId="13" xfId="0" applyFont="1" applyFill="1" applyBorder="1" applyAlignment="1">
      <alignment horizontal="center" vertical="center" wrapText="1"/>
    </xf>
    <xf numFmtId="0" fontId="38" fillId="49" borderId="14" xfId="0" applyFont="1" applyFill="1" applyBorder="1" applyAlignment="1">
      <alignment horizontal="center" vertical="center" wrapText="1"/>
    </xf>
    <xf numFmtId="0" fontId="38" fillId="49"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4" fillId="0" borderId="0" xfId="0" applyFont="1" applyBorder="1" applyAlignment="1">
      <alignment horizontal="center"/>
    </xf>
    <xf numFmtId="0" fontId="19" fillId="0" borderId="0" xfId="0" applyFont="1" applyBorder="1" applyAlignment="1">
      <alignment horizontal="center"/>
    </xf>
    <xf numFmtId="0" fontId="18" fillId="0" borderId="0" xfId="0" applyFont="1" applyBorder="1" applyAlignment="1">
      <alignment horizontal="center"/>
    </xf>
    <xf numFmtId="0" fontId="23" fillId="43" borderId="77" xfId="0" applyFont="1" applyFill="1" applyBorder="1" applyAlignment="1">
      <alignment horizontal="center" vertical="center" wrapText="1"/>
    </xf>
    <xf numFmtId="0" fontId="22" fillId="49" borderId="75" xfId="0" applyFont="1" applyFill="1" applyBorder="1" applyAlignment="1">
      <alignment horizontal="right" vertical="center" wrapText="1"/>
    </xf>
    <xf numFmtId="0" fontId="22" fillId="49" borderId="77" xfId="0" applyFont="1" applyFill="1" applyBorder="1" applyAlignment="1">
      <alignment horizontal="right" vertical="center" wrapText="1"/>
    </xf>
    <xf numFmtId="0" fontId="23" fillId="43" borderId="75" xfId="0" applyFont="1" applyFill="1" applyBorder="1" applyAlignment="1">
      <alignment horizontal="left" vertical="center" wrapText="1"/>
    </xf>
    <xf numFmtId="0" fontId="23" fillId="43" borderId="76" xfId="0" applyFont="1" applyFill="1" applyBorder="1" applyAlignment="1">
      <alignment horizontal="left" vertical="center" wrapText="1"/>
    </xf>
    <xf numFmtId="0" fontId="23" fillId="43" borderId="77" xfId="0" applyFont="1" applyFill="1" applyBorder="1" applyAlignment="1">
      <alignment horizontal="left" vertical="center" wrapText="1"/>
    </xf>
    <xf numFmtId="0" fontId="24" fillId="0" borderId="0" xfId="0" applyFont="1" applyBorder="1" applyAlignment="1">
      <alignment horizontal="right" vertical="center"/>
    </xf>
    <xf numFmtId="0" fontId="24" fillId="49" borderId="10" xfId="0" applyFont="1" applyFill="1" applyBorder="1" applyAlignment="1">
      <alignment horizontal="right" vertical="center"/>
    </xf>
    <xf numFmtId="0" fontId="42" fillId="43" borderId="75" xfId="0" applyFont="1" applyFill="1" applyBorder="1" applyAlignment="1">
      <alignment horizontal="left" vertical="center" wrapText="1"/>
    </xf>
    <xf numFmtId="0" fontId="42" fillId="43" borderId="76" xfId="0" applyFont="1" applyFill="1" applyBorder="1" applyAlignment="1">
      <alignment horizontal="left" vertical="center" wrapText="1"/>
    </xf>
    <xf numFmtId="0" fontId="42" fillId="43" borderId="77" xfId="0" applyFont="1" applyFill="1" applyBorder="1" applyAlignment="1">
      <alignment horizontal="left" vertical="center" wrapText="1"/>
    </xf>
    <xf numFmtId="0" fontId="26" fillId="43" borderId="18" xfId="0" applyFont="1" applyFill="1" applyBorder="1" applyAlignment="1">
      <alignment horizontal="center" vertical="center" wrapText="1"/>
    </xf>
    <xf numFmtId="0" fontId="26" fillId="43" borderId="19" xfId="0" applyFont="1" applyFill="1" applyBorder="1" applyAlignment="1">
      <alignment horizontal="center" vertical="center" wrapText="1"/>
    </xf>
    <xf numFmtId="0" fontId="26" fillId="43" borderId="26" xfId="0" applyFont="1" applyFill="1" applyBorder="1" applyAlignment="1">
      <alignment horizontal="center" vertical="center" wrapText="1"/>
    </xf>
    <xf numFmtId="0" fontId="38" fillId="49" borderId="66" xfId="0" applyFont="1" applyFill="1" applyBorder="1" applyAlignment="1">
      <alignment horizontal="center" vertical="center" wrapText="1"/>
    </xf>
    <xf numFmtId="0" fontId="38" fillId="49" borderId="67" xfId="0" applyFont="1" applyFill="1" applyBorder="1" applyAlignment="1">
      <alignment horizontal="center" vertical="center" wrapText="1"/>
    </xf>
    <xf numFmtId="0" fontId="38" fillId="49" borderId="68" xfId="0" applyFont="1" applyFill="1" applyBorder="1" applyAlignment="1">
      <alignment horizontal="center" vertical="center" wrapText="1"/>
    </xf>
    <xf numFmtId="0" fontId="38" fillId="49" borderId="83" xfId="0" applyFont="1" applyFill="1" applyBorder="1" applyAlignment="1">
      <alignment horizontal="center" vertical="center" wrapText="1"/>
    </xf>
    <xf numFmtId="0" fontId="38" fillId="49" borderId="84" xfId="0" applyFont="1" applyFill="1" applyBorder="1" applyAlignment="1">
      <alignment horizontal="center" vertical="center" wrapText="1"/>
    </xf>
    <xf numFmtId="0" fontId="38" fillId="49" borderId="85" xfId="0" applyFont="1" applyFill="1" applyBorder="1" applyAlignment="1">
      <alignment horizontal="center" vertical="center" wrapText="1"/>
    </xf>
    <xf numFmtId="0" fontId="39" fillId="49" borderId="70" xfId="0" applyFont="1" applyFill="1" applyBorder="1" applyAlignment="1">
      <alignment horizontal="center" vertical="center"/>
    </xf>
    <xf numFmtId="0" fontId="39" fillId="49" borderId="65" xfId="0" applyFont="1" applyFill="1" applyBorder="1" applyAlignment="1">
      <alignment horizontal="center" vertical="center"/>
    </xf>
    <xf numFmtId="0" fontId="39" fillId="49" borderId="71" xfId="0" applyFont="1" applyFill="1" applyBorder="1" applyAlignment="1">
      <alignment horizontal="center" vertical="center"/>
    </xf>
    <xf numFmtId="0" fontId="39" fillId="49" borderId="72" xfId="0" applyFont="1" applyFill="1" applyBorder="1" applyAlignment="1">
      <alignment horizontal="center" vertical="center"/>
    </xf>
    <xf numFmtId="0" fontId="0" fillId="0" borderId="16" xfId="0" applyFont="1" applyBorder="1" applyAlignment="1">
      <alignment horizontal="center"/>
    </xf>
    <xf numFmtId="0" fontId="0" fillId="0" borderId="25" xfId="0" applyFont="1" applyBorder="1" applyAlignment="1">
      <alignment horizontal="center"/>
    </xf>
    <xf numFmtId="0" fontId="0" fillId="0" borderId="24" xfId="0" applyFont="1" applyBorder="1" applyAlignment="1">
      <alignment horizontal="center"/>
    </xf>
    <xf numFmtId="0" fontId="39" fillId="49" borderId="69" xfId="0" applyFont="1" applyFill="1" applyBorder="1" applyAlignment="1">
      <alignment horizontal="center" vertical="center"/>
    </xf>
    <xf numFmtId="0" fontId="39" fillId="49" borderId="45" xfId="0" applyFont="1" applyFill="1" applyBorder="1" applyAlignment="1">
      <alignment horizontal="center" vertical="center"/>
    </xf>
    <xf numFmtId="0" fontId="39" fillId="49" borderId="46" xfId="0" applyFont="1" applyFill="1" applyBorder="1" applyAlignment="1">
      <alignment horizontal="center" vertical="center"/>
    </xf>
    <xf numFmtId="0" fontId="39" fillId="49" borderId="45" xfId="0" applyFont="1" applyFill="1" applyBorder="1" applyAlignment="1">
      <alignment horizontal="center" vertical="center" wrapText="1"/>
    </xf>
    <xf numFmtId="0" fontId="39" fillId="49" borderId="47" xfId="0" applyFont="1" applyFill="1" applyBorder="1" applyAlignment="1">
      <alignment horizontal="center" vertical="center" wrapText="1"/>
    </xf>
    <xf numFmtId="0" fontId="39" fillId="49" borderId="46" xfId="0" applyFont="1" applyFill="1" applyBorder="1" applyAlignment="1">
      <alignment horizontal="center" vertical="center" wrapText="1"/>
    </xf>
    <xf numFmtId="166" fontId="26" fillId="0" borderId="45" xfId="0" applyNumberFormat="1" applyFont="1" applyFill="1" applyBorder="1"/>
    <xf numFmtId="166" fontId="26" fillId="0" borderId="46" xfId="0" applyNumberFormat="1" applyFont="1" applyFill="1" applyBorder="1"/>
    <xf numFmtId="166" fontId="38" fillId="49" borderId="45" xfId="0" applyNumberFormat="1" applyFont="1" applyFill="1" applyBorder="1" applyAlignment="1">
      <alignment horizontal="right"/>
    </xf>
    <xf numFmtId="166" fontId="38" fillId="49" borderId="46" xfId="0" applyNumberFormat="1" applyFont="1" applyFill="1" applyBorder="1" applyAlignment="1">
      <alignment horizontal="right"/>
    </xf>
    <xf numFmtId="0" fontId="39" fillId="49" borderId="90" xfId="0" applyFont="1" applyFill="1" applyBorder="1" applyAlignment="1">
      <alignment horizontal="center" vertical="center" wrapText="1"/>
    </xf>
    <xf numFmtId="0" fontId="39" fillId="49" borderId="91" xfId="0" applyFont="1" applyFill="1" applyBorder="1" applyAlignment="1">
      <alignment horizontal="center" vertical="center" wrapText="1"/>
    </xf>
    <xf numFmtId="0" fontId="38" fillId="36" borderId="45" xfId="0" applyFont="1" applyFill="1" applyBorder="1" applyAlignment="1">
      <alignment horizontal="center" vertical="center"/>
    </xf>
    <xf numFmtId="0" fontId="38" fillId="36" borderId="46" xfId="0" applyFont="1" applyFill="1" applyBorder="1" applyAlignment="1">
      <alignment horizontal="center" vertical="center"/>
    </xf>
    <xf numFmtId="0" fontId="39" fillId="49" borderId="47" xfId="0" applyFont="1" applyFill="1" applyBorder="1" applyAlignment="1">
      <alignment horizontal="center" vertical="center"/>
    </xf>
    <xf numFmtId="0" fontId="21" fillId="0" borderId="30" xfId="0" applyFont="1" applyBorder="1" applyAlignment="1">
      <alignment horizontal="center"/>
    </xf>
    <xf numFmtId="0" fontId="21" fillId="0" borderId="17" xfId="0" applyFont="1" applyBorder="1" applyAlignment="1">
      <alignment horizontal="center"/>
    </xf>
    <xf numFmtId="0" fontId="21" fillId="0" borderId="31" xfId="0" applyFont="1" applyBorder="1" applyAlignment="1">
      <alignment horizontal="center"/>
    </xf>
    <xf numFmtId="0" fontId="21" fillId="0" borderId="32" xfId="0" applyFont="1" applyBorder="1" applyAlignment="1">
      <alignment horizontal="center"/>
    </xf>
    <xf numFmtId="166" fontId="26" fillId="0" borderId="45" xfId="0" applyNumberFormat="1" applyFont="1" applyBorder="1" applyAlignment="1">
      <alignment horizontal="right"/>
    </xf>
    <xf numFmtId="166" fontId="26" fillId="0" borderId="46" xfId="0" applyNumberFormat="1" applyFont="1" applyBorder="1" applyAlignment="1">
      <alignment horizontal="right"/>
    </xf>
    <xf numFmtId="0" fontId="39" fillId="49" borderId="69" xfId="0" applyFont="1" applyFill="1" applyBorder="1" applyAlignment="1">
      <alignment horizontal="center" vertical="center" wrapText="1"/>
    </xf>
    <xf numFmtId="0" fontId="0" fillId="43" borderId="18" xfId="0" applyFont="1" applyFill="1" applyBorder="1" applyAlignment="1">
      <alignment horizontal="center" vertical="center" wrapText="1"/>
    </xf>
    <xf numFmtId="0" fontId="0" fillId="43" borderId="19" xfId="0" applyFont="1" applyFill="1" applyBorder="1" applyAlignment="1">
      <alignment horizontal="center" vertical="center" wrapText="1"/>
    </xf>
    <xf numFmtId="0" fontId="0" fillId="43" borderId="26" xfId="0" applyFont="1" applyFill="1" applyBorder="1" applyAlignment="1">
      <alignment horizontal="center" vertical="center" wrapText="1"/>
    </xf>
    <xf numFmtId="166" fontId="38" fillId="49" borderId="45" xfId="0" applyNumberFormat="1" applyFont="1" applyFill="1" applyBorder="1"/>
    <xf numFmtId="166" fontId="38" fillId="49" borderId="46" xfId="0" applyNumberFormat="1" applyFont="1" applyFill="1" applyBorder="1"/>
    <xf numFmtId="0" fontId="16" fillId="0" borderId="11" xfId="0" applyFont="1" applyBorder="1" applyAlignment="1">
      <alignment horizontal="center"/>
    </xf>
    <xf numFmtId="0" fontId="16" fillId="0" borderId="41" xfId="0" applyFont="1" applyBorder="1" applyAlignment="1">
      <alignment horizontal="center"/>
    </xf>
    <xf numFmtId="0" fontId="16" fillId="0" borderId="0" xfId="0"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49" fontId="32" fillId="0" borderId="10" xfId="0" applyNumberFormat="1" applyFont="1" applyFill="1" applyBorder="1" applyAlignment="1" applyProtection="1">
      <alignment vertical="center" wrapText="1"/>
    </xf>
    <xf numFmtId="0" fontId="0" fillId="0" borderId="10" xfId="0" applyBorder="1" applyAlignment="1">
      <alignment vertical="center" wrapText="1"/>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38" fillId="0" borderId="22" xfId="0" applyFont="1" applyBorder="1" applyAlignment="1">
      <alignment horizontal="right" vertical="center" wrapText="1"/>
    </xf>
    <xf numFmtId="0" fontId="38" fillId="0" borderId="23" xfId="0" applyFont="1" applyBorder="1" applyAlignment="1">
      <alignment horizontal="right" vertical="center" wrapText="1"/>
    </xf>
    <xf numFmtId="0" fontId="38" fillId="33" borderId="14" xfId="0" applyFont="1" applyFill="1" applyBorder="1" applyAlignment="1">
      <alignment horizontal="center" vertical="center" wrapText="1"/>
    </xf>
    <xf numFmtId="0" fontId="38" fillId="33" borderId="15" xfId="0" applyFont="1" applyFill="1" applyBorder="1" applyAlignment="1">
      <alignment horizontal="center" vertical="center" wrapText="1"/>
    </xf>
    <xf numFmtId="0" fontId="38" fillId="0" borderId="106" xfId="0" applyFont="1" applyBorder="1" applyAlignment="1">
      <alignment horizontal="right" vertical="center" wrapText="1"/>
    </xf>
    <xf numFmtId="0" fontId="38" fillId="33" borderId="107" xfId="0" applyFont="1" applyFill="1" applyBorder="1" applyAlignment="1">
      <alignment horizontal="center" vertical="center" wrapText="1"/>
    </xf>
    <xf numFmtId="0" fontId="39" fillId="49" borderId="49" xfId="0" applyFont="1" applyFill="1" applyBorder="1" applyAlignment="1">
      <alignment horizontal="center" vertical="center" wrapText="1"/>
    </xf>
    <xf numFmtId="0" fontId="39" fillId="49" borderId="50" xfId="0" applyFont="1" applyFill="1" applyBorder="1" applyAlignment="1">
      <alignment horizontal="center" vertical="center" wrapText="1"/>
    </xf>
    <xf numFmtId="0" fontId="39" fillId="49" borderId="73" xfId="0" applyFont="1" applyFill="1" applyBorder="1" applyAlignment="1">
      <alignment horizontal="center" vertical="center" wrapText="1"/>
    </xf>
    <xf numFmtId="0" fontId="39" fillId="49" borderId="74" xfId="0" applyFont="1" applyFill="1" applyBorder="1" applyAlignment="1">
      <alignment horizontal="center" vertical="center" wrapText="1"/>
    </xf>
    <xf numFmtId="0" fontId="38" fillId="0" borderId="22" xfId="0" applyFont="1" applyBorder="1" applyAlignment="1">
      <alignment horizontal="center" vertical="center" wrapText="1"/>
    </xf>
    <xf numFmtId="9" fontId="0" fillId="0" borderId="13" xfId="0" applyNumberFormat="1" applyFont="1" applyFill="1" applyBorder="1" applyAlignment="1">
      <alignment horizontal="center" vertical="center" wrapText="1"/>
    </xf>
    <xf numFmtId="4" fontId="45" fillId="0" borderId="13" xfId="0" applyNumberFormat="1" applyFont="1" applyBorder="1" applyAlignment="1">
      <alignment vertical="center" wrapText="1"/>
    </xf>
    <xf numFmtId="0" fontId="38" fillId="0" borderId="108" xfId="0" applyFont="1" applyBorder="1" applyAlignment="1">
      <alignment horizontal="center" vertical="center" wrapText="1"/>
    </xf>
    <xf numFmtId="0" fontId="38" fillId="33" borderId="33" xfId="0" applyFont="1" applyFill="1" applyBorder="1" applyAlignment="1">
      <alignment horizontal="center" vertical="center" wrapText="1"/>
    </xf>
    <xf numFmtId="0" fontId="26" fillId="0" borderId="13" xfId="0" applyFont="1" applyBorder="1" applyAlignment="1">
      <alignment horizontal="left" vertical="center" wrapText="1"/>
    </xf>
    <xf numFmtId="9" fontId="0" fillId="0" borderId="13" xfId="0" applyNumberFormat="1" applyFont="1" applyBorder="1" applyAlignment="1">
      <alignment horizontal="center" vertical="center" wrapText="1"/>
    </xf>
    <xf numFmtId="0" fontId="38" fillId="0" borderId="23" xfId="0" applyFont="1" applyBorder="1" applyAlignment="1">
      <alignment horizontal="center" vertical="center" wrapText="1"/>
    </xf>
    <xf numFmtId="0" fontId="38" fillId="0" borderId="20" xfId="0" applyFont="1" applyBorder="1" applyAlignment="1">
      <alignment horizontal="right" vertical="center" wrapText="1"/>
    </xf>
    <xf numFmtId="0" fontId="26" fillId="0" borderId="69" xfId="0" applyFont="1" applyFill="1" applyBorder="1" applyAlignment="1">
      <alignment horizontal="left" vertical="center" wrapText="1"/>
    </xf>
    <xf numFmtId="0" fontId="26" fillId="0" borderId="69" xfId="0" applyFont="1" applyBorder="1" applyAlignment="1">
      <alignment vertical="center" wrapText="1"/>
    </xf>
    <xf numFmtId="0" fontId="38" fillId="0" borderId="108" xfId="0" applyFont="1" applyBorder="1" applyAlignment="1">
      <alignment horizontal="right" vertical="center" wrapText="1"/>
    </xf>
    <xf numFmtId="4" fontId="43" fillId="0" borderId="13" xfId="0" applyNumberFormat="1" applyFont="1" applyBorder="1" applyAlignment="1">
      <alignment vertical="center" wrapText="1"/>
    </xf>
    <xf numFmtId="0" fontId="26" fillId="43" borderId="109" xfId="0" applyFont="1" applyFill="1" applyBorder="1" applyAlignment="1">
      <alignment horizontal="center" vertical="center" wrapText="1"/>
    </xf>
    <xf numFmtId="167" fontId="0" fillId="0" borderId="13" xfId="46" applyNumberFormat="1" applyFont="1" applyBorder="1" applyAlignment="1">
      <alignment vertical="center" wrapText="1"/>
    </xf>
    <xf numFmtId="10" fontId="0" fillId="0" borderId="13" xfId="0" applyNumberFormat="1" applyFont="1" applyBorder="1" applyAlignment="1">
      <alignment vertical="center" wrapText="1"/>
    </xf>
    <xf numFmtId="0" fontId="40" fillId="0" borderId="69" xfId="0" applyFont="1" applyFill="1" applyBorder="1" applyAlignment="1">
      <alignment horizontal="left" vertical="center" wrapText="1"/>
    </xf>
    <xf numFmtId="165" fontId="0" fillId="0" borderId="13" xfId="47" applyNumberFormat="1" applyFont="1" applyBorder="1" applyAlignment="1">
      <alignment vertical="center" wrapText="1"/>
    </xf>
    <xf numFmtId="166" fontId="46" fillId="49" borderId="45" xfId="0" applyNumberFormat="1" applyFont="1" applyFill="1" applyBorder="1" applyAlignment="1">
      <alignment horizontal="right"/>
    </xf>
    <xf numFmtId="166" fontId="46" fillId="49" borderId="46" xfId="0" applyNumberFormat="1" applyFont="1" applyFill="1" applyBorder="1" applyAlignment="1">
      <alignment horizontal="right"/>
    </xf>
    <xf numFmtId="0" fontId="26" fillId="43" borderId="13" xfId="0" applyFont="1" applyFill="1" applyBorder="1" applyAlignment="1">
      <alignment horizontal="center" vertical="center" wrapText="1"/>
    </xf>
    <xf numFmtId="2" fontId="0" fillId="0" borderId="13" xfId="0" applyNumberFormat="1" applyFont="1" applyBorder="1" applyAlignment="1">
      <alignment vertical="center" wrapText="1"/>
    </xf>
    <xf numFmtId="2" fontId="45" fillId="0" borderId="13" xfId="0" applyNumberFormat="1" applyFont="1" applyBorder="1" applyAlignment="1">
      <alignment vertical="center" wrapText="1"/>
    </xf>
    <xf numFmtId="0" fontId="38" fillId="33" borderId="13" xfId="0" applyFont="1" applyFill="1" applyBorder="1" applyAlignment="1">
      <alignment horizontal="center" vertical="center" wrapText="1"/>
    </xf>
    <xf numFmtId="0" fontId="0" fillId="0" borderId="13" xfId="0" applyNumberFormat="1" applyFont="1" applyBorder="1" applyAlignment="1">
      <alignment vertical="center" wrapText="1"/>
    </xf>
    <xf numFmtId="4" fontId="26" fillId="0" borderId="13" xfId="0" applyNumberFormat="1" applyFont="1" applyBorder="1" applyAlignment="1">
      <alignment vertical="center" wrapText="1"/>
    </xf>
    <xf numFmtId="166" fontId="47" fillId="49" borderId="45" xfId="0" applyNumberFormat="1" applyFont="1" applyFill="1" applyBorder="1" applyAlignment="1">
      <alignment horizontal="right"/>
    </xf>
    <xf numFmtId="166" fontId="47" fillId="49" borderId="46" xfId="0" applyNumberFormat="1" applyFont="1" applyFill="1" applyBorder="1" applyAlignment="1">
      <alignment horizontal="right"/>
    </xf>
    <xf numFmtId="0" fontId="0" fillId="0" borderId="13" xfId="0" applyFont="1" applyBorder="1" applyAlignment="1">
      <alignment horizontal="right" vertical="center" wrapText="1"/>
    </xf>
    <xf numFmtId="0" fontId="16" fillId="0" borderId="22" xfId="0" applyFont="1" applyBorder="1" applyAlignment="1">
      <alignment horizontal="center" vertical="center" wrapText="1"/>
    </xf>
    <xf numFmtId="0" fontId="16" fillId="0" borderId="22" xfId="0" applyFont="1" applyBorder="1" applyAlignment="1">
      <alignment horizontal="right" vertical="center" wrapText="1"/>
    </xf>
    <xf numFmtId="0" fontId="26" fillId="0" borderId="13" xfId="0" applyFont="1" applyFill="1" applyBorder="1" applyAlignment="1">
      <alignment horizontal="left" vertical="center" wrapText="1"/>
    </xf>
    <xf numFmtId="0" fontId="16" fillId="0" borderId="108" xfId="0" applyFont="1" applyBorder="1" applyAlignment="1">
      <alignment horizontal="right" vertical="center" wrapText="1"/>
    </xf>
    <xf numFmtId="1" fontId="0" fillId="0" borderId="13" xfId="46" applyNumberFormat="1" applyFont="1" applyBorder="1" applyAlignment="1">
      <alignment vertical="center" wrapText="1"/>
    </xf>
    <xf numFmtId="0" fontId="16" fillId="0" borderId="23" xfId="0" applyFont="1" applyBorder="1" applyAlignment="1">
      <alignment horizontal="right" vertical="center" wrapText="1"/>
    </xf>
    <xf numFmtId="0" fontId="26" fillId="43" borderId="18" xfId="0" applyFont="1" applyFill="1" applyBorder="1" applyAlignment="1">
      <alignment horizontal="left" vertical="center" wrapText="1"/>
    </xf>
    <xf numFmtId="0" fontId="26" fillId="43" borderId="19" xfId="0" applyFont="1" applyFill="1" applyBorder="1" applyAlignment="1">
      <alignment horizontal="left" vertical="center" wrapText="1"/>
    </xf>
    <xf numFmtId="3" fontId="26" fillId="0" borderId="13" xfId="0" applyNumberFormat="1" applyFont="1" applyBorder="1" applyAlignment="1">
      <alignment horizontal="right" vertical="center" wrapText="1"/>
    </xf>
    <xf numFmtId="4" fontId="26" fillId="0" borderId="13" xfId="0" applyNumberFormat="1" applyFont="1" applyBorder="1" applyAlignment="1">
      <alignment horizontal="right" vertical="center" wrapText="1"/>
    </xf>
    <xf numFmtId="0" fontId="26" fillId="0" borderId="13" xfId="0" applyFont="1" applyFill="1" applyBorder="1" applyAlignment="1">
      <alignment vertical="center" wrapText="1"/>
    </xf>
    <xf numFmtId="3" fontId="26" fillId="0" borderId="13" xfId="0" applyNumberFormat="1" applyFont="1" applyFill="1" applyBorder="1" applyAlignment="1">
      <alignment horizontal="right" vertical="center" wrapText="1"/>
    </xf>
    <xf numFmtId="165" fontId="26" fillId="0" borderId="13" xfId="0" applyNumberFormat="1" applyFont="1" applyBorder="1" applyAlignment="1">
      <alignment horizontal="right" vertical="center" wrapText="1"/>
    </xf>
    <xf numFmtId="165" fontId="26" fillId="0" borderId="13" xfId="0" applyNumberFormat="1" applyFont="1" applyBorder="1" applyAlignment="1">
      <alignment vertical="center" wrapText="1"/>
    </xf>
    <xf numFmtId="0" fontId="26" fillId="0" borderId="13" xfId="0" applyFont="1" applyBorder="1" applyAlignment="1">
      <alignment horizontal="right" vertical="center" wrapText="1"/>
    </xf>
    <xf numFmtId="0" fontId="26" fillId="0" borderId="15" xfId="0" applyFont="1" applyBorder="1" applyAlignment="1">
      <alignment vertical="center" wrapText="1"/>
    </xf>
    <xf numFmtId="0" fontId="26" fillId="43" borderId="83" xfId="0" applyFont="1" applyFill="1" applyBorder="1" applyAlignment="1">
      <alignment horizontal="center" vertical="center" wrapText="1"/>
    </xf>
    <xf numFmtId="0" fontId="26" fillId="43" borderId="85" xfId="0" applyFont="1" applyFill="1" applyBorder="1" applyAlignment="1">
      <alignment horizontal="center" vertical="center" wrapText="1"/>
    </xf>
    <xf numFmtId="3" fontId="26" fillId="0" borderId="15" xfId="0" applyNumberFormat="1" applyFont="1" applyBorder="1" applyAlignment="1">
      <alignment horizontal="right" vertical="center" wrapText="1"/>
    </xf>
    <xf numFmtId="0" fontId="26" fillId="0" borderId="15" xfId="0" applyFont="1" applyFill="1" applyBorder="1" applyAlignment="1">
      <alignment vertical="center" wrapText="1"/>
    </xf>
    <xf numFmtId="3" fontId="26" fillId="0" borderId="15" xfId="0" applyNumberFormat="1" applyFont="1" applyFill="1" applyBorder="1" applyAlignment="1">
      <alignment horizontal="right" vertical="center" wrapText="1"/>
    </xf>
    <xf numFmtId="165" fontId="26" fillId="0" borderId="15" xfId="0" applyNumberFormat="1" applyFont="1" applyBorder="1" applyAlignment="1">
      <alignment horizontal="right" vertical="center" wrapText="1"/>
    </xf>
    <xf numFmtId="4" fontId="26" fillId="0" borderId="15" xfId="0" applyNumberFormat="1" applyFont="1" applyBorder="1" applyAlignment="1">
      <alignment horizontal="right" vertical="center" wrapText="1"/>
    </xf>
    <xf numFmtId="165" fontId="26" fillId="0" borderId="15" xfId="0" applyNumberFormat="1" applyFont="1" applyBorder="1" applyAlignment="1">
      <alignment vertical="center" wrapText="1"/>
    </xf>
    <xf numFmtId="0" fontId="26" fillId="0" borderId="33" xfId="0" applyFont="1" applyFill="1" applyBorder="1" applyAlignment="1">
      <alignment vertical="center" wrapText="1"/>
    </xf>
    <xf numFmtId="9" fontId="26" fillId="0" borderId="13" xfId="0" applyNumberFormat="1" applyFont="1" applyFill="1" applyBorder="1" applyAlignment="1">
      <alignment horizontal="right" vertical="center" wrapText="1"/>
    </xf>
    <xf numFmtId="1" fontId="26" fillId="0" borderId="13" xfId="0" applyNumberFormat="1" applyFont="1" applyFill="1" applyBorder="1" applyAlignment="1">
      <alignment horizontal="right" vertical="center" wrapText="1"/>
    </xf>
    <xf numFmtId="0" fontId="26" fillId="0" borderId="13" xfId="0" applyFont="1" applyFill="1" applyBorder="1" applyAlignment="1">
      <alignment horizontal="right" vertical="center" wrapText="1"/>
    </xf>
    <xf numFmtId="0" fontId="26" fillId="43" borderId="15" xfId="0" applyFont="1" applyFill="1" applyBorder="1" applyAlignment="1">
      <alignment vertical="center" wrapText="1"/>
    </xf>
    <xf numFmtId="0" fontId="26" fillId="43" borderId="84" xfId="0" applyFont="1" applyFill="1" applyBorder="1" applyAlignment="1">
      <alignment horizontal="center" vertical="center" wrapText="1"/>
    </xf>
    <xf numFmtId="0" fontId="0" fillId="0" borderId="15" xfId="0" applyFont="1" applyBorder="1" applyAlignment="1">
      <alignment vertical="center" wrapText="1"/>
    </xf>
    <xf numFmtId="0" fontId="26" fillId="0" borderId="15" xfId="0" applyFont="1" applyFill="1" applyBorder="1" applyAlignment="1">
      <alignment horizontal="right" vertical="center" wrapText="1"/>
    </xf>
    <xf numFmtId="0" fontId="26" fillId="0" borderId="13" xfId="0" applyNumberFormat="1" applyFont="1" applyBorder="1" applyAlignment="1">
      <alignment horizontal="right" vertical="center" wrapText="1"/>
    </xf>
    <xf numFmtId="3" fontId="45" fillId="0" borderId="13" xfId="0" applyNumberFormat="1" applyFont="1" applyFill="1" applyBorder="1" applyAlignment="1">
      <alignment horizontal="right" vertical="center" wrapText="1"/>
    </xf>
    <xf numFmtId="0" fontId="16" fillId="0" borderId="20" xfId="0" applyFont="1" applyBorder="1" applyAlignment="1">
      <alignment horizontal="right" vertical="center" wrapText="1"/>
    </xf>
    <xf numFmtId="164" fontId="48" fillId="0" borderId="13" xfId="46" applyFont="1" applyBorder="1" applyAlignment="1">
      <alignment vertical="center" wrapText="1"/>
    </xf>
    <xf numFmtId="9" fontId="0" fillId="0" borderId="13" xfId="0" applyNumberFormat="1" applyFont="1" applyBorder="1" applyAlignment="1">
      <alignment horizontal="right" vertical="center" wrapText="1"/>
    </xf>
    <xf numFmtId="0" fontId="0" fillId="0" borderId="13" xfId="0" applyFont="1" applyFill="1" applyBorder="1" applyAlignment="1">
      <alignment horizontal="left" vertical="center" wrapText="1"/>
    </xf>
    <xf numFmtId="165" fontId="0" fillId="0" borderId="13" xfId="0" applyNumberFormat="1" applyFont="1" applyBorder="1" applyAlignment="1">
      <alignment horizontal="left" vertical="center" wrapText="1"/>
    </xf>
    <xf numFmtId="3" fontId="0" fillId="0" borderId="13" xfId="0" applyNumberFormat="1" applyFont="1" applyBorder="1" applyAlignment="1">
      <alignment horizontal="right" vertical="center" wrapText="1"/>
    </xf>
    <xf numFmtId="10" fontId="0" fillId="0" borderId="13" xfId="0" applyNumberFormat="1" applyFont="1" applyBorder="1" applyAlignment="1">
      <alignment horizontal="right" vertical="center" wrapText="1"/>
    </xf>
    <xf numFmtId="0" fontId="49" fillId="0" borderId="13" xfId="0" applyFont="1" applyFill="1" applyBorder="1" applyAlignment="1">
      <alignment horizontal="left" vertical="center" wrapText="1"/>
    </xf>
    <xf numFmtId="0" fontId="38" fillId="33" borderId="14" xfId="0" applyFont="1" applyFill="1" applyBorder="1" applyAlignment="1">
      <alignment horizontal="left" vertical="center" wrapText="1"/>
    </xf>
    <xf numFmtId="165" fontId="0" fillId="0" borderId="13"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3" fontId="0" fillId="0" borderId="13" xfId="0" applyNumberFormat="1" applyFont="1" applyBorder="1" applyAlignment="1">
      <alignment horizontal="center" vertical="center" wrapText="1"/>
    </xf>
    <xf numFmtId="3" fontId="0" fillId="0" borderId="13" xfId="0" applyNumberFormat="1" applyFont="1" applyBorder="1" applyAlignment="1">
      <alignment horizontal="left" vertical="center" wrapText="1"/>
    </xf>
    <xf numFmtId="0" fontId="26" fillId="43" borderId="66" xfId="0" applyFont="1" applyFill="1" applyBorder="1" applyAlignment="1">
      <alignment horizontal="center" vertical="center" wrapText="1"/>
    </xf>
    <xf numFmtId="0" fontId="26" fillId="43" borderId="68" xfId="0" applyFont="1" applyFill="1" applyBorder="1" applyAlignment="1">
      <alignment horizontal="center" vertical="center" wrapText="1"/>
    </xf>
    <xf numFmtId="9" fontId="26" fillId="0" borderId="13" xfId="0" applyNumberFormat="1" applyFont="1" applyBorder="1" applyAlignment="1">
      <alignment vertical="center" wrapText="1"/>
    </xf>
    <xf numFmtId="166" fontId="45" fillId="0" borderId="45" xfId="0" applyNumberFormat="1" applyFont="1" applyFill="1" applyBorder="1"/>
    <xf numFmtId="166" fontId="45" fillId="0" borderId="46" xfId="0" applyNumberFormat="1" applyFont="1" applyFill="1" applyBorder="1"/>
    <xf numFmtId="0" fontId="0" fillId="0" borderId="16" xfId="0" applyFont="1" applyBorder="1" applyAlignment="1">
      <alignment horizontal="left" vertical="center" wrapText="1"/>
    </xf>
    <xf numFmtId="0" fontId="0" fillId="0" borderId="25" xfId="0" applyFont="1" applyBorder="1" applyAlignment="1">
      <alignment horizontal="left" vertical="center" wrapText="1"/>
    </xf>
    <xf numFmtId="0" fontId="0" fillId="0" borderId="24" xfId="0" applyFont="1" applyBorder="1" applyAlignment="1">
      <alignment horizontal="left" vertical="center" wrapText="1"/>
    </xf>
    <xf numFmtId="0" fontId="37" fillId="0" borderId="13" xfId="0" applyFont="1" applyFill="1" applyBorder="1" applyAlignment="1">
      <alignment horizontal="left" vertical="center" wrapText="1"/>
    </xf>
    <xf numFmtId="0" fontId="26" fillId="33" borderId="13" xfId="0" applyFont="1" applyFill="1" applyBorder="1" applyAlignment="1">
      <alignment vertical="center" wrapText="1"/>
    </xf>
    <xf numFmtId="0" fontId="38" fillId="33" borderId="15" xfId="0" applyFont="1" applyFill="1" applyBorder="1" applyAlignment="1">
      <alignment horizontal="right" vertical="center" wrapText="1"/>
    </xf>
    <xf numFmtId="1" fontId="0" fillId="0" borderId="13" xfId="0" applyNumberFormat="1" applyFont="1" applyBorder="1" applyAlignment="1">
      <alignment vertical="center" wrapText="1"/>
    </xf>
    <xf numFmtId="3" fontId="0" fillId="0" borderId="13" xfId="0" applyNumberFormat="1" applyFont="1" applyBorder="1" applyAlignment="1">
      <alignment vertical="center" wrapText="1"/>
    </xf>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6" builtinId="3"/>
    <cellStyle name="Neutral" xfId="8" builtinId="28" customBuiltin="1"/>
    <cellStyle name="Normal" xfId="0" builtinId="0"/>
    <cellStyle name="Normal 2" xfId="42"/>
    <cellStyle name="Normal 3" xfId="43"/>
    <cellStyle name="Notas" xfId="15" builtinId="10" customBuiltin="1"/>
    <cellStyle name="Porcentaje" xfId="47" builtinId="5"/>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44"/>
    <cellStyle name="Título 5" xfId="45"/>
    <cellStyle name="Total" xfId="17" builtinId="25" customBuiltin="1"/>
  </cellStyles>
  <dxfs count="0"/>
  <tableStyles count="0" defaultTableStyle="TableStyleMedium2" defaultPivotStyle="PivotStyleLight16"/>
  <colors>
    <mruColors>
      <color rgb="FFCCFFCC"/>
      <color rgb="FFEAEAEA"/>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68445" cy="942088"/>
        </a:xfrm>
        <a:prstGeom prst="rect">
          <a:avLst/>
        </a:prstGeom>
        <a:ln w="12700">
          <a:miter lim="400000"/>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2883573</xdr:colOff>
      <xdr:row>4</xdr:row>
      <xdr:rowOff>162719</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230982</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52713" cy="805235"/>
        </a:xfrm>
        <a:prstGeom prst="rect">
          <a:avLst/>
        </a:prstGeom>
        <a:ln w="12700">
          <a:miter lim="400000"/>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278607</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52713" cy="805235"/>
        </a:xfrm>
        <a:prstGeom prst="rect">
          <a:avLst/>
        </a:prstGeom>
        <a:ln w="12700">
          <a:miter lim="400000"/>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314325</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50331" cy="805235"/>
        </a:xfrm>
        <a:prstGeom prst="rect">
          <a:avLst/>
        </a:prstGeom>
        <a:ln w="12700">
          <a:miter lim="400000"/>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314325</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50331" cy="805235"/>
        </a:xfrm>
        <a:prstGeom prst="rect">
          <a:avLst/>
        </a:prstGeom>
        <a:ln w="12700">
          <a:miter lim="400000"/>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207169</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47950" cy="805235"/>
        </a:xfrm>
        <a:prstGeom prst="rect">
          <a:avLst/>
        </a:prstGeom>
        <a:ln w="12700">
          <a:miter lim="400000"/>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314325</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50331" cy="805235"/>
        </a:xfrm>
        <a:prstGeom prst="rect">
          <a:avLst/>
        </a:prstGeom>
        <a:ln w="12700">
          <a:miter lim="400000"/>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314325</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266700"/>
          <a:ext cx="2650331" cy="796831"/>
        </a:xfrm>
        <a:prstGeom prst="rect">
          <a:avLst/>
        </a:prstGeom>
        <a:ln w="12700">
          <a:miter lim="400000"/>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85" zoomScaleNormal="85" workbookViewId="0">
      <selection activeCell="C11" sqref="C11"/>
    </sheetView>
  </sheetViews>
  <sheetFormatPr baseColWidth="10" defaultRowHeight="15"/>
  <cols>
    <col min="1" max="1" width="30.140625" style="1" customWidth="1"/>
    <col min="2" max="2" width="44.140625" style="1" customWidth="1"/>
    <col min="3" max="3" width="47.5703125" customWidth="1"/>
    <col min="4" max="4" width="38.85546875" customWidth="1"/>
    <col min="5" max="5" width="27.85546875" customWidth="1"/>
  </cols>
  <sheetData>
    <row r="1" spans="1:5" ht="15.75">
      <c r="A1" s="193" t="s">
        <v>6</v>
      </c>
      <c r="B1" s="193"/>
      <c r="C1" s="193"/>
      <c r="D1" s="193"/>
      <c r="E1" s="193"/>
    </row>
    <row r="2" spans="1:5" ht="15.75">
      <c r="A2" s="193" t="s">
        <v>4</v>
      </c>
      <c r="B2" s="193"/>
      <c r="C2" s="193"/>
      <c r="D2" s="193"/>
      <c r="E2" s="193"/>
    </row>
    <row r="3" spans="1:5" ht="15.75">
      <c r="A3" s="193" t="s">
        <v>5</v>
      </c>
      <c r="B3" s="193"/>
      <c r="C3" s="193"/>
      <c r="D3" s="193"/>
      <c r="E3" s="193"/>
    </row>
    <row r="4" spans="1:5" s="1" customFormat="1" ht="15.75">
      <c r="C4" s="4"/>
      <c r="D4" s="4"/>
      <c r="E4" s="4"/>
    </row>
    <row r="5" spans="1:5" ht="18">
      <c r="A5" s="194" t="s">
        <v>20</v>
      </c>
      <c r="B5" s="194"/>
      <c r="C5" s="194"/>
      <c r="D5" s="194"/>
      <c r="E5" s="194"/>
    </row>
    <row r="6" spans="1:5" ht="58.5" customHeight="1">
      <c r="A6" s="5" t="s">
        <v>24</v>
      </c>
      <c r="B6" s="5" t="s">
        <v>7</v>
      </c>
      <c r="C6" s="5" t="s">
        <v>21</v>
      </c>
      <c r="D6" s="5" t="s">
        <v>22</v>
      </c>
      <c r="E6" s="5" t="s">
        <v>23</v>
      </c>
    </row>
    <row r="7" spans="1:5" ht="23.25" customHeight="1">
      <c r="A7" s="7" t="s">
        <v>8</v>
      </c>
      <c r="B7" s="7"/>
      <c r="C7" s="2"/>
      <c r="D7" s="2"/>
      <c r="E7" s="3"/>
    </row>
    <row r="8" spans="1:5" ht="23.25" customHeight="1">
      <c r="A8" s="7" t="s">
        <v>9</v>
      </c>
      <c r="B8" s="7"/>
      <c r="C8" s="2"/>
      <c r="D8" s="2"/>
      <c r="E8" s="3"/>
    </row>
    <row r="9" spans="1:5" ht="23.25" customHeight="1">
      <c r="A9" s="7" t="s">
        <v>10</v>
      </c>
      <c r="B9" s="7"/>
      <c r="C9" s="8"/>
      <c r="D9" s="8"/>
      <c r="E9" s="9"/>
    </row>
    <row r="10" spans="1:5" ht="23.25" customHeight="1">
      <c r="A10" s="11" t="s">
        <v>13</v>
      </c>
      <c r="B10" s="11"/>
      <c r="C10" s="8"/>
      <c r="D10" s="8"/>
      <c r="E10" s="9"/>
    </row>
    <row r="11" spans="1:5" s="1" customFormat="1" ht="23.25" customHeight="1">
      <c r="A11" s="11" t="s">
        <v>17</v>
      </c>
      <c r="B11" s="11"/>
      <c r="C11" s="8"/>
      <c r="D11" s="2"/>
      <c r="E11" s="3"/>
    </row>
    <row r="12" spans="1:5" s="1" customFormat="1" ht="23.25" customHeight="1">
      <c r="A12" s="10" t="s">
        <v>18</v>
      </c>
      <c r="B12" s="10"/>
      <c r="C12" s="8"/>
      <c r="D12" s="2"/>
      <c r="E12" s="3"/>
    </row>
    <row r="13" spans="1:5" s="1" customFormat="1" ht="23.25" customHeight="1">
      <c r="A13" s="7" t="s">
        <v>11</v>
      </c>
      <c r="B13" s="10"/>
      <c r="C13" s="8"/>
      <c r="D13" s="2"/>
      <c r="E13" s="3"/>
    </row>
    <row r="14" spans="1:5" s="1" customFormat="1" ht="23.25" customHeight="1">
      <c r="A14" s="7" t="s">
        <v>14</v>
      </c>
      <c r="B14" s="2"/>
      <c r="C14" s="2"/>
      <c r="D14" s="2"/>
      <c r="E14" s="3"/>
    </row>
    <row r="15" spans="1:5" s="1" customFormat="1" ht="23.25" customHeight="1">
      <c r="A15" s="7" t="s">
        <v>19</v>
      </c>
      <c r="B15" s="2"/>
      <c r="C15" s="2"/>
      <c r="D15" s="2"/>
      <c r="E15" s="3"/>
    </row>
    <row r="16" spans="1:5" s="1" customFormat="1" ht="23.25" customHeight="1">
      <c r="A16" s="7" t="s">
        <v>12</v>
      </c>
      <c r="B16" s="2"/>
      <c r="C16" s="2"/>
      <c r="D16" s="2"/>
      <c r="E16" s="3"/>
    </row>
    <row r="17" spans="1:5" ht="23.25" customHeight="1">
      <c r="A17" s="7" t="s">
        <v>15</v>
      </c>
      <c r="B17" s="8"/>
      <c r="C17" s="2"/>
      <c r="D17" s="2"/>
      <c r="E17" s="3"/>
    </row>
    <row r="18" spans="1:5" ht="23.25" customHeight="1">
      <c r="A18" s="7" t="s">
        <v>16</v>
      </c>
      <c r="B18" s="2"/>
      <c r="C18" s="2"/>
      <c r="D18" s="2"/>
      <c r="E18" s="3"/>
    </row>
    <row r="19" spans="1:5" ht="18">
      <c r="A19" s="6"/>
      <c r="B19" s="6"/>
    </row>
  </sheetData>
  <mergeCells count="4">
    <mergeCell ref="A1:E1"/>
    <mergeCell ref="A2:E2"/>
    <mergeCell ref="A3:E3"/>
    <mergeCell ref="A5:E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C1" zoomScale="85" zoomScaleNormal="85" workbookViewId="0">
      <selection activeCell="C11" sqref="C11"/>
    </sheetView>
  </sheetViews>
  <sheetFormatPr baseColWidth="10" defaultRowHeight="15"/>
  <cols>
    <col min="1" max="2" width="30.140625" style="1" customWidth="1"/>
    <col min="3" max="3" width="44.140625" style="1" customWidth="1"/>
    <col min="4" max="4" width="47.5703125" style="1" customWidth="1"/>
    <col min="5" max="6" width="38.85546875" style="1" customWidth="1"/>
    <col min="7" max="16384" width="11.42578125" style="1"/>
  </cols>
  <sheetData>
    <row r="1" spans="1:6" ht="15.75">
      <c r="A1" s="193" t="s">
        <v>6</v>
      </c>
      <c r="B1" s="193"/>
      <c r="C1" s="193"/>
      <c r="D1" s="193"/>
      <c r="E1" s="193"/>
      <c r="F1" s="193"/>
    </row>
    <row r="2" spans="1:6" ht="15.75">
      <c r="A2" s="193" t="s">
        <v>4</v>
      </c>
      <c r="B2" s="193"/>
      <c r="C2" s="193"/>
      <c r="D2" s="193"/>
      <c r="E2" s="193"/>
      <c r="F2" s="193"/>
    </row>
    <row r="3" spans="1:6" ht="15.75">
      <c r="A3" s="193" t="s">
        <v>5</v>
      </c>
      <c r="B3" s="193"/>
      <c r="C3" s="193"/>
      <c r="D3" s="193"/>
      <c r="E3" s="193"/>
      <c r="F3" s="193"/>
    </row>
    <row r="4" spans="1:6" ht="15.75">
      <c r="D4" s="12"/>
      <c r="E4" s="12"/>
      <c r="F4" s="12"/>
    </row>
    <row r="5" spans="1:6" ht="18">
      <c r="A5" s="194"/>
      <c r="B5" s="194"/>
      <c r="C5" s="194"/>
      <c r="D5" s="194"/>
      <c r="E5" s="194"/>
      <c r="F5" s="194"/>
    </row>
    <row r="6" spans="1:6" ht="58.5" customHeight="1">
      <c r="A6" s="5" t="s">
        <v>57</v>
      </c>
      <c r="B6" s="5" t="s">
        <v>35</v>
      </c>
      <c r="C6" s="5" t="s">
        <v>58</v>
      </c>
      <c r="D6" s="5" t="s">
        <v>43</v>
      </c>
      <c r="E6" s="5" t="s">
        <v>59</v>
      </c>
      <c r="F6" s="5" t="s">
        <v>60</v>
      </c>
    </row>
    <row r="7" spans="1:6" ht="23.25" customHeight="1">
      <c r="A7" s="7"/>
      <c r="B7" s="7"/>
      <c r="C7" s="7"/>
      <c r="D7" s="2"/>
      <c r="E7" s="2"/>
      <c r="F7" s="2"/>
    </row>
    <row r="8" spans="1:6" ht="23.25" customHeight="1">
      <c r="A8" s="7"/>
      <c r="B8" s="7"/>
      <c r="C8" s="7"/>
      <c r="D8" s="2"/>
      <c r="E8" s="2"/>
      <c r="F8" s="2"/>
    </row>
    <row r="9" spans="1:6" ht="23.25" customHeight="1">
      <c r="A9" s="7"/>
      <c r="B9" s="7"/>
      <c r="C9" s="7"/>
      <c r="D9" s="8"/>
      <c r="E9" s="8"/>
      <c r="F9" s="8"/>
    </row>
    <row r="10" spans="1:6" ht="23.25" customHeight="1">
      <c r="A10" s="11"/>
      <c r="B10" s="11"/>
      <c r="C10" s="11"/>
      <c r="D10" s="8"/>
      <c r="E10" s="8"/>
      <c r="F10" s="8"/>
    </row>
    <row r="11" spans="1:6" ht="23.25" customHeight="1">
      <c r="A11" s="11"/>
      <c r="B11" s="11"/>
      <c r="C11" s="11"/>
      <c r="D11" s="8"/>
      <c r="E11" s="2"/>
      <c r="F11" s="2"/>
    </row>
    <row r="12" spans="1:6" ht="23.25" customHeight="1">
      <c r="A12" s="10"/>
      <c r="B12" s="10"/>
      <c r="C12" s="10"/>
      <c r="D12" s="8"/>
      <c r="E12" s="2"/>
      <c r="F12" s="2"/>
    </row>
    <row r="13" spans="1:6" ht="23.25" customHeight="1">
      <c r="A13" s="7"/>
      <c r="B13" s="20"/>
      <c r="C13" s="10"/>
      <c r="D13" s="8"/>
      <c r="E13" s="2"/>
      <c r="F13" s="2"/>
    </row>
    <row r="14" spans="1:6" ht="23.25" customHeight="1">
      <c r="A14" s="7"/>
      <c r="B14" s="7"/>
      <c r="C14" s="2"/>
      <c r="D14" s="2"/>
      <c r="E14" s="2"/>
      <c r="F14" s="2"/>
    </row>
    <row r="15" spans="1:6" ht="23.25" customHeight="1">
      <c r="A15" s="7"/>
      <c r="B15" s="7"/>
      <c r="C15" s="2"/>
      <c r="D15" s="2"/>
      <c r="E15" s="2"/>
      <c r="F15" s="2"/>
    </row>
    <row r="16" spans="1:6" ht="23.25" customHeight="1">
      <c r="A16" s="7"/>
      <c r="B16" s="7"/>
      <c r="C16" s="2"/>
      <c r="D16" s="2"/>
      <c r="E16" s="2"/>
      <c r="F16" s="2"/>
    </row>
    <row r="17" spans="1:6" ht="23.25" customHeight="1">
      <c r="A17" s="7"/>
      <c r="B17" s="7"/>
      <c r="C17" s="8"/>
      <c r="D17" s="2"/>
      <c r="E17" s="2"/>
      <c r="F17" s="2"/>
    </row>
    <row r="18" spans="1:6" ht="23.25" customHeight="1">
      <c r="A18" s="7"/>
      <c r="B18" s="7"/>
      <c r="C18" s="2"/>
      <c r="D18" s="2"/>
      <c r="E18" s="2"/>
      <c r="F18" s="2"/>
    </row>
    <row r="19" spans="1:6" ht="18">
      <c r="A19" s="6"/>
      <c r="B19" s="6"/>
      <c r="C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85" zoomScaleNormal="85" workbookViewId="0">
      <selection activeCell="C11" sqref="C11"/>
    </sheetView>
  </sheetViews>
  <sheetFormatPr baseColWidth="10" defaultRowHeight="15"/>
  <cols>
    <col min="1" max="1" width="58" style="1" customWidth="1"/>
    <col min="2" max="2" width="70.85546875" style="1" customWidth="1"/>
    <col min="3" max="3" width="45.7109375" style="1" customWidth="1"/>
    <col min="4" max="16384" width="11.42578125" style="1"/>
  </cols>
  <sheetData>
    <row r="1" spans="1:3" ht="15.75">
      <c r="A1" s="193" t="s">
        <v>6</v>
      </c>
      <c r="B1" s="193"/>
      <c r="C1" s="193"/>
    </row>
    <row r="2" spans="1:3" ht="15.75">
      <c r="A2" s="193" t="s">
        <v>4</v>
      </c>
      <c r="B2" s="193"/>
      <c r="C2" s="193"/>
    </row>
    <row r="3" spans="1:3" ht="15.75">
      <c r="A3" s="193" t="s">
        <v>5</v>
      </c>
      <c r="B3" s="193"/>
      <c r="C3" s="193"/>
    </row>
    <row r="5" spans="1:3" ht="18">
      <c r="A5" s="194"/>
      <c r="B5" s="194"/>
      <c r="C5" s="194"/>
    </row>
    <row r="6" spans="1:3" ht="58.5" customHeight="1">
      <c r="A6" s="5" t="s">
        <v>61</v>
      </c>
      <c r="B6" s="5" t="s">
        <v>62</v>
      </c>
      <c r="C6" s="5" t="s">
        <v>63</v>
      </c>
    </row>
    <row r="7" spans="1:3" ht="23.25" customHeight="1">
      <c r="A7" s="7"/>
      <c r="B7" s="7"/>
      <c r="C7" s="7"/>
    </row>
    <row r="8" spans="1:3" ht="23.25" customHeight="1">
      <c r="A8" s="7"/>
      <c r="B8" s="7"/>
      <c r="C8" s="7"/>
    </row>
    <row r="9" spans="1:3" ht="23.25" customHeight="1">
      <c r="A9" s="7"/>
      <c r="B9" s="7"/>
      <c r="C9" s="7"/>
    </row>
    <row r="10" spans="1:3" ht="23.25" customHeight="1">
      <c r="A10" s="11"/>
      <c r="B10" s="11"/>
      <c r="C10" s="11"/>
    </row>
    <row r="11" spans="1:3" ht="23.25" customHeight="1">
      <c r="A11" s="11"/>
      <c r="B11" s="11"/>
      <c r="C11" s="11"/>
    </row>
    <row r="12" spans="1:3" ht="23.25" customHeight="1">
      <c r="A12" s="10"/>
      <c r="B12" s="10"/>
      <c r="C12" s="10"/>
    </row>
    <row r="13" spans="1:3" ht="23.25" customHeight="1">
      <c r="A13" s="7"/>
      <c r="B13" s="20"/>
      <c r="C13" s="10"/>
    </row>
    <row r="14" spans="1:3" ht="23.25" customHeight="1">
      <c r="A14" s="7"/>
      <c r="B14" s="7"/>
      <c r="C14" s="2"/>
    </row>
    <row r="15" spans="1:3" ht="23.25" customHeight="1">
      <c r="A15" s="7"/>
      <c r="B15" s="7"/>
      <c r="C15" s="2"/>
    </row>
    <row r="16" spans="1:3" ht="23.25" customHeight="1">
      <c r="A16" s="7"/>
      <c r="B16" s="7"/>
      <c r="C16" s="2"/>
    </row>
    <row r="17" spans="1:3" ht="23.25" customHeight="1">
      <c r="A17" s="7"/>
      <c r="B17" s="7"/>
      <c r="C17" s="8"/>
    </row>
    <row r="18" spans="1:3" ht="23.25" customHeight="1">
      <c r="A18" s="7"/>
      <c r="B18" s="7"/>
      <c r="C18" s="2"/>
    </row>
    <row r="19" spans="1:3" ht="18">
      <c r="A19" s="6"/>
      <c r="B19" s="6"/>
      <c r="C19" s="6"/>
    </row>
  </sheetData>
  <mergeCells count="4">
    <mergeCell ref="A1:C1"/>
    <mergeCell ref="A2:C2"/>
    <mergeCell ref="A3:C3"/>
    <mergeCell ref="A5:C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70"/>
  <sheetViews>
    <sheetView showGridLines="0" tabSelected="1" view="pageBreakPreview" topLeftCell="A2" zoomScale="80" zoomScaleNormal="80" zoomScaleSheetLayoutView="80" workbookViewId="0">
      <selection activeCell="D18" sqref="D18"/>
    </sheetView>
  </sheetViews>
  <sheetFormatPr baseColWidth="10" defaultRowHeight="15"/>
  <cols>
    <col min="1" max="1" width="17.5703125" style="142" customWidth="1"/>
    <col min="2" max="2" width="19.85546875" style="142" customWidth="1"/>
    <col min="3" max="3" width="24.5703125" style="142" customWidth="1"/>
    <col min="4" max="4" width="37.85546875" style="142" customWidth="1"/>
    <col min="5" max="5" width="35.7109375" style="142" customWidth="1"/>
    <col min="6" max="6" width="9.28515625" style="142" customWidth="1"/>
    <col min="7" max="7" width="8.140625" style="142" customWidth="1"/>
    <col min="8" max="8" width="10.5703125" style="142" customWidth="1"/>
    <col min="9" max="10" width="12" style="142" customWidth="1"/>
    <col min="11" max="11" width="13.28515625" style="142" customWidth="1"/>
    <col min="12" max="12" width="10.140625" style="142" customWidth="1"/>
    <col min="13" max="13" width="4.7109375" style="142" hidden="1" customWidth="1"/>
    <col min="14" max="14" width="14.5703125" style="142" customWidth="1"/>
    <col min="15" max="15" width="6.140625" style="142" hidden="1" customWidth="1"/>
    <col min="16" max="16" width="9.7109375" style="142" customWidth="1"/>
    <col min="17" max="17" width="7.140625" style="142" hidden="1" customWidth="1"/>
    <col min="18" max="18" width="9.42578125" style="142" customWidth="1"/>
    <col min="19" max="19" width="9.5703125" style="142" customWidth="1"/>
    <col min="20" max="20" width="8.85546875" style="142" customWidth="1"/>
    <col min="21" max="21" width="9.28515625" style="142" customWidth="1"/>
    <col min="22" max="22" width="10.7109375" style="142" bestFit="1" customWidth="1"/>
    <col min="23" max="23" width="9.7109375" style="142" customWidth="1"/>
    <col min="24" max="24" width="9" style="142" customWidth="1"/>
    <col min="25" max="25" width="14.7109375" style="142" customWidth="1"/>
    <col min="26" max="26" width="11.5703125" style="142" hidden="1" customWidth="1"/>
    <col min="27" max="27" width="6.140625" style="142" hidden="1" customWidth="1"/>
    <col min="28" max="28" width="7.7109375" style="142" hidden="1" customWidth="1"/>
    <col min="29" max="30" width="11.42578125" style="142" hidden="1" customWidth="1"/>
    <col min="31" max="31" width="22.28515625" style="142" hidden="1" customWidth="1"/>
    <col min="32" max="32" width="18.5703125" style="142" hidden="1" customWidth="1"/>
    <col min="33" max="33" width="19.42578125" style="142" hidden="1" customWidth="1"/>
    <col min="34" max="34" width="11.42578125" style="142" hidden="1" customWidth="1"/>
    <col min="35" max="35" width="19.140625" style="142" hidden="1" customWidth="1"/>
    <col min="36" max="52" width="11.42578125" style="142" hidden="1" customWidth="1"/>
    <col min="53" max="53" width="7.85546875" style="142" hidden="1" customWidth="1"/>
    <col min="54" max="54" width="80" style="142" hidden="1" customWidth="1"/>
    <col min="55" max="55" width="11.5703125" style="142" hidden="1" customWidth="1"/>
    <col min="56" max="56" width="38.140625" style="142" hidden="1" customWidth="1"/>
    <col min="57" max="57" width="75.28515625" style="142" hidden="1" customWidth="1"/>
    <col min="58" max="58" width="73" style="142" hidden="1" customWidth="1"/>
    <col min="59" max="59" width="59.42578125" style="142" hidden="1" customWidth="1"/>
    <col min="60" max="60" width="45.7109375" style="142" hidden="1" customWidth="1"/>
    <col min="61" max="61" width="90" style="142" hidden="1" customWidth="1"/>
    <col min="62" max="62" width="43.42578125" style="142" hidden="1" customWidth="1"/>
    <col min="63" max="63" width="29.85546875" style="142" hidden="1" customWidth="1"/>
    <col min="64" max="64" width="38.85546875" style="142" hidden="1" customWidth="1"/>
    <col min="65" max="65" width="55.5703125" style="142" hidden="1" customWidth="1"/>
    <col min="66" max="66" width="96.85546875" style="142" hidden="1" customWidth="1"/>
    <col min="67" max="67" width="34" style="142" hidden="1" customWidth="1"/>
    <col min="68" max="68" width="85.28515625" style="142" hidden="1" customWidth="1"/>
    <col min="69" max="69" width="39" style="142" customWidth="1"/>
    <col min="70" max="16384" width="11.42578125" style="142"/>
  </cols>
  <sheetData>
    <row r="1" spans="1:54" s="143" customFormat="1" ht="16.5" hidden="1" customHeight="1">
      <c r="B1" s="255"/>
      <c r="C1" s="255"/>
      <c r="D1" s="255"/>
      <c r="E1" s="255"/>
      <c r="F1" s="255"/>
      <c r="G1" s="255"/>
      <c r="H1" s="255"/>
      <c r="I1" s="255"/>
      <c r="J1" s="255"/>
      <c r="K1" s="255"/>
      <c r="L1" s="255"/>
      <c r="M1" s="255"/>
      <c r="N1" s="255"/>
      <c r="O1" s="255"/>
      <c r="P1" s="255"/>
      <c r="Q1" s="255"/>
      <c r="R1" s="255"/>
      <c r="S1" s="255"/>
      <c r="T1" s="255"/>
    </row>
    <row r="2" spans="1:54" s="143" customFormat="1" ht="14.25" customHeight="1">
      <c r="A2" s="256" t="s">
        <v>54</v>
      </c>
      <c r="B2" s="256"/>
      <c r="C2" s="256"/>
      <c r="D2" s="256"/>
      <c r="E2" s="256"/>
      <c r="F2" s="256"/>
      <c r="G2" s="256"/>
      <c r="H2" s="256"/>
      <c r="I2" s="256"/>
      <c r="J2" s="256"/>
      <c r="K2" s="256"/>
      <c r="L2" s="256"/>
      <c r="M2" s="256"/>
      <c r="N2" s="256"/>
      <c r="O2" s="256"/>
      <c r="P2" s="256"/>
      <c r="Q2" s="256"/>
      <c r="R2" s="256"/>
      <c r="S2" s="256"/>
      <c r="T2" s="256"/>
      <c r="U2" s="256"/>
      <c r="V2" s="191"/>
      <c r="W2" s="265" t="s">
        <v>55</v>
      </c>
      <c r="X2" s="265"/>
      <c r="Y2" s="265"/>
      <c r="AA2" s="22" t="s">
        <v>91</v>
      </c>
    </row>
    <row r="3" spans="1:54" s="143" customFormat="1" ht="18" customHeight="1">
      <c r="A3" s="257"/>
      <c r="B3" s="257"/>
      <c r="C3" s="257"/>
      <c r="D3" s="257"/>
      <c r="E3" s="257"/>
      <c r="F3" s="257"/>
      <c r="G3" s="257"/>
      <c r="H3" s="257"/>
      <c r="I3" s="257"/>
      <c r="J3" s="257"/>
      <c r="K3" s="257"/>
      <c r="L3" s="257"/>
      <c r="M3" s="257"/>
      <c r="N3" s="257"/>
      <c r="O3" s="257"/>
      <c r="P3" s="257"/>
      <c r="Q3" s="257"/>
      <c r="R3" s="257"/>
      <c r="S3" s="257"/>
      <c r="T3" s="257"/>
      <c r="U3" s="257"/>
      <c r="V3" s="191"/>
      <c r="W3" s="266" t="s">
        <v>90</v>
      </c>
      <c r="X3" s="266"/>
      <c r="Y3" s="159" t="s">
        <v>93</v>
      </c>
      <c r="AA3" s="22" t="s">
        <v>92</v>
      </c>
    </row>
    <row r="4" spans="1:54" s="143" customFormat="1" ht="15.75" customHeight="1">
      <c r="A4" s="258"/>
      <c r="B4" s="258"/>
      <c r="C4" s="258"/>
      <c r="D4" s="258"/>
      <c r="E4" s="258"/>
      <c r="F4" s="258"/>
      <c r="G4" s="258"/>
      <c r="H4" s="258"/>
      <c r="I4" s="258"/>
      <c r="J4" s="258"/>
      <c r="K4" s="258"/>
      <c r="L4" s="258"/>
      <c r="M4" s="258"/>
      <c r="N4" s="258"/>
      <c r="O4" s="258"/>
      <c r="P4" s="258"/>
      <c r="Q4" s="258"/>
      <c r="R4" s="258"/>
      <c r="S4" s="258"/>
      <c r="T4" s="258"/>
      <c r="U4" s="258"/>
      <c r="V4" s="191"/>
      <c r="W4" s="21"/>
      <c r="X4" s="21"/>
      <c r="Y4" s="21"/>
      <c r="AA4" s="22" t="s">
        <v>93</v>
      </c>
    </row>
    <row r="5" spans="1:54" s="143" customFormat="1" ht="12.75" customHeight="1" thickBot="1">
      <c r="C5" s="191"/>
      <c r="D5" s="191"/>
      <c r="E5" s="191"/>
      <c r="F5" s="191"/>
      <c r="G5" s="191"/>
      <c r="H5" s="191"/>
      <c r="I5" s="191"/>
      <c r="J5" s="191"/>
      <c r="K5" s="191"/>
      <c r="L5" s="191"/>
      <c r="M5" s="191"/>
      <c r="N5" s="191"/>
      <c r="O5" s="191"/>
      <c r="P5" s="191"/>
      <c r="Q5" s="191"/>
      <c r="R5" s="191"/>
      <c r="S5" s="191"/>
      <c r="T5" s="191"/>
      <c r="U5" s="191"/>
      <c r="V5" s="191"/>
      <c r="W5" s="191"/>
      <c r="X5" s="191"/>
      <c r="Y5" s="191"/>
      <c r="AA5" s="23" t="s">
        <v>94</v>
      </c>
      <c r="AD5" s="143" t="s">
        <v>844</v>
      </c>
      <c r="AI5" s="71" t="s">
        <v>843</v>
      </c>
    </row>
    <row r="6" spans="1:54" s="15" customFormat="1" ht="19.5" thickBot="1">
      <c r="A6" s="210" t="s">
        <v>34</v>
      </c>
      <c r="B6" s="211"/>
      <c r="C6" s="211"/>
      <c r="D6" s="211"/>
      <c r="E6" s="211"/>
      <c r="F6" s="211"/>
      <c r="G6" s="211"/>
      <c r="H6" s="211"/>
      <c r="I6" s="211"/>
      <c r="J6" s="211"/>
      <c r="K6" s="211"/>
      <c r="L6" s="211"/>
      <c r="M6" s="211"/>
      <c r="N6" s="211"/>
      <c r="O6" s="211"/>
      <c r="P6" s="211"/>
      <c r="Q6" s="211"/>
      <c r="R6" s="211"/>
      <c r="S6" s="211"/>
      <c r="T6" s="211"/>
      <c r="U6" s="211"/>
      <c r="V6" s="211"/>
      <c r="W6" s="211"/>
      <c r="X6" s="211"/>
      <c r="Y6" s="212"/>
      <c r="Z6" s="18" t="s">
        <v>75</v>
      </c>
      <c r="AA6" s="142" t="s">
        <v>86</v>
      </c>
      <c r="AC6" s="142" t="s">
        <v>73</v>
      </c>
      <c r="AD6" s="133" t="s">
        <v>69</v>
      </c>
      <c r="AE6" s="133" t="s">
        <v>77</v>
      </c>
      <c r="AF6" s="134" t="s">
        <v>68</v>
      </c>
      <c r="AG6" s="142">
        <v>2013</v>
      </c>
      <c r="AH6" s="135" t="s">
        <v>850</v>
      </c>
      <c r="AI6" s="142" t="s">
        <v>840</v>
      </c>
      <c r="BA6" s="143"/>
      <c r="BB6" s="143"/>
    </row>
    <row r="7" spans="1:54" ht="30.75" customHeight="1" thickBot="1">
      <c r="A7" s="152" t="s">
        <v>827</v>
      </c>
      <c r="B7" s="267" t="s">
        <v>112</v>
      </c>
      <c r="C7" s="268"/>
      <c r="D7" s="268"/>
      <c r="E7" s="268"/>
      <c r="F7" s="268"/>
      <c r="G7" s="268"/>
      <c r="H7" s="269"/>
      <c r="I7" s="157" t="s">
        <v>242</v>
      </c>
      <c r="J7" s="144" t="s">
        <v>214</v>
      </c>
      <c r="K7" s="240" t="s">
        <v>190</v>
      </c>
      <c r="L7" s="241"/>
      <c r="M7" s="259"/>
      <c r="N7" s="152" t="s">
        <v>64</v>
      </c>
      <c r="O7" s="240" t="s">
        <v>249</v>
      </c>
      <c r="P7" s="241"/>
      <c r="Q7" s="241"/>
      <c r="R7" s="241"/>
      <c r="S7" s="241"/>
      <c r="T7" s="259"/>
      <c r="U7" s="260" t="s">
        <v>789</v>
      </c>
      <c r="V7" s="261"/>
      <c r="W7" s="262" t="s">
        <v>249</v>
      </c>
      <c r="X7" s="263"/>
      <c r="Y7" s="264"/>
      <c r="Z7" s="18" t="s">
        <v>66</v>
      </c>
      <c r="AA7" s="142" t="s">
        <v>87</v>
      </c>
      <c r="AC7" s="142" t="s">
        <v>74</v>
      </c>
      <c r="AD7" s="133" t="s">
        <v>70</v>
      </c>
      <c r="AE7" s="133" t="s">
        <v>78</v>
      </c>
      <c r="AF7" s="134" t="s">
        <v>820</v>
      </c>
      <c r="AG7" s="142">
        <v>2014</v>
      </c>
      <c r="AH7" s="135" t="s">
        <v>851</v>
      </c>
      <c r="AI7" s="142" t="s">
        <v>841</v>
      </c>
      <c r="BA7" s="143"/>
      <c r="BB7" s="143"/>
    </row>
    <row r="8" spans="1:54" s="15" customFormat="1" ht="19.5" thickBot="1">
      <c r="A8" s="210" t="s">
        <v>36</v>
      </c>
      <c r="B8" s="211"/>
      <c r="C8" s="211"/>
      <c r="D8" s="211"/>
      <c r="E8" s="211"/>
      <c r="F8" s="211"/>
      <c r="G8" s="211"/>
      <c r="H8" s="211"/>
      <c r="I8" s="211"/>
      <c r="J8" s="211"/>
      <c r="K8" s="211"/>
      <c r="L8" s="211"/>
      <c r="M8" s="211"/>
      <c r="N8" s="211"/>
      <c r="O8" s="211"/>
      <c r="P8" s="211"/>
      <c r="Q8" s="211"/>
      <c r="R8" s="211"/>
      <c r="S8" s="211"/>
      <c r="T8" s="211"/>
      <c r="U8" s="211"/>
      <c r="V8" s="211"/>
      <c r="W8" s="211"/>
      <c r="X8" s="211"/>
      <c r="Y8" s="212"/>
      <c r="Z8" s="145" t="s">
        <v>76</v>
      </c>
      <c r="AA8" s="142" t="s">
        <v>88</v>
      </c>
      <c r="AD8" s="133" t="s">
        <v>71</v>
      </c>
      <c r="AE8" s="133" t="s">
        <v>79</v>
      </c>
      <c r="AG8" s="142">
        <v>2015</v>
      </c>
      <c r="AH8" s="135" t="s">
        <v>852</v>
      </c>
      <c r="AI8" s="142" t="s">
        <v>842</v>
      </c>
      <c r="BA8" s="143"/>
      <c r="BB8" s="143"/>
    </row>
    <row r="9" spans="1:54" ht="16.5" customHeight="1" thickBot="1">
      <c r="A9" s="222" t="s">
        <v>37</v>
      </c>
      <c r="B9" s="223"/>
      <c r="C9" s="223"/>
      <c r="D9" s="223"/>
      <c r="E9" s="223"/>
      <c r="F9" s="223"/>
      <c r="G9" s="223"/>
      <c r="H9" s="223"/>
      <c r="I9" s="224"/>
      <c r="J9" s="225" t="s">
        <v>829</v>
      </c>
      <c r="K9" s="226"/>
      <c r="L9" s="226"/>
      <c r="M9" s="226"/>
      <c r="N9" s="226"/>
      <c r="O9" s="226"/>
      <c r="P9" s="227"/>
      <c r="Q9" s="237" t="s">
        <v>795</v>
      </c>
      <c r="R9" s="237"/>
      <c r="S9" s="237"/>
      <c r="T9" s="240" t="s">
        <v>329</v>
      </c>
      <c r="U9" s="241"/>
      <c r="V9" s="241"/>
      <c r="W9" s="241"/>
      <c r="X9" s="241"/>
      <c r="Y9" s="242"/>
      <c r="Z9" s="18" t="s">
        <v>67</v>
      </c>
      <c r="AA9" s="142" t="s">
        <v>89</v>
      </c>
      <c r="AD9" s="133" t="s">
        <v>72</v>
      </c>
      <c r="AE9" s="133" t="s">
        <v>80</v>
      </c>
      <c r="AG9" s="142">
        <v>2016</v>
      </c>
      <c r="AH9" s="135" t="s">
        <v>853</v>
      </c>
      <c r="BA9" s="143"/>
      <c r="BB9" s="143"/>
    </row>
    <row r="10" spans="1:54" ht="27.75" customHeight="1" thickBot="1">
      <c r="A10" s="153" t="s">
        <v>828</v>
      </c>
      <c r="B10" s="219" t="s">
        <v>334</v>
      </c>
      <c r="C10" s="220"/>
      <c r="D10" s="220"/>
      <c r="E10" s="220"/>
      <c r="F10" s="220"/>
      <c r="G10" s="220"/>
      <c r="H10" s="220"/>
      <c r="I10" s="221"/>
      <c r="J10" s="160" t="s">
        <v>788</v>
      </c>
      <c r="K10" s="213" t="s">
        <v>292</v>
      </c>
      <c r="L10" s="214"/>
      <c r="M10" s="214"/>
      <c r="N10" s="214"/>
      <c r="O10" s="214"/>
      <c r="P10" s="215"/>
      <c r="Q10" s="238"/>
      <c r="R10" s="238"/>
      <c r="S10" s="238"/>
      <c r="T10" s="243"/>
      <c r="U10" s="244"/>
      <c r="V10" s="244"/>
      <c r="W10" s="244"/>
      <c r="X10" s="244"/>
      <c r="Y10" s="245"/>
      <c r="Z10" s="18" t="s">
        <v>66</v>
      </c>
      <c r="AE10" s="133" t="s">
        <v>845</v>
      </c>
      <c r="AG10" s="142">
        <v>2017</v>
      </c>
      <c r="AH10" s="135" t="s">
        <v>854</v>
      </c>
      <c r="BA10" s="143"/>
      <c r="BB10" s="143"/>
    </row>
    <row r="11" spans="1:54" ht="56.25" customHeight="1" thickBot="1">
      <c r="A11" s="154" t="s">
        <v>65</v>
      </c>
      <c r="B11" s="228" t="s">
        <v>355</v>
      </c>
      <c r="C11" s="229"/>
      <c r="D11" s="229"/>
      <c r="E11" s="228"/>
      <c r="F11" s="229"/>
      <c r="G11" s="229"/>
      <c r="H11" s="229"/>
      <c r="I11" s="230"/>
      <c r="J11" s="161" t="s">
        <v>65</v>
      </c>
      <c r="K11" s="216" t="s">
        <v>1479</v>
      </c>
      <c r="L11" s="217"/>
      <c r="M11" s="217"/>
      <c r="N11" s="217"/>
      <c r="O11" s="217"/>
      <c r="P11" s="218"/>
      <c r="Q11" s="239"/>
      <c r="R11" s="239"/>
      <c r="S11" s="239"/>
      <c r="T11" s="246"/>
      <c r="U11" s="247"/>
      <c r="V11" s="247"/>
      <c r="W11" s="247"/>
      <c r="X11" s="247"/>
      <c r="Y11" s="248"/>
      <c r="Z11" s="18" t="s">
        <v>26</v>
      </c>
      <c r="AG11" s="142">
        <v>2018</v>
      </c>
      <c r="AH11" s="135" t="s">
        <v>855</v>
      </c>
      <c r="BA11" s="143"/>
      <c r="BB11" s="143"/>
    </row>
    <row r="12" spans="1:54" ht="15.75" customHeight="1" thickTop="1" thickBot="1">
      <c r="A12" s="195" t="s">
        <v>38</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7"/>
      <c r="Z12" s="18" t="s">
        <v>82</v>
      </c>
      <c r="AG12" s="142">
        <v>2019</v>
      </c>
      <c r="AH12" s="135" t="s">
        <v>849</v>
      </c>
      <c r="BA12" s="143"/>
      <c r="BB12" s="143"/>
    </row>
    <row r="13" spans="1:54" ht="34.5" customHeight="1" thickTop="1" thickBot="1">
      <c r="A13" s="155" t="s">
        <v>819</v>
      </c>
      <c r="B13" s="205" t="s">
        <v>413</v>
      </c>
      <c r="C13" s="206"/>
      <c r="D13" s="192" t="s">
        <v>818</v>
      </c>
      <c r="E13" s="207" t="s">
        <v>436</v>
      </c>
      <c r="F13" s="208"/>
      <c r="G13" s="208"/>
      <c r="H13" s="209"/>
      <c r="I13" s="162" t="s">
        <v>817</v>
      </c>
      <c r="J13" s="231" t="s">
        <v>490</v>
      </c>
      <c r="K13" s="232"/>
      <c r="L13" s="232"/>
      <c r="M13" s="233"/>
      <c r="N13" s="234" t="s">
        <v>816</v>
      </c>
      <c r="O13" s="235"/>
      <c r="P13" s="236" t="s">
        <v>620</v>
      </c>
      <c r="Q13" s="232"/>
      <c r="R13" s="232"/>
      <c r="S13" s="232"/>
      <c r="T13" s="232"/>
      <c r="U13" s="232"/>
      <c r="V13" s="232"/>
      <c r="W13" s="232"/>
      <c r="X13" s="232"/>
      <c r="Y13" s="232"/>
      <c r="Z13" s="18" t="s">
        <v>83</v>
      </c>
      <c r="AG13" s="142">
        <v>2020</v>
      </c>
      <c r="AH13" s="135" t="s">
        <v>856</v>
      </c>
      <c r="BA13" s="143"/>
      <c r="BB13" s="143"/>
    </row>
    <row r="14" spans="1:54" ht="15.75" thickBot="1">
      <c r="A14" s="198" t="s">
        <v>31</v>
      </c>
      <c r="B14" s="199"/>
      <c r="C14" s="199"/>
      <c r="D14" s="199"/>
      <c r="E14" s="199"/>
      <c r="F14" s="199"/>
      <c r="G14" s="199"/>
      <c r="H14" s="199"/>
      <c r="I14" s="199"/>
      <c r="J14" s="199"/>
      <c r="K14" s="199"/>
      <c r="L14" s="199"/>
      <c r="M14" s="199"/>
      <c r="N14" s="199"/>
      <c r="O14" s="199"/>
      <c r="P14" s="199"/>
      <c r="Q14" s="199"/>
      <c r="R14" s="199"/>
      <c r="S14" s="199"/>
      <c r="T14" s="199"/>
      <c r="U14" s="199"/>
      <c r="V14" s="199"/>
      <c r="W14" s="199"/>
      <c r="X14" s="200"/>
      <c r="Y14" s="201"/>
      <c r="AG14" s="142">
        <v>2021</v>
      </c>
      <c r="BA14" s="143"/>
      <c r="BB14" s="143"/>
    </row>
    <row r="15" spans="1:54" ht="26.25" customHeight="1" thickBot="1">
      <c r="A15" s="202" t="s">
        <v>24</v>
      </c>
      <c r="B15" s="204" t="s">
        <v>834</v>
      </c>
      <c r="C15" s="251" t="s">
        <v>30</v>
      </c>
      <c r="D15" s="251"/>
      <c r="E15" s="251"/>
      <c r="F15" s="251"/>
      <c r="G15" s="251"/>
      <c r="H15" s="251"/>
      <c r="I15" s="251"/>
      <c r="J15" s="251"/>
      <c r="K15" s="251"/>
      <c r="L15" s="251"/>
      <c r="M15" s="251"/>
      <c r="N15" s="251"/>
      <c r="O15" s="251"/>
      <c r="P15" s="251"/>
      <c r="Q15" s="251"/>
      <c r="R15" s="251"/>
      <c r="S15" s="251"/>
      <c r="T15" s="251"/>
      <c r="U15" s="251"/>
      <c r="V15" s="251"/>
      <c r="W15" s="204" t="s">
        <v>84</v>
      </c>
      <c r="X15" s="204"/>
      <c r="Y15" s="249" t="s">
        <v>53</v>
      </c>
      <c r="AG15" s="142">
        <v>2022</v>
      </c>
      <c r="BA15" s="143"/>
      <c r="BB15" s="143"/>
    </row>
    <row r="16" spans="1:54" ht="31.5" customHeight="1" thickBot="1">
      <c r="A16" s="203"/>
      <c r="B16" s="252"/>
      <c r="C16" s="253" t="s">
        <v>0</v>
      </c>
      <c r="D16" s="253" t="s">
        <v>1</v>
      </c>
      <c r="E16" s="253" t="s">
        <v>2</v>
      </c>
      <c r="F16" s="273" t="s">
        <v>28</v>
      </c>
      <c r="G16" s="275"/>
      <c r="H16" s="253" t="s">
        <v>846</v>
      </c>
      <c r="I16" s="273" t="s">
        <v>847</v>
      </c>
      <c r="J16" s="275"/>
      <c r="K16" s="253" t="s">
        <v>25</v>
      </c>
      <c r="L16" s="273" t="s">
        <v>29</v>
      </c>
      <c r="M16" s="274"/>
      <c r="N16" s="275"/>
      <c r="O16" s="252" t="s">
        <v>3</v>
      </c>
      <c r="P16" s="252"/>
      <c r="Q16" s="252"/>
      <c r="R16" s="252"/>
      <c r="S16" s="252"/>
      <c r="T16" s="252"/>
      <c r="U16" s="252" t="s">
        <v>835</v>
      </c>
      <c r="V16" s="252"/>
      <c r="W16" s="252" t="s">
        <v>27</v>
      </c>
      <c r="X16" s="252"/>
      <c r="Y16" s="250"/>
      <c r="AG16" s="142">
        <v>2023</v>
      </c>
      <c r="BA16" s="143"/>
      <c r="BB16" s="143"/>
    </row>
    <row r="17" spans="1:54" ht="22.5" customHeight="1" thickBot="1">
      <c r="A17" s="203"/>
      <c r="B17" s="252"/>
      <c r="C17" s="254"/>
      <c r="D17" s="254"/>
      <c r="E17" s="254"/>
      <c r="F17" s="276"/>
      <c r="G17" s="278"/>
      <c r="H17" s="204"/>
      <c r="I17" s="276"/>
      <c r="J17" s="278"/>
      <c r="K17" s="204"/>
      <c r="L17" s="276"/>
      <c r="M17" s="277"/>
      <c r="N17" s="278"/>
      <c r="O17" s="163">
        <v>2013</v>
      </c>
      <c r="P17" s="163">
        <v>2014</v>
      </c>
      <c r="Q17" s="163">
        <v>2015</v>
      </c>
      <c r="R17" s="163">
        <v>2015</v>
      </c>
      <c r="S17" s="163">
        <v>2016</v>
      </c>
      <c r="T17" s="163"/>
      <c r="U17" s="164" t="s">
        <v>836</v>
      </c>
      <c r="V17" s="164" t="s">
        <v>837</v>
      </c>
      <c r="W17" s="163" t="s">
        <v>838</v>
      </c>
      <c r="X17" s="163" t="s">
        <v>839</v>
      </c>
      <c r="Y17" s="251"/>
      <c r="AG17" s="142">
        <v>2024</v>
      </c>
      <c r="BA17" s="143"/>
      <c r="BB17" s="143"/>
    </row>
    <row r="18" spans="1:54" ht="100.5" customHeight="1" thickBot="1">
      <c r="A18" s="148" t="s">
        <v>8</v>
      </c>
      <c r="B18" s="171" t="s">
        <v>801</v>
      </c>
      <c r="C18" s="146" t="s">
        <v>865</v>
      </c>
      <c r="D18" s="146" t="s">
        <v>870</v>
      </c>
      <c r="E18" s="146" t="s">
        <v>875</v>
      </c>
      <c r="F18" s="270" t="s">
        <v>880</v>
      </c>
      <c r="G18" s="271"/>
      <c r="H18" s="147"/>
      <c r="I18" s="270"/>
      <c r="J18" s="271"/>
      <c r="K18" s="147"/>
      <c r="L18" s="270"/>
      <c r="M18" s="272"/>
      <c r="N18" s="271"/>
      <c r="O18" s="16"/>
      <c r="P18" s="175"/>
      <c r="Q18" s="175"/>
      <c r="R18" s="175"/>
      <c r="S18" s="175"/>
      <c r="T18" s="16"/>
      <c r="U18" s="140"/>
      <c r="V18" s="140"/>
      <c r="W18" s="141"/>
      <c r="X18" s="140"/>
      <c r="Y18" s="158"/>
      <c r="BA18" s="143"/>
      <c r="BB18" s="143"/>
    </row>
    <row r="19" spans="1:54" ht="77.25" customHeight="1" thickBot="1">
      <c r="A19" s="148" t="s">
        <v>9</v>
      </c>
      <c r="B19" s="149" t="s">
        <v>1480</v>
      </c>
      <c r="C19" s="146" t="s">
        <v>1481</v>
      </c>
      <c r="D19" s="146" t="s">
        <v>1482</v>
      </c>
      <c r="E19" s="146" t="s">
        <v>1483</v>
      </c>
      <c r="F19" s="270" t="s">
        <v>77</v>
      </c>
      <c r="G19" s="271"/>
      <c r="H19" s="147"/>
      <c r="I19" s="270"/>
      <c r="J19" s="271"/>
      <c r="K19" s="147"/>
      <c r="L19" s="270"/>
      <c r="M19" s="272"/>
      <c r="N19" s="271"/>
      <c r="O19" s="16"/>
      <c r="P19" s="340"/>
      <c r="Q19" s="340"/>
      <c r="R19" s="340"/>
      <c r="S19" s="340"/>
      <c r="T19" s="16"/>
      <c r="U19" s="140"/>
      <c r="V19" s="140"/>
      <c r="W19" s="141"/>
      <c r="X19" s="140"/>
      <c r="Y19" s="158"/>
      <c r="BA19" s="143"/>
      <c r="BB19" s="143"/>
    </row>
    <row r="20" spans="1:54" ht="59.25" customHeight="1" thickBot="1">
      <c r="A20" s="148" t="s">
        <v>10</v>
      </c>
      <c r="B20" s="181" t="s">
        <v>1484</v>
      </c>
      <c r="C20" s="146" t="s">
        <v>1485</v>
      </c>
      <c r="D20" s="146" t="s">
        <v>1486</v>
      </c>
      <c r="E20" s="146" t="s">
        <v>1487</v>
      </c>
      <c r="F20" s="270" t="s">
        <v>77</v>
      </c>
      <c r="G20" s="271"/>
      <c r="H20" s="147"/>
      <c r="I20" s="270"/>
      <c r="J20" s="271"/>
      <c r="K20" s="147"/>
      <c r="L20" s="270"/>
      <c r="M20" s="272"/>
      <c r="N20" s="271"/>
      <c r="O20" s="16"/>
      <c r="P20" s="340"/>
      <c r="Q20" s="340"/>
      <c r="R20" s="340"/>
      <c r="S20" s="340"/>
      <c r="T20" s="17"/>
      <c r="U20" s="24"/>
      <c r="V20" s="140"/>
      <c r="W20" s="141"/>
      <c r="X20" s="140"/>
      <c r="Y20" s="158"/>
      <c r="BA20" s="143"/>
      <c r="BB20" s="143"/>
    </row>
    <row r="21" spans="1:54" ht="58.5" customHeight="1" thickBot="1">
      <c r="A21" s="324" t="s">
        <v>13</v>
      </c>
      <c r="B21" s="326" t="s">
        <v>1488</v>
      </c>
      <c r="C21" s="146" t="s">
        <v>1489</v>
      </c>
      <c r="D21" s="146" t="s">
        <v>1490</v>
      </c>
      <c r="E21" s="146" t="s">
        <v>1491</v>
      </c>
      <c r="F21" s="270" t="s">
        <v>77</v>
      </c>
      <c r="G21" s="271"/>
      <c r="H21" s="147" t="s">
        <v>74</v>
      </c>
      <c r="I21" s="270" t="s">
        <v>70</v>
      </c>
      <c r="J21" s="271"/>
      <c r="K21" s="147" t="s">
        <v>68</v>
      </c>
      <c r="L21" s="270" t="s">
        <v>75</v>
      </c>
      <c r="M21" s="272"/>
      <c r="N21" s="271"/>
      <c r="O21" s="16"/>
      <c r="P21" s="340">
        <v>1</v>
      </c>
      <c r="Q21" s="340">
        <v>1</v>
      </c>
      <c r="R21" s="340">
        <v>1</v>
      </c>
      <c r="S21" s="340">
        <v>1</v>
      </c>
      <c r="T21" s="17"/>
      <c r="U21" s="335">
        <v>1</v>
      </c>
      <c r="V21" s="140"/>
      <c r="W21" s="141">
        <v>931</v>
      </c>
      <c r="X21" s="340">
        <v>1</v>
      </c>
      <c r="Y21" s="158" t="s">
        <v>840</v>
      </c>
      <c r="BA21" s="143"/>
      <c r="BB21" s="143"/>
    </row>
    <row r="22" spans="1:54" ht="68.25" customHeight="1" thickBot="1">
      <c r="A22" s="345"/>
      <c r="B22" s="338"/>
      <c r="C22" s="146" t="s">
        <v>1492</v>
      </c>
      <c r="D22" s="146" t="s">
        <v>1493</v>
      </c>
      <c r="E22" s="146" t="s">
        <v>1494</v>
      </c>
      <c r="F22" s="270" t="s">
        <v>77</v>
      </c>
      <c r="G22" s="271"/>
      <c r="H22" s="147" t="s">
        <v>74</v>
      </c>
      <c r="I22" s="270" t="s">
        <v>69</v>
      </c>
      <c r="J22" s="271"/>
      <c r="K22" s="147" t="s">
        <v>68</v>
      </c>
      <c r="L22" s="270" t="s">
        <v>75</v>
      </c>
      <c r="M22" s="272"/>
      <c r="N22" s="271"/>
      <c r="O22" s="16"/>
      <c r="P22" s="340">
        <v>1</v>
      </c>
      <c r="Q22" s="340">
        <v>1</v>
      </c>
      <c r="R22" s="340">
        <v>1</v>
      </c>
      <c r="S22" s="340">
        <v>1</v>
      </c>
      <c r="T22" s="17"/>
      <c r="U22" s="335">
        <v>1</v>
      </c>
      <c r="V22" s="140"/>
      <c r="W22" s="141">
        <v>456</v>
      </c>
      <c r="X22" s="340">
        <v>1</v>
      </c>
      <c r="Y22" s="158" t="s">
        <v>840</v>
      </c>
      <c r="BA22" s="143"/>
      <c r="BB22" s="143"/>
    </row>
    <row r="23" spans="1:54" ht="54" customHeight="1" thickBot="1">
      <c r="A23" s="325"/>
      <c r="B23" s="327"/>
      <c r="C23" s="146" t="s">
        <v>1495</v>
      </c>
      <c r="D23" s="146" t="s">
        <v>1496</v>
      </c>
      <c r="E23" s="146" t="s">
        <v>1497</v>
      </c>
      <c r="F23" s="270" t="s">
        <v>77</v>
      </c>
      <c r="G23" s="271"/>
      <c r="H23" s="147" t="s">
        <v>74</v>
      </c>
      <c r="I23" s="270" t="s">
        <v>69</v>
      </c>
      <c r="J23" s="271"/>
      <c r="K23" s="147" t="s">
        <v>68</v>
      </c>
      <c r="L23" s="270" t="s">
        <v>66</v>
      </c>
      <c r="M23" s="272"/>
      <c r="N23" s="271"/>
      <c r="O23" s="16"/>
      <c r="P23" s="340">
        <v>1</v>
      </c>
      <c r="Q23" s="340">
        <v>1</v>
      </c>
      <c r="R23" s="340">
        <v>1</v>
      </c>
      <c r="S23" s="340">
        <v>1</v>
      </c>
      <c r="T23" s="17"/>
      <c r="U23" s="335">
        <v>1</v>
      </c>
      <c r="V23" s="140"/>
      <c r="W23" s="141">
        <v>173</v>
      </c>
      <c r="X23" s="340">
        <v>1</v>
      </c>
      <c r="Y23" s="158" t="s">
        <v>840</v>
      </c>
      <c r="BA23" s="143"/>
      <c r="BB23" s="143"/>
    </row>
    <row r="24" spans="1:54" ht="62.25" customHeight="1" thickBot="1">
      <c r="A24" s="324" t="s">
        <v>17</v>
      </c>
      <c r="B24" s="326" t="s">
        <v>1498</v>
      </c>
      <c r="C24" s="146" t="s">
        <v>1499</v>
      </c>
      <c r="D24" s="146" t="s">
        <v>1500</v>
      </c>
      <c r="E24" s="146" t="s">
        <v>1501</v>
      </c>
      <c r="F24" s="270" t="s">
        <v>77</v>
      </c>
      <c r="G24" s="271"/>
      <c r="H24" s="147" t="s">
        <v>74</v>
      </c>
      <c r="I24" s="270" t="s">
        <v>71</v>
      </c>
      <c r="J24" s="271"/>
      <c r="K24" s="147" t="s">
        <v>68</v>
      </c>
      <c r="L24" s="270" t="s">
        <v>26</v>
      </c>
      <c r="M24" s="272"/>
      <c r="N24" s="271"/>
      <c r="O24" s="16"/>
      <c r="P24" s="340">
        <v>1</v>
      </c>
      <c r="Q24" s="340">
        <v>1</v>
      </c>
      <c r="R24" s="340">
        <v>1</v>
      </c>
      <c r="S24" s="340">
        <v>1</v>
      </c>
      <c r="T24" s="17"/>
      <c r="U24" s="335">
        <v>1</v>
      </c>
      <c r="V24" s="140"/>
      <c r="W24" s="141">
        <v>643</v>
      </c>
      <c r="X24" s="340">
        <v>1</v>
      </c>
      <c r="Y24" s="158" t="s">
        <v>840</v>
      </c>
      <c r="BA24" s="143"/>
      <c r="BB24" s="143"/>
    </row>
    <row r="25" spans="1:54" ht="54.75" customHeight="1" thickBot="1">
      <c r="A25" s="345"/>
      <c r="B25" s="338"/>
      <c r="C25" s="146" t="s">
        <v>1502</v>
      </c>
      <c r="D25" s="146" t="s">
        <v>1503</v>
      </c>
      <c r="E25" s="146" t="s">
        <v>1504</v>
      </c>
      <c r="F25" s="270" t="s">
        <v>77</v>
      </c>
      <c r="G25" s="271"/>
      <c r="H25" s="147" t="s">
        <v>74</v>
      </c>
      <c r="I25" s="270" t="s">
        <v>71</v>
      </c>
      <c r="J25" s="271"/>
      <c r="K25" s="147" t="s">
        <v>68</v>
      </c>
      <c r="L25" s="270" t="s">
        <v>26</v>
      </c>
      <c r="M25" s="272"/>
      <c r="N25" s="271"/>
      <c r="O25" s="16"/>
      <c r="P25" s="340">
        <v>1</v>
      </c>
      <c r="Q25" s="340">
        <v>1</v>
      </c>
      <c r="R25" s="340">
        <v>1</v>
      </c>
      <c r="S25" s="340">
        <v>1</v>
      </c>
      <c r="T25" s="17"/>
      <c r="U25" s="335">
        <v>1</v>
      </c>
      <c r="V25" s="140"/>
      <c r="W25" s="141">
        <v>242</v>
      </c>
      <c r="X25" s="340">
        <v>1</v>
      </c>
      <c r="Y25" s="158" t="s">
        <v>840</v>
      </c>
      <c r="BA25" s="143"/>
      <c r="BB25" s="143"/>
    </row>
    <row r="26" spans="1:54" ht="71.25" customHeight="1" thickBot="1">
      <c r="A26" s="345"/>
      <c r="B26" s="338"/>
      <c r="C26" s="146" t="s">
        <v>1505</v>
      </c>
      <c r="D26" s="146" t="s">
        <v>1506</v>
      </c>
      <c r="E26" s="146" t="s">
        <v>1507</v>
      </c>
      <c r="F26" s="270" t="s">
        <v>77</v>
      </c>
      <c r="G26" s="271"/>
      <c r="H26" s="147" t="s">
        <v>74</v>
      </c>
      <c r="I26" s="270" t="s">
        <v>71</v>
      </c>
      <c r="J26" s="271"/>
      <c r="K26" s="147" t="s">
        <v>68</v>
      </c>
      <c r="L26" s="270" t="s">
        <v>26</v>
      </c>
      <c r="M26" s="272"/>
      <c r="N26" s="271"/>
      <c r="O26" s="16"/>
      <c r="P26" s="340">
        <v>1</v>
      </c>
      <c r="Q26" s="340">
        <v>1</v>
      </c>
      <c r="R26" s="340">
        <v>1</v>
      </c>
      <c r="S26" s="340">
        <v>1</v>
      </c>
      <c r="T26" s="17"/>
      <c r="U26" s="335">
        <v>1</v>
      </c>
      <c r="V26" s="140"/>
      <c r="W26" s="141"/>
      <c r="X26" s="340">
        <v>1</v>
      </c>
      <c r="Y26" s="158" t="s">
        <v>840</v>
      </c>
      <c r="BA26" s="143"/>
      <c r="BB26" s="143"/>
    </row>
    <row r="27" spans="1:54" ht="76.5" customHeight="1" thickBot="1">
      <c r="A27" s="345"/>
      <c r="B27" s="338"/>
      <c r="C27" s="146" t="s">
        <v>1508</v>
      </c>
      <c r="D27" s="146" t="s">
        <v>1509</v>
      </c>
      <c r="E27" s="146" t="s">
        <v>1510</v>
      </c>
      <c r="F27" s="270" t="s">
        <v>77</v>
      </c>
      <c r="G27" s="271"/>
      <c r="H27" s="147" t="s">
        <v>74</v>
      </c>
      <c r="I27" s="270" t="s">
        <v>71</v>
      </c>
      <c r="J27" s="271"/>
      <c r="K27" s="147" t="s">
        <v>68</v>
      </c>
      <c r="L27" s="270" t="s">
        <v>26</v>
      </c>
      <c r="M27" s="272"/>
      <c r="N27" s="271"/>
      <c r="O27" s="16"/>
      <c r="P27" s="340">
        <v>1</v>
      </c>
      <c r="Q27" s="340">
        <v>1</v>
      </c>
      <c r="R27" s="340">
        <v>1</v>
      </c>
      <c r="S27" s="340">
        <v>1</v>
      </c>
      <c r="T27" s="17"/>
      <c r="U27" s="335">
        <v>1</v>
      </c>
      <c r="V27" s="140"/>
      <c r="W27" s="141">
        <v>46</v>
      </c>
      <c r="X27" s="340">
        <v>1</v>
      </c>
      <c r="Y27" s="158" t="s">
        <v>840</v>
      </c>
      <c r="BA27" s="143"/>
      <c r="BB27" s="143"/>
    </row>
    <row r="28" spans="1:54" ht="96.75" customHeight="1" thickBot="1">
      <c r="A28" s="325"/>
      <c r="B28" s="327"/>
      <c r="C28" s="146" t="s">
        <v>1511</v>
      </c>
      <c r="D28" s="146" t="s">
        <v>1512</v>
      </c>
      <c r="E28" s="146" t="s">
        <v>1510</v>
      </c>
      <c r="F28" s="270" t="s">
        <v>77</v>
      </c>
      <c r="G28" s="271"/>
      <c r="H28" s="147" t="s">
        <v>74</v>
      </c>
      <c r="I28" s="270" t="s">
        <v>71</v>
      </c>
      <c r="J28" s="271"/>
      <c r="K28" s="147" t="s">
        <v>68</v>
      </c>
      <c r="L28" s="270" t="s">
        <v>26</v>
      </c>
      <c r="M28" s="272"/>
      <c r="N28" s="271"/>
      <c r="O28" s="16"/>
      <c r="P28" s="340">
        <v>1</v>
      </c>
      <c r="Q28" s="340">
        <v>1</v>
      </c>
      <c r="R28" s="340">
        <v>1</v>
      </c>
      <c r="S28" s="340">
        <v>1</v>
      </c>
      <c r="T28" s="17"/>
      <c r="U28" s="335">
        <v>1</v>
      </c>
      <c r="V28" s="140"/>
      <c r="W28" s="141">
        <v>34</v>
      </c>
      <c r="X28" s="340">
        <v>1</v>
      </c>
      <c r="Y28" s="158" t="s">
        <v>840</v>
      </c>
      <c r="BA28" s="143"/>
      <c r="BB28" s="143"/>
    </row>
    <row r="29" spans="1:54" ht="63.75" customHeight="1" thickBot="1">
      <c r="A29" s="324" t="s">
        <v>18</v>
      </c>
      <c r="B29" s="326" t="s">
        <v>1513</v>
      </c>
      <c r="C29" s="146" t="s">
        <v>1514</v>
      </c>
      <c r="D29" s="146" t="s">
        <v>1515</v>
      </c>
      <c r="E29" s="146" t="s">
        <v>1516</v>
      </c>
      <c r="F29" s="270" t="s">
        <v>77</v>
      </c>
      <c r="G29" s="271"/>
      <c r="H29" s="147" t="s">
        <v>74</v>
      </c>
      <c r="I29" s="270" t="s">
        <v>70</v>
      </c>
      <c r="J29" s="271"/>
      <c r="K29" s="147" t="s">
        <v>68</v>
      </c>
      <c r="L29" s="270" t="s">
        <v>76</v>
      </c>
      <c r="M29" s="272"/>
      <c r="N29" s="271"/>
      <c r="O29" s="16"/>
      <c r="P29" s="175"/>
      <c r="Q29" s="175"/>
      <c r="R29" s="340">
        <v>1</v>
      </c>
      <c r="S29" s="340">
        <v>1</v>
      </c>
      <c r="T29" s="17"/>
      <c r="U29" s="335">
        <v>1</v>
      </c>
      <c r="V29" s="140"/>
      <c r="W29" s="141">
        <v>43</v>
      </c>
      <c r="X29" s="340">
        <v>1</v>
      </c>
      <c r="Y29" s="158" t="s">
        <v>840</v>
      </c>
      <c r="BA29" s="143"/>
      <c r="BB29" s="143"/>
    </row>
    <row r="30" spans="1:54" ht="90" customHeight="1" thickBot="1">
      <c r="A30" s="325"/>
      <c r="B30" s="327"/>
      <c r="C30" s="146" t="s">
        <v>1517</v>
      </c>
      <c r="D30" s="146" t="s">
        <v>1518</v>
      </c>
      <c r="E30" s="146" t="s">
        <v>1519</v>
      </c>
      <c r="F30" s="270" t="s">
        <v>77</v>
      </c>
      <c r="G30" s="271"/>
      <c r="H30" s="147" t="s">
        <v>74</v>
      </c>
      <c r="I30" s="270" t="s">
        <v>71</v>
      </c>
      <c r="J30" s="271"/>
      <c r="K30" s="147" t="s">
        <v>68</v>
      </c>
      <c r="L30" s="270" t="s">
        <v>76</v>
      </c>
      <c r="M30" s="272"/>
      <c r="N30" s="271"/>
      <c r="O30" s="16"/>
      <c r="P30" s="175"/>
      <c r="Q30" s="175"/>
      <c r="R30" s="340">
        <v>1</v>
      </c>
      <c r="S30" s="340">
        <v>1</v>
      </c>
      <c r="T30" s="17"/>
      <c r="U30" s="335">
        <v>1</v>
      </c>
      <c r="V30" s="140"/>
      <c r="W30" s="141">
        <v>20</v>
      </c>
      <c r="X30" s="340">
        <v>1</v>
      </c>
      <c r="Y30" s="158" t="s">
        <v>840</v>
      </c>
      <c r="BA30" s="143"/>
      <c r="BB30" s="143"/>
    </row>
    <row r="31" spans="1:54" ht="54.75" customHeight="1" thickBot="1">
      <c r="A31" s="324" t="s">
        <v>1292</v>
      </c>
      <c r="B31" s="326" t="s">
        <v>1520</v>
      </c>
      <c r="C31" s="404" t="s">
        <v>1521</v>
      </c>
      <c r="D31" s="339" t="s">
        <v>1522</v>
      </c>
      <c r="E31" s="146" t="s">
        <v>1523</v>
      </c>
      <c r="F31" s="270" t="s">
        <v>77</v>
      </c>
      <c r="G31" s="271"/>
      <c r="H31" s="147" t="s">
        <v>74</v>
      </c>
      <c r="I31" s="270" t="s">
        <v>69</v>
      </c>
      <c r="J31" s="271"/>
      <c r="K31" s="147" t="s">
        <v>68</v>
      </c>
      <c r="L31" s="270" t="s">
        <v>75</v>
      </c>
      <c r="M31" s="272"/>
      <c r="N31" s="271"/>
      <c r="O31" s="16"/>
      <c r="P31" s="16"/>
      <c r="Q31" s="16"/>
      <c r="R31" s="174">
        <v>1</v>
      </c>
      <c r="S31" s="174">
        <v>1</v>
      </c>
      <c r="T31" s="16"/>
      <c r="U31" s="140">
        <v>1</v>
      </c>
      <c r="V31" s="140"/>
      <c r="W31" s="141">
        <v>232</v>
      </c>
      <c r="X31" s="340">
        <v>1</v>
      </c>
      <c r="Y31" s="158" t="s">
        <v>840</v>
      </c>
      <c r="BA31" s="143"/>
      <c r="BB31" s="143"/>
    </row>
    <row r="32" spans="1:54" ht="75" customHeight="1" thickBot="1">
      <c r="A32" s="345"/>
      <c r="B32" s="338"/>
      <c r="C32" s="419" t="s">
        <v>1524</v>
      </c>
      <c r="D32" s="339" t="s">
        <v>1525</v>
      </c>
      <c r="E32" s="146" t="s">
        <v>1526</v>
      </c>
      <c r="F32" s="270" t="s">
        <v>77</v>
      </c>
      <c r="G32" s="271"/>
      <c r="H32" s="147" t="s">
        <v>74</v>
      </c>
      <c r="I32" s="270" t="s">
        <v>69</v>
      </c>
      <c r="J32" s="271"/>
      <c r="K32" s="147" t="s">
        <v>68</v>
      </c>
      <c r="L32" s="270" t="s">
        <v>75</v>
      </c>
      <c r="M32" s="272"/>
      <c r="N32" s="271"/>
      <c r="O32" s="16"/>
      <c r="P32" s="16"/>
      <c r="Q32" s="16"/>
      <c r="R32" s="174">
        <v>1</v>
      </c>
      <c r="S32" s="174">
        <v>1</v>
      </c>
      <c r="T32" s="16"/>
      <c r="U32" s="140">
        <v>1</v>
      </c>
      <c r="V32" s="140"/>
      <c r="W32" s="141">
        <v>643</v>
      </c>
      <c r="X32" s="340">
        <v>1</v>
      </c>
      <c r="Y32" s="158" t="s">
        <v>840</v>
      </c>
      <c r="BA32" s="143"/>
      <c r="BB32" s="143"/>
    </row>
    <row r="33" spans="1:54" ht="70.5" customHeight="1" thickBot="1">
      <c r="A33" s="325"/>
      <c r="B33" s="327"/>
      <c r="C33" s="419" t="s">
        <v>1527</v>
      </c>
      <c r="D33" s="339" t="s">
        <v>1528</v>
      </c>
      <c r="E33" s="146" t="s">
        <v>1529</v>
      </c>
      <c r="F33" s="270" t="s">
        <v>77</v>
      </c>
      <c r="G33" s="271"/>
      <c r="H33" s="147" t="s">
        <v>74</v>
      </c>
      <c r="I33" s="270" t="s">
        <v>69</v>
      </c>
      <c r="J33" s="271"/>
      <c r="K33" s="147" t="s">
        <v>68</v>
      </c>
      <c r="L33" s="270" t="s">
        <v>75</v>
      </c>
      <c r="M33" s="272"/>
      <c r="N33" s="271"/>
      <c r="O33" s="16"/>
      <c r="P33" s="16"/>
      <c r="Q33" s="16"/>
      <c r="R33" s="174">
        <v>1</v>
      </c>
      <c r="S33" s="174">
        <v>1</v>
      </c>
      <c r="T33" s="16"/>
      <c r="U33" s="140">
        <v>1</v>
      </c>
      <c r="V33" s="140"/>
      <c r="W33" s="141">
        <v>12</v>
      </c>
      <c r="X33" s="340">
        <v>1</v>
      </c>
      <c r="Y33" s="158" t="s">
        <v>840</v>
      </c>
      <c r="BA33" s="143"/>
      <c r="BB33" s="143"/>
    </row>
    <row r="34" spans="1:54" ht="57.75" customHeight="1" thickBot="1">
      <c r="A34" s="148" t="s">
        <v>11</v>
      </c>
      <c r="B34" s="181" t="s">
        <v>1530</v>
      </c>
      <c r="C34" s="146" t="s">
        <v>1531</v>
      </c>
      <c r="D34" s="146" t="s">
        <v>1532</v>
      </c>
      <c r="E34" s="146" t="s">
        <v>1533</v>
      </c>
      <c r="F34" s="270" t="s">
        <v>845</v>
      </c>
      <c r="G34" s="271"/>
      <c r="H34" s="147"/>
      <c r="I34" s="270"/>
      <c r="J34" s="271"/>
      <c r="K34" s="147"/>
      <c r="L34" s="270"/>
      <c r="M34" s="272"/>
      <c r="N34" s="271"/>
      <c r="O34" s="16"/>
      <c r="P34" s="175"/>
      <c r="Q34" s="175"/>
      <c r="R34" s="175"/>
      <c r="S34" s="175"/>
      <c r="T34" s="17"/>
      <c r="U34" s="25"/>
      <c r="V34" s="140"/>
      <c r="W34" s="141"/>
      <c r="X34" s="140"/>
      <c r="Y34" s="158"/>
      <c r="BA34" s="143"/>
      <c r="BB34" s="143"/>
    </row>
    <row r="35" spans="1:54" ht="83.25" customHeight="1" thickBot="1">
      <c r="A35" s="324" t="s">
        <v>14</v>
      </c>
      <c r="B35" s="326" t="s">
        <v>1534</v>
      </c>
      <c r="C35" s="146" t="s">
        <v>1535</v>
      </c>
      <c r="D35" s="146" t="s">
        <v>1536</v>
      </c>
      <c r="E35" s="146" t="s">
        <v>1535</v>
      </c>
      <c r="F35" s="270" t="s">
        <v>845</v>
      </c>
      <c r="G35" s="271"/>
      <c r="H35" s="147" t="s">
        <v>74</v>
      </c>
      <c r="I35" s="270" t="s">
        <v>69</v>
      </c>
      <c r="J35" s="271"/>
      <c r="K35" s="147" t="s">
        <v>68</v>
      </c>
      <c r="L35" s="270" t="s">
        <v>26</v>
      </c>
      <c r="M35" s="272"/>
      <c r="N35" s="271"/>
      <c r="O35" s="16"/>
      <c r="P35" s="175">
        <v>1</v>
      </c>
      <c r="Q35" s="175"/>
      <c r="R35" s="175">
        <v>1</v>
      </c>
      <c r="S35" s="175">
        <v>1</v>
      </c>
      <c r="T35" s="17"/>
      <c r="U35" s="335">
        <v>1</v>
      </c>
      <c r="V35" s="140"/>
      <c r="W35" s="141">
        <v>1</v>
      </c>
      <c r="X35" s="340">
        <v>1</v>
      </c>
      <c r="Y35" s="158" t="s">
        <v>840</v>
      </c>
      <c r="BA35" s="143"/>
      <c r="BB35" s="143"/>
    </row>
    <row r="36" spans="1:54" ht="92.25" customHeight="1" thickBot="1">
      <c r="A36" s="345"/>
      <c r="B36" s="338"/>
      <c r="C36" s="146" t="s">
        <v>1537</v>
      </c>
      <c r="D36" s="146" t="s">
        <v>1538</v>
      </c>
      <c r="E36" s="146" t="s">
        <v>1539</v>
      </c>
      <c r="F36" s="270" t="s">
        <v>845</v>
      </c>
      <c r="G36" s="271"/>
      <c r="H36" s="147" t="s">
        <v>74</v>
      </c>
      <c r="I36" s="270" t="s">
        <v>69</v>
      </c>
      <c r="J36" s="271"/>
      <c r="K36" s="147" t="s">
        <v>68</v>
      </c>
      <c r="L36" s="270" t="s">
        <v>76</v>
      </c>
      <c r="M36" s="272"/>
      <c r="N36" s="271"/>
      <c r="O36" s="16"/>
      <c r="P36" s="175">
        <v>4</v>
      </c>
      <c r="Q36" s="175"/>
      <c r="R36" s="175">
        <v>4</v>
      </c>
      <c r="S36" s="175">
        <v>4</v>
      </c>
      <c r="T36" s="17"/>
      <c r="U36" s="335">
        <v>1</v>
      </c>
      <c r="V36" s="140"/>
      <c r="W36" s="141">
        <v>4</v>
      </c>
      <c r="X36" s="340">
        <v>1</v>
      </c>
      <c r="Y36" s="158" t="s">
        <v>840</v>
      </c>
      <c r="BA36" s="143"/>
      <c r="BB36" s="143"/>
    </row>
    <row r="37" spans="1:54" ht="89.25" customHeight="1" thickBot="1">
      <c r="A37" s="325"/>
      <c r="B37" s="327"/>
      <c r="C37" s="146" t="s">
        <v>1540</v>
      </c>
      <c r="D37" s="146" t="s">
        <v>1541</v>
      </c>
      <c r="E37" s="146" t="s">
        <v>1542</v>
      </c>
      <c r="F37" s="270" t="s">
        <v>845</v>
      </c>
      <c r="G37" s="271"/>
      <c r="H37" s="147" t="s">
        <v>74</v>
      </c>
      <c r="I37" s="270" t="s">
        <v>69</v>
      </c>
      <c r="J37" s="271"/>
      <c r="K37" s="147" t="s">
        <v>68</v>
      </c>
      <c r="L37" s="270" t="s">
        <v>26</v>
      </c>
      <c r="M37" s="272"/>
      <c r="N37" s="271"/>
      <c r="O37" s="16"/>
      <c r="P37" s="175">
        <v>1</v>
      </c>
      <c r="Q37" s="175"/>
      <c r="R37" s="175">
        <v>1</v>
      </c>
      <c r="S37" s="175">
        <v>1</v>
      </c>
      <c r="T37" s="17"/>
      <c r="U37" s="335">
        <v>1</v>
      </c>
      <c r="V37" s="140"/>
      <c r="W37" s="141">
        <v>1</v>
      </c>
      <c r="X37" s="340">
        <v>1</v>
      </c>
      <c r="Y37" s="158" t="s">
        <v>840</v>
      </c>
      <c r="BA37" s="143"/>
      <c r="BB37" s="143"/>
    </row>
    <row r="38" spans="1:54" ht="104.25" customHeight="1" thickBot="1">
      <c r="A38" s="324" t="s">
        <v>19</v>
      </c>
      <c r="B38" s="326" t="s">
        <v>1543</v>
      </c>
      <c r="C38" s="146" t="s">
        <v>1544</v>
      </c>
      <c r="D38" s="146" t="s">
        <v>1545</v>
      </c>
      <c r="E38" s="146" t="s">
        <v>1546</v>
      </c>
      <c r="F38" s="270" t="s">
        <v>77</v>
      </c>
      <c r="G38" s="271"/>
      <c r="H38" s="147" t="s">
        <v>74</v>
      </c>
      <c r="I38" s="270" t="s">
        <v>69</v>
      </c>
      <c r="J38" s="271"/>
      <c r="K38" s="147" t="s">
        <v>68</v>
      </c>
      <c r="L38" s="270" t="s">
        <v>76</v>
      </c>
      <c r="M38" s="272"/>
      <c r="N38" s="271"/>
      <c r="O38" s="16"/>
      <c r="P38" s="340">
        <v>0.9</v>
      </c>
      <c r="Q38" s="175"/>
      <c r="R38" s="340">
        <v>0.95</v>
      </c>
      <c r="S38" s="340">
        <v>0.95</v>
      </c>
      <c r="T38" s="17"/>
      <c r="U38" s="335">
        <v>1</v>
      </c>
      <c r="V38" s="140"/>
      <c r="W38" s="141">
        <v>191</v>
      </c>
      <c r="X38" s="340">
        <v>1</v>
      </c>
      <c r="Y38" s="158" t="s">
        <v>840</v>
      </c>
      <c r="BA38" s="143"/>
      <c r="BB38" s="143"/>
    </row>
    <row r="39" spans="1:54" ht="182.25" customHeight="1" thickBot="1">
      <c r="A39" s="325"/>
      <c r="B39" s="327"/>
      <c r="C39" s="146" t="s">
        <v>1547</v>
      </c>
      <c r="D39" s="146" t="s">
        <v>1548</v>
      </c>
      <c r="E39" s="146" t="s">
        <v>1549</v>
      </c>
      <c r="F39" s="270" t="s">
        <v>77</v>
      </c>
      <c r="G39" s="271"/>
      <c r="H39" s="147" t="s">
        <v>74</v>
      </c>
      <c r="I39" s="270" t="s">
        <v>69</v>
      </c>
      <c r="J39" s="271"/>
      <c r="K39" s="147" t="s">
        <v>68</v>
      </c>
      <c r="L39" s="270" t="s">
        <v>76</v>
      </c>
      <c r="M39" s="272"/>
      <c r="N39" s="271"/>
      <c r="O39" s="16"/>
      <c r="P39" s="340">
        <v>1</v>
      </c>
      <c r="Q39" s="340">
        <v>1</v>
      </c>
      <c r="R39" s="340">
        <v>1</v>
      </c>
      <c r="S39" s="340">
        <v>1</v>
      </c>
      <c r="T39" s="17"/>
      <c r="U39" s="335">
        <v>1</v>
      </c>
      <c r="V39" s="140"/>
      <c r="W39" s="141">
        <v>415</v>
      </c>
      <c r="X39" s="340">
        <v>1</v>
      </c>
      <c r="Y39" s="158" t="s">
        <v>840</v>
      </c>
      <c r="BA39" s="143"/>
      <c r="BB39" s="143"/>
    </row>
    <row r="40" spans="1:54" ht="74.25" customHeight="1" thickBot="1">
      <c r="A40" s="342" t="s">
        <v>1337</v>
      </c>
      <c r="B40" s="420" t="s">
        <v>1550</v>
      </c>
      <c r="C40" s="146" t="s">
        <v>1551</v>
      </c>
      <c r="D40" s="146" t="s">
        <v>1552</v>
      </c>
      <c r="E40" s="146" t="s">
        <v>1553</v>
      </c>
      <c r="F40" s="270" t="s">
        <v>77</v>
      </c>
      <c r="G40" s="271"/>
      <c r="H40" s="147" t="s">
        <v>74</v>
      </c>
      <c r="I40" s="270" t="s">
        <v>69</v>
      </c>
      <c r="J40" s="271"/>
      <c r="K40" s="147" t="s">
        <v>68</v>
      </c>
      <c r="L40" s="270" t="s">
        <v>75</v>
      </c>
      <c r="M40" s="272"/>
      <c r="N40" s="271"/>
      <c r="O40" s="16"/>
      <c r="P40" s="174">
        <v>1</v>
      </c>
      <c r="Q40" s="16"/>
      <c r="R40" s="174">
        <v>1</v>
      </c>
      <c r="S40" s="174">
        <v>1</v>
      </c>
      <c r="T40" s="16"/>
      <c r="U40" s="140">
        <v>1</v>
      </c>
      <c r="V40" s="140"/>
      <c r="W40" s="141">
        <v>91</v>
      </c>
      <c r="X40" s="351">
        <v>1.22</v>
      </c>
      <c r="Y40" s="158" t="s">
        <v>840</v>
      </c>
      <c r="BA40" s="143"/>
      <c r="BB40" s="143"/>
    </row>
    <row r="41" spans="1:54" ht="80.25" customHeight="1" thickBot="1">
      <c r="A41" s="324" t="s">
        <v>1554</v>
      </c>
      <c r="B41" s="326" t="s">
        <v>1555</v>
      </c>
      <c r="C41" s="404" t="s">
        <v>1556</v>
      </c>
      <c r="D41" s="146" t="s">
        <v>1557</v>
      </c>
      <c r="E41" s="146" t="s">
        <v>1558</v>
      </c>
      <c r="F41" s="270" t="s">
        <v>77</v>
      </c>
      <c r="G41" s="271"/>
      <c r="H41" s="147" t="s">
        <v>74</v>
      </c>
      <c r="I41" s="270" t="s">
        <v>69</v>
      </c>
      <c r="J41" s="271"/>
      <c r="K41" s="147" t="s">
        <v>68</v>
      </c>
      <c r="L41" s="270" t="s">
        <v>26</v>
      </c>
      <c r="M41" s="272"/>
      <c r="N41" s="271"/>
      <c r="O41" s="16"/>
      <c r="P41" s="174">
        <v>0.97</v>
      </c>
      <c r="Q41" s="16"/>
      <c r="R41" s="174">
        <v>0.97</v>
      </c>
      <c r="S41" s="174">
        <v>0.97</v>
      </c>
      <c r="T41" s="17"/>
      <c r="U41" s="25">
        <v>0.97</v>
      </c>
      <c r="V41" s="140"/>
      <c r="W41" s="141">
        <v>91</v>
      </c>
      <c r="X41" s="140">
        <v>0.96089999999999998</v>
      </c>
      <c r="Y41" s="158" t="s">
        <v>840</v>
      </c>
      <c r="BA41" s="143"/>
      <c r="BB41" s="143"/>
    </row>
    <row r="42" spans="1:54" ht="80.25" customHeight="1" thickBot="1">
      <c r="A42" s="345"/>
      <c r="B42" s="338"/>
      <c r="C42" s="146" t="s">
        <v>1559</v>
      </c>
      <c r="D42" s="146" t="s">
        <v>1560</v>
      </c>
      <c r="E42" s="146" t="s">
        <v>1561</v>
      </c>
      <c r="F42" s="270" t="s">
        <v>77</v>
      </c>
      <c r="G42" s="271"/>
      <c r="H42" s="147"/>
      <c r="I42" s="183"/>
      <c r="J42" s="184"/>
      <c r="K42" s="147"/>
      <c r="L42" s="270" t="s">
        <v>75</v>
      </c>
      <c r="M42" s="272"/>
      <c r="N42" s="271"/>
      <c r="O42" s="16"/>
      <c r="P42" s="16"/>
      <c r="Q42" s="16"/>
      <c r="R42" s="16"/>
      <c r="S42" s="16"/>
      <c r="T42" s="17"/>
      <c r="U42" s="25"/>
      <c r="V42" s="140"/>
      <c r="W42" s="141"/>
      <c r="X42" s="140"/>
      <c r="Y42" s="158"/>
      <c r="BA42" s="143"/>
      <c r="BB42" s="143"/>
    </row>
    <row r="43" spans="1:54" ht="70.5" customHeight="1" thickBot="1">
      <c r="A43" s="345"/>
      <c r="B43" s="338"/>
      <c r="C43" s="146" t="s">
        <v>1562</v>
      </c>
      <c r="D43" s="146" t="s">
        <v>1563</v>
      </c>
      <c r="E43" s="146" t="s">
        <v>1564</v>
      </c>
      <c r="F43" s="270" t="s">
        <v>77</v>
      </c>
      <c r="G43" s="271"/>
      <c r="H43" s="147" t="s">
        <v>74</v>
      </c>
      <c r="I43" s="270" t="s">
        <v>69</v>
      </c>
      <c r="J43" s="271"/>
      <c r="K43" s="147" t="s">
        <v>68</v>
      </c>
      <c r="L43" s="270" t="s">
        <v>76</v>
      </c>
      <c r="M43" s="272"/>
      <c r="N43" s="271"/>
      <c r="O43" s="16"/>
      <c r="P43" s="16"/>
      <c r="Q43" s="16"/>
      <c r="R43" s="16"/>
      <c r="S43" s="16"/>
      <c r="T43" s="17"/>
      <c r="U43" s="335">
        <v>1</v>
      </c>
      <c r="V43" s="140"/>
      <c r="W43" s="141">
        <v>28</v>
      </c>
      <c r="X43" s="174">
        <v>1</v>
      </c>
      <c r="Y43" s="158" t="s">
        <v>840</v>
      </c>
      <c r="BA43" s="143"/>
      <c r="BB43" s="143"/>
    </row>
    <row r="44" spans="1:54" ht="66.75" customHeight="1" thickBot="1">
      <c r="A44" s="345"/>
      <c r="B44" s="338"/>
      <c r="C44" s="146" t="s">
        <v>1565</v>
      </c>
      <c r="D44" s="146" t="s">
        <v>1566</v>
      </c>
      <c r="E44" s="146" t="s">
        <v>1567</v>
      </c>
      <c r="F44" s="270" t="s">
        <v>77</v>
      </c>
      <c r="G44" s="271"/>
      <c r="H44" s="147"/>
      <c r="I44" s="183"/>
      <c r="J44" s="184"/>
      <c r="K44" s="147"/>
      <c r="L44" s="270" t="s">
        <v>26</v>
      </c>
      <c r="M44" s="272"/>
      <c r="N44" s="271"/>
      <c r="O44" s="16"/>
      <c r="P44" s="16"/>
      <c r="Q44" s="16"/>
      <c r="R44" s="16"/>
      <c r="S44" s="16"/>
      <c r="T44" s="17"/>
      <c r="U44" s="335"/>
      <c r="V44" s="140"/>
      <c r="W44" s="141"/>
      <c r="X44" s="174"/>
      <c r="Y44" s="158"/>
      <c r="BA44" s="143"/>
      <c r="BB44" s="143"/>
    </row>
    <row r="45" spans="1:54" ht="68.25" customHeight="1" thickBot="1">
      <c r="A45" s="325"/>
      <c r="B45" s="327"/>
      <c r="C45" s="146" t="s">
        <v>1568</v>
      </c>
      <c r="D45" s="146" t="s">
        <v>1569</v>
      </c>
      <c r="E45" s="146" t="s">
        <v>1570</v>
      </c>
      <c r="F45" s="270" t="s">
        <v>77</v>
      </c>
      <c r="G45" s="271"/>
      <c r="H45" s="147" t="s">
        <v>74</v>
      </c>
      <c r="I45" s="270" t="s">
        <v>69</v>
      </c>
      <c r="J45" s="271"/>
      <c r="K45" s="147" t="s">
        <v>68</v>
      </c>
      <c r="L45" s="270" t="s">
        <v>76</v>
      </c>
      <c r="M45" s="272"/>
      <c r="N45" s="271"/>
      <c r="O45" s="16"/>
      <c r="P45" s="16"/>
      <c r="Q45" s="16"/>
      <c r="R45" s="16"/>
      <c r="S45" s="16"/>
      <c r="T45" s="17"/>
      <c r="U45" s="335">
        <v>1</v>
      </c>
      <c r="V45" s="140"/>
      <c r="W45" s="141">
        <v>6</v>
      </c>
      <c r="X45" s="174">
        <v>1</v>
      </c>
      <c r="Y45" s="158" t="s">
        <v>840</v>
      </c>
      <c r="BA45" s="143"/>
      <c r="BB45" s="143"/>
    </row>
    <row r="46" spans="1:54" ht="53.25" customHeight="1" thickBot="1">
      <c r="A46" s="421" t="s">
        <v>1346</v>
      </c>
      <c r="B46" s="182" t="s">
        <v>1571</v>
      </c>
      <c r="C46" s="404" t="s">
        <v>1572</v>
      </c>
      <c r="D46" s="146" t="s">
        <v>1573</v>
      </c>
      <c r="E46" s="146" t="s">
        <v>1574</v>
      </c>
      <c r="F46" s="270" t="s">
        <v>845</v>
      </c>
      <c r="G46" s="271"/>
      <c r="H46" s="147" t="s">
        <v>74</v>
      </c>
      <c r="I46" s="270" t="s">
        <v>69</v>
      </c>
      <c r="J46" s="271"/>
      <c r="K46" s="147" t="s">
        <v>68</v>
      </c>
      <c r="L46" s="270" t="s">
        <v>75</v>
      </c>
      <c r="M46" s="272"/>
      <c r="N46" s="271"/>
      <c r="O46" s="16"/>
      <c r="P46" s="16">
        <v>12</v>
      </c>
      <c r="Q46" s="16">
        <v>12</v>
      </c>
      <c r="R46" s="16">
        <v>12</v>
      </c>
      <c r="S46" s="16">
        <v>12</v>
      </c>
      <c r="T46" s="16"/>
      <c r="U46" s="422">
        <v>12</v>
      </c>
      <c r="V46" s="140"/>
      <c r="W46" s="423">
        <v>12</v>
      </c>
      <c r="X46" s="140">
        <v>1</v>
      </c>
      <c r="Y46" s="158" t="s">
        <v>840</v>
      </c>
      <c r="BA46" s="143"/>
      <c r="BB46" s="143"/>
    </row>
    <row r="47" spans="1:54" ht="94.5" customHeight="1" thickBot="1">
      <c r="A47" s="421" t="s">
        <v>1575</v>
      </c>
      <c r="B47" s="182" t="s">
        <v>1576</v>
      </c>
      <c r="C47" s="404" t="s">
        <v>1577</v>
      </c>
      <c r="D47" s="146" t="s">
        <v>1578</v>
      </c>
      <c r="E47" s="146" t="s">
        <v>1579</v>
      </c>
      <c r="F47" s="270" t="s">
        <v>77</v>
      </c>
      <c r="G47" s="271"/>
      <c r="H47" s="147" t="s">
        <v>74</v>
      </c>
      <c r="I47" s="270" t="s">
        <v>69</v>
      </c>
      <c r="J47" s="271"/>
      <c r="K47" s="147" t="s">
        <v>68</v>
      </c>
      <c r="L47" s="270" t="s">
        <v>76</v>
      </c>
      <c r="M47" s="272"/>
      <c r="N47" s="271"/>
      <c r="O47" s="16"/>
      <c r="P47" s="174">
        <v>1</v>
      </c>
      <c r="Q47" s="174">
        <v>1</v>
      </c>
      <c r="R47" s="174">
        <v>1</v>
      </c>
      <c r="S47" s="174">
        <v>1</v>
      </c>
      <c r="T47" s="16"/>
      <c r="U47" s="140">
        <v>1</v>
      </c>
      <c r="V47" s="140"/>
      <c r="W47" s="351"/>
      <c r="X47" s="351">
        <v>1</v>
      </c>
      <c r="Y47" s="158"/>
      <c r="BA47" s="143"/>
      <c r="BB47" s="143"/>
    </row>
    <row r="48" spans="1:54" ht="49.5" customHeight="1" thickBot="1">
      <c r="A48" s="148" t="s">
        <v>12</v>
      </c>
      <c r="B48" s="139" t="s">
        <v>1580</v>
      </c>
      <c r="C48" s="146" t="s">
        <v>1581</v>
      </c>
      <c r="D48" s="146" t="s">
        <v>1582</v>
      </c>
      <c r="E48" s="146" t="s">
        <v>1583</v>
      </c>
      <c r="F48" s="270" t="s">
        <v>845</v>
      </c>
      <c r="G48" s="271"/>
      <c r="H48" s="147"/>
      <c r="I48" s="183"/>
      <c r="J48" s="184"/>
      <c r="K48" s="147"/>
      <c r="L48" s="270"/>
      <c r="M48" s="272"/>
      <c r="N48" s="271"/>
      <c r="O48" s="16"/>
      <c r="P48" s="175"/>
      <c r="Q48" s="175"/>
      <c r="R48" s="175"/>
      <c r="S48" s="175"/>
      <c r="T48" s="17"/>
      <c r="U48" s="25"/>
      <c r="V48" s="140"/>
      <c r="W48" s="141"/>
      <c r="X48" s="140"/>
      <c r="Y48" s="158"/>
      <c r="BA48" s="143"/>
      <c r="BB48" s="143"/>
    </row>
    <row r="49" spans="1:54" ht="63" customHeight="1" thickBot="1">
      <c r="A49" s="324" t="s">
        <v>15</v>
      </c>
      <c r="B49" s="326" t="s">
        <v>1584</v>
      </c>
      <c r="C49" s="146" t="s">
        <v>1585</v>
      </c>
      <c r="D49" s="146" t="s">
        <v>1586</v>
      </c>
      <c r="E49" s="146" t="s">
        <v>1587</v>
      </c>
      <c r="F49" s="270" t="s">
        <v>77</v>
      </c>
      <c r="G49" s="271"/>
      <c r="H49" s="147" t="s">
        <v>74</v>
      </c>
      <c r="I49" s="270" t="s">
        <v>69</v>
      </c>
      <c r="J49" s="271"/>
      <c r="K49" s="147" t="s">
        <v>68</v>
      </c>
      <c r="L49" s="270" t="s">
        <v>75</v>
      </c>
      <c r="M49" s="272"/>
      <c r="N49" s="271"/>
      <c r="O49" s="16"/>
      <c r="P49" s="340">
        <v>1</v>
      </c>
      <c r="Q49" s="340">
        <v>1</v>
      </c>
      <c r="R49" s="340">
        <v>1</v>
      </c>
      <c r="S49" s="340">
        <v>1</v>
      </c>
      <c r="T49" s="17"/>
      <c r="U49" s="335">
        <v>1</v>
      </c>
      <c r="V49" s="140"/>
      <c r="W49" s="141">
        <v>166</v>
      </c>
      <c r="X49" s="340">
        <v>1</v>
      </c>
      <c r="Y49" s="158" t="s">
        <v>840</v>
      </c>
      <c r="BA49" s="143"/>
      <c r="BB49" s="143"/>
    </row>
    <row r="50" spans="1:54" ht="63.75" customHeight="1" thickBot="1">
      <c r="A50" s="345"/>
      <c r="B50" s="338"/>
      <c r="C50" s="146" t="s">
        <v>1588</v>
      </c>
      <c r="D50" s="146" t="s">
        <v>1589</v>
      </c>
      <c r="E50" s="146" t="s">
        <v>1590</v>
      </c>
      <c r="F50" s="270" t="s">
        <v>77</v>
      </c>
      <c r="G50" s="271"/>
      <c r="H50" s="147" t="s">
        <v>74</v>
      </c>
      <c r="I50" s="270" t="s">
        <v>69</v>
      </c>
      <c r="J50" s="271"/>
      <c r="K50" s="147" t="s">
        <v>68</v>
      </c>
      <c r="L50" s="270" t="s">
        <v>75</v>
      </c>
      <c r="M50" s="272"/>
      <c r="N50" s="271"/>
      <c r="O50" s="16"/>
      <c r="P50" s="340">
        <v>1</v>
      </c>
      <c r="Q50" s="340">
        <v>1</v>
      </c>
      <c r="R50" s="340">
        <v>1</v>
      </c>
      <c r="S50" s="340">
        <v>1</v>
      </c>
      <c r="T50" s="17"/>
      <c r="U50" s="335">
        <v>1</v>
      </c>
      <c r="V50" s="140"/>
      <c r="W50" s="141">
        <v>53</v>
      </c>
      <c r="X50" s="340">
        <v>1</v>
      </c>
      <c r="Y50" s="158" t="s">
        <v>840</v>
      </c>
      <c r="BA50" s="143"/>
      <c r="BB50" s="143"/>
    </row>
    <row r="51" spans="1:54" ht="90.75" customHeight="1" thickBot="1">
      <c r="A51" s="325"/>
      <c r="B51" s="327"/>
      <c r="C51" s="146" t="s">
        <v>1591</v>
      </c>
      <c r="D51" s="146" t="s">
        <v>1592</v>
      </c>
      <c r="E51" s="146" t="s">
        <v>1593</v>
      </c>
      <c r="F51" s="270" t="s">
        <v>77</v>
      </c>
      <c r="G51" s="271"/>
      <c r="H51" s="147" t="s">
        <v>74</v>
      </c>
      <c r="I51" s="270" t="s">
        <v>70</v>
      </c>
      <c r="J51" s="271"/>
      <c r="K51" s="147" t="s">
        <v>68</v>
      </c>
      <c r="L51" s="270" t="s">
        <v>75</v>
      </c>
      <c r="M51" s="272"/>
      <c r="N51" s="271"/>
      <c r="O51" s="16"/>
      <c r="P51" s="340">
        <v>1</v>
      </c>
      <c r="Q51" s="340">
        <v>1</v>
      </c>
      <c r="R51" s="340">
        <v>1</v>
      </c>
      <c r="S51" s="340">
        <v>1</v>
      </c>
      <c r="T51" s="17"/>
      <c r="U51" s="335">
        <v>1</v>
      </c>
      <c r="V51" s="140"/>
      <c r="W51" s="141">
        <v>238</v>
      </c>
      <c r="X51" s="340">
        <v>1</v>
      </c>
      <c r="Y51" s="158" t="s">
        <v>840</v>
      </c>
      <c r="BA51" s="143"/>
      <c r="BB51" s="143"/>
    </row>
    <row r="52" spans="1:54" ht="112.5" customHeight="1" thickBot="1">
      <c r="A52" s="324" t="s">
        <v>16</v>
      </c>
      <c r="B52" s="326" t="s">
        <v>1594</v>
      </c>
      <c r="C52" s="404" t="s">
        <v>1595</v>
      </c>
      <c r="D52" s="146" t="s">
        <v>1596</v>
      </c>
      <c r="E52" s="146" t="s">
        <v>1597</v>
      </c>
      <c r="F52" s="270" t="s">
        <v>77</v>
      </c>
      <c r="G52" s="271"/>
      <c r="H52" s="147" t="s">
        <v>74</v>
      </c>
      <c r="I52" s="270" t="s">
        <v>69</v>
      </c>
      <c r="J52" s="271"/>
      <c r="K52" s="147" t="s">
        <v>68</v>
      </c>
      <c r="L52" s="270" t="s">
        <v>26</v>
      </c>
      <c r="M52" s="272"/>
      <c r="N52" s="271"/>
      <c r="O52" s="16"/>
      <c r="P52" s="16"/>
      <c r="Q52" s="16"/>
      <c r="R52" s="16"/>
      <c r="S52" s="174">
        <v>1</v>
      </c>
      <c r="T52" s="16"/>
      <c r="U52" s="140">
        <v>1</v>
      </c>
      <c r="V52" s="140"/>
      <c r="W52" s="141">
        <v>7</v>
      </c>
      <c r="X52" s="351">
        <v>1</v>
      </c>
      <c r="Y52" s="158" t="s">
        <v>840</v>
      </c>
      <c r="BA52" s="143"/>
      <c r="BB52" s="143"/>
    </row>
    <row r="53" spans="1:54" ht="135.75" customHeight="1" thickBot="1">
      <c r="A53" s="345"/>
      <c r="B53" s="338"/>
      <c r="C53" s="404" t="s">
        <v>1598</v>
      </c>
      <c r="D53" s="146" t="s">
        <v>1599</v>
      </c>
      <c r="E53" s="146" t="s">
        <v>1600</v>
      </c>
      <c r="F53" s="270" t="s">
        <v>77</v>
      </c>
      <c r="G53" s="271"/>
      <c r="H53" s="147" t="s">
        <v>74</v>
      </c>
      <c r="I53" s="270" t="s">
        <v>69</v>
      </c>
      <c r="J53" s="271"/>
      <c r="K53" s="147" t="s">
        <v>68</v>
      </c>
      <c r="L53" s="270" t="s">
        <v>26</v>
      </c>
      <c r="M53" s="272"/>
      <c r="N53" s="271"/>
      <c r="O53" s="16"/>
      <c r="P53" s="16"/>
      <c r="Q53" s="16"/>
      <c r="R53" s="16"/>
      <c r="S53" s="174">
        <v>1</v>
      </c>
      <c r="T53" s="16"/>
      <c r="U53" s="140">
        <v>1</v>
      </c>
      <c r="V53" s="140"/>
      <c r="W53" s="141">
        <v>2</v>
      </c>
      <c r="X53" s="351">
        <v>1</v>
      </c>
      <c r="Y53" s="158" t="s">
        <v>840</v>
      </c>
      <c r="BA53" s="143"/>
      <c r="BB53" s="143"/>
    </row>
    <row r="54" spans="1:54" ht="138.75" customHeight="1" thickBot="1">
      <c r="A54" s="325"/>
      <c r="B54" s="327"/>
      <c r="C54" s="404" t="s">
        <v>1601</v>
      </c>
      <c r="D54" s="146" t="s">
        <v>1602</v>
      </c>
      <c r="E54" s="146" t="s">
        <v>1603</v>
      </c>
      <c r="F54" s="270" t="s">
        <v>845</v>
      </c>
      <c r="G54" s="271"/>
      <c r="H54" s="147" t="s">
        <v>74</v>
      </c>
      <c r="I54" s="270" t="s">
        <v>69</v>
      </c>
      <c r="J54" s="271"/>
      <c r="K54" s="147" t="s">
        <v>68</v>
      </c>
      <c r="L54" s="270" t="s">
        <v>26</v>
      </c>
      <c r="M54" s="272"/>
      <c r="N54" s="271"/>
      <c r="O54" s="16"/>
      <c r="P54" s="16"/>
      <c r="Q54" s="16"/>
      <c r="R54" s="16"/>
      <c r="S54" s="16">
        <v>1</v>
      </c>
      <c r="T54" s="16"/>
      <c r="U54" s="422">
        <v>1</v>
      </c>
      <c r="V54" s="140"/>
      <c r="W54" s="423">
        <v>1</v>
      </c>
      <c r="X54" s="140">
        <v>1</v>
      </c>
      <c r="Y54" s="158" t="s">
        <v>840</v>
      </c>
      <c r="BA54" s="143"/>
      <c r="BB54" s="143"/>
    </row>
    <row r="55" spans="1:54" ht="165.75" customHeight="1" thickBot="1">
      <c r="A55" s="342" t="s">
        <v>1377</v>
      </c>
      <c r="B55" s="139" t="s">
        <v>1604</v>
      </c>
      <c r="C55" s="404" t="s">
        <v>1605</v>
      </c>
      <c r="D55" s="146" t="s">
        <v>1606</v>
      </c>
      <c r="E55" s="146" t="s">
        <v>1607</v>
      </c>
      <c r="F55" s="270" t="s">
        <v>845</v>
      </c>
      <c r="G55" s="271"/>
      <c r="H55" s="147" t="s">
        <v>74</v>
      </c>
      <c r="I55" s="270" t="s">
        <v>69</v>
      </c>
      <c r="J55" s="271"/>
      <c r="K55" s="147" t="s">
        <v>68</v>
      </c>
      <c r="L55" s="270" t="s">
        <v>26</v>
      </c>
      <c r="M55" s="272"/>
      <c r="N55" s="271"/>
      <c r="O55" s="16"/>
      <c r="P55" s="16"/>
      <c r="Q55" s="16"/>
      <c r="R55" s="16"/>
      <c r="S55" s="16">
        <v>1</v>
      </c>
      <c r="T55" s="16"/>
      <c r="U55" s="422">
        <v>1</v>
      </c>
      <c r="V55" s="140"/>
      <c r="W55" s="423">
        <v>1</v>
      </c>
      <c r="X55" s="140">
        <v>1</v>
      </c>
      <c r="Y55" s="158" t="s">
        <v>840</v>
      </c>
      <c r="BA55" s="143"/>
      <c r="BB55" s="143"/>
    </row>
    <row r="56" spans="1:54" ht="69" customHeight="1" thickBot="1">
      <c r="A56" s="148" t="s">
        <v>1027</v>
      </c>
      <c r="B56" s="139" t="s">
        <v>1608</v>
      </c>
      <c r="C56" s="146" t="s">
        <v>1609</v>
      </c>
      <c r="D56" s="146" t="s">
        <v>1610</v>
      </c>
      <c r="E56" s="146" t="s">
        <v>1611</v>
      </c>
      <c r="F56" s="270" t="s">
        <v>845</v>
      </c>
      <c r="G56" s="271"/>
      <c r="H56" s="147"/>
      <c r="I56" s="183"/>
      <c r="J56" s="184"/>
      <c r="K56" s="147"/>
      <c r="L56" s="270"/>
      <c r="M56" s="272"/>
      <c r="N56" s="271"/>
      <c r="O56" s="16"/>
      <c r="P56" s="175"/>
      <c r="Q56" s="175"/>
      <c r="R56" s="175"/>
      <c r="S56" s="175"/>
      <c r="T56" s="17"/>
      <c r="U56" s="25"/>
      <c r="V56" s="140"/>
      <c r="W56" s="141"/>
      <c r="X56" s="140"/>
      <c r="Y56" s="158"/>
      <c r="BA56" s="143"/>
      <c r="BB56" s="143"/>
    </row>
    <row r="57" spans="1:54" ht="52.5" customHeight="1" thickBot="1">
      <c r="A57" s="324" t="s">
        <v>1612</v>
      </c>
      <c r="B57" s="326" t="s">
        <v>1613</v>
      </c>
      <c r="C57" s="404" t="s">
        <v>1614</v>
      </c>
      <c r="D57" s="146" t="s">
        <v>1615</v>
      </c>
      <c r="E57" s="146" t="s">
        <v>1616</v>
      </c>
      <c r="F57" s="270" t="s">
        <v>845</v>
      </c>
      <c r="G57" s="271"/>
      <c r="H57" s="147" t="s">
        <v>74</v>
      </c>
      <c r="I57" s="270" t="s">
        <v>69</v>
      </c>
      <c r="J57" s="271"/>
      <c r="K57" s="147" t="s">
        <v>68</v>
      </c>
      <c r="L57" s="270" t="s">
        <v>76</v>
      </c>
      <c r="M57" s="272"/>
      <c r="N57" s="271"/>
      <c r="O57" s="16"/>
      <c r="P57" s="16">
        <v>4</v>
      </c>
      <c r="Q57" s="16"/>
      <c r="R57" s="16">
        <v>4</v>
      </c>
      <c r="S57" s="16">
        <v>4</v>
      </c>
      <c r="T57" s="16"/>
      <c r="U57" s="422">
        <v>4</v>
      </c>
      <c r="V57" s="140"/>
      <c r="W57" s="423">
        <v>4</v>
      </c>
      <c r="X57" s="140">
        <v>1</v>
      </c>
      <c r="Y57" s="158" t="s">
        <v>840</v>
      </c>
      <c r="BA57" s="143"/>
      <c r="BB57" s="143"/>
    </row>
    <row r="58" spans="1:54" ht="39" thickBot="1">
      <c r="A58" s="325"/>
      <c r="B58" s="327"/>
      <c r="C58" s="404" t="s">
        <v>1617</v>
      </c>
      <c r="D58" s="146" t="s">
        <v>1618</v>
      </c>
      <c r="E58" s="146" t="s">
        <v>1619</v>
      </c>
      <c r="F58" s="270" t="s">
        <v>845</v>
      </c>
      <c r="G58" s="271"/>
      <c r="H58" s="147" t="s">
        <v>74</v>
      </c>
      <c r="I58" s="270" t="s">
        <v>69</v>
      </c>
      <c r="J58" s="271"/>
      <c r="K58" s="147" t="s">
        <v>68</v>
      </c>
      <c r="L58" s="270" t="s">
        <v>26</v>
      </c>
      <c r="M58" s="272"/>
      <c r="N58" s="271"/>
      <c r="O58" s="16"/>
      <c r="P58" s="16"/>
      <c r="Q58" s="16"/>
      <c r="R58" s="16"/>
      <c r="S58" s="16"/>
      <c r="T58" s="16"/>
      <c r="U58" s="422">
        <v>1</v>
      </c>
      <c r="V58" s="140"/>
      <c r="W58" s="423">
        <v>1</v>
      </c>
      <c r="X58" s="140">
        <v>1</v>
      </c>
      <c r="Y58" s="158" t="s">
        <v>840</v>
      </c>
      <c r="BA58" s="143"/>
      <c r="BB58" s="143"/>
    </row>
    <row r="59" spans="1:54" ht="80.25" customHeight="1" thickBot="1">
      <c r="A59" s="342" t="s">
        <v>1620</v>
      </c>
      <c r="B59" s="139" t="s">
        <v>1621</v>
      </c>
      <c r="C59" s="146" t="s">
        <v>1622</v>
      </c>
      <c r="D59" s="146" t="s">
        <v>1623</v>
      </c>
      <c r="E59" s="146" t="s">
        <v>1624</v>
      </c>
      <c r="F59" s="270" t="s">
        <v>77</v>
      </c>
      <c r="G59" s="271"/>
      <c r="H59" s="147" t="s">
        <v>74</v>
      </c>
      <c r="I59" s="270" t="s">
        <v>69</v>
      </c>
      <c r="J59" s="271"/>
      <c r="K59" s="147" t="s">
        <v>68</v>
      </c>
      <c r="L59" s="270" t="s">
        <v>76</v>
      </c>
      <c r="M59" s="272"/>
      <c r="N59" s="271"/>
      <c r="O59" s="16"/>
      <c r="P59" s="16">
        <v>77</v>
      </c>
      <c r="Q59" s="16"/>
      <c r="R59" s="16">
        <v>57</v>
      </c>
      <c r="S59" s="16">
        <v>64</v>
      </c>
      <c r="T59" s="17"/>
      <c r="U59" s="335">
        <v>0.85</v>
      </c>
      <c r="V59" s="140"/>
      <c r="W59" s="141">
        <v>50</v>
      </c>
      <c r="X59" s="340">
        <v>0.85</v>
      </c>
      <c r="Y59" s="158" t="s">
        <v>840</v>
      </c>
      <c r="BA59" s="143"/>
      <c r="BB59" s="143"/>
    </row>
    <row r="60" spans="1:54" ht="24" customHeight="1" thickBot="1">
      <c r="A60" s="286" t="s">
        <v>821</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BA60" s="143"/>
      <c r="BB60" s="143"/>
    </row>
    <row r="61" spans="1:54" ht="21.75" customHeight="1" thickBot="1">
      <c r="A61" s="286" t="s">
        <v>41</v>
      </c>
      <c r="B61" s="286"/>
      <c r="C61" s="286"/>
      <c r="D61" s="286"/>
      <c r="E61" s="286"/>
      <c r="F61" s="286"/>
      <c r="G61" s="286"/>
      <c r="H61" s="286"/>
      <c r="I61" s="286"/>
      <c r="J61" s="286"/>
      <c r="K61" s="286" t="s">
        <v>85</v>
      </c>
      <c r="L61" s="286"/>
      <c r="M61" s="286"/>
      <c r="N61" s="286"/>
      <c r="O61" s="286"/>
      <c r="P61" s="286"/>
      <c r="Q61" s="286"/>
      <c r="R61" s="286"/>
      <c r="S61" s="286"/>
      <c r="T61" s="286"/>
      <c r="U61" s="286"/>
      <c r="V61" s="286"/>
      <c r="W61" s="286"/>
      <c r="X61" s="286"/>
      <c r="Y61" s="286"/>
      <c r="BA61" s="143"/>
      <c r="BB61" s="143"/>
    </row>
    <row r="62" spans="1:54" ht="34.5" customHeight="1" thickBot="1">
      <c r="A62" s="286" t="s">
        <v>47</v>
      </c>
      <c r="B62" s="286"/>
      <c r="C62" s="286"/>
      <c r="D62" s="286"/>
      <c r="E62" s="286"/>
      <c r="F62" s="286" t="s">
        <v>48</v>
      </c>
      <c r="G62" s="286"/>
      <c r="H62" s="286"/>
      <c r="I62" s="286"/>
      <c r="J62" s="286"/>
      <c r="K62" s="307" t="s">
        <v>822</v>
      </c>
      <c r="L62" s="289" t="s">
        <v>826</v>
      </c>
      <c r="M62" s="290"/>
      <c r="N62" s="290"/>
      <c r="O62" s="290"/>
      <c r="P62" s="290"/>
      <c r="Q62" s="290"/>
      <c r="R62" s="290"/>
      <c r="S62" s="290"/>
      <c r="T62" s="290"/>
      <c r="U62" s="290"/>
      <c r="V62" s="290"/>
      <c r="W62" s="290"/>
      <c r="X62" s="290"/>
      <c r="Y62" s="291"/>
      <c r="BA62" s="143"/>
      <c r="BB62" s="143"/>
    </row>
    <row r="63" spans="1:54" ht="24" customHeight="1" thickBot="1">
      <c r="A63" s="286"/>
      <c r="B63" s="286"/>
      <c r="C63" s="286" t="s">
        <v>49</v>
      </c>
      <c r="D63" s="286" t="s">
        <v>50</v>
      </c>
      <c r="E63" s="286" t="s">
        <v>51</v>
      </c>
      <c r="F63" s="286" t="s">
        <v>49</v>
      </c>
      <c r="G63" s="286" t="s">
        <v>52</v>
      </c>
      <c r="H63" s="286"/>
      <c r="I63" s="307" t="s">
        <v>848</v>
      </c>
      <c r="J63" s="286" t="s">
        <v>51</v>
      </c>
      <c r="K63" s="307"/>
      <c r="L63" s="289" t="s">
        <v>831</v>
      </c>
      <c r="M63" s="290"/>
      <c r="N63" s="290"/>
      <c r="O63" s="290"/>
      <c r="P63" s="290"/>
      <c r="Q63" s="291"/>
      <c r="R63" s="287" t="s">
        <v>48</v>
      </c>
      <c r="S63" s="300"/>
      <c r="T63" s="300"/>
      <c r="U63" s="300"/>
      <c r="V63" s="288"/>
      <c r="W63" s="330" t="s">
        <v>824</v>
      </c>
      <c r="X63" s="331"/>
      <c r="Y63" s="296" t="s">
        <v>825</v>
      </c>
      <c r="BA63" s="143"/>
      <c r="BB63" s="143"/>
    </row>
    <row r="64" spans="1:54" ht="45.75" customHeight="1" thickBot="1">
      <c r="A64" s="286"/>
      <c r="B64" s="286"/>
      <c r="C64" s="286"/>
      <c r="D64" s="286"/>
      <c r="E64" s="286"/>
      <c r="F64" s="286"/>
      <c r="G64" s="286"/>
      <c r="H64" s="286"/>
      <c r="I64" s="307"/>
      <c r="J64" s="286"/>
      <c r="K64" s="307"/>
      <c r="L64" s="289" t="s">
        <v>823</v>
      </c>
      <c r="M64" s="291"/>
      <c r="N64" s="289" t="s">
        <v>50</v>
      </c>
      <c r="O64" s="291"/>
      <c r="P64" s="287" t="s">
        <v>51</v>
      </c>
      <c r="Q64" s="288"/>
      <c r="R64" s="190" t="s">
        <v>823</v>
      </c>
      <c r="S64" s="287" t="s">
        <v>52</v>
      </c>
      <c r="T64" s="288"/>
      <c r="U64" s="166" t="s">
        <v>857</v>
      </c>
      <c r="V64" s="189" t="s">
        <v>51</v>
      </c>
      <c r="W64" s="332"/>
      <c r="X64" s="333"/>
      <c r="Y64" s="297"/>
      <c r="BA64" s="143"/>
      <c r="BB64" s="143"/>
    </row>
    <row r="65" spans="1:54" ht="19.5" customHeight="1" thickBot="1">
      <c r="A65" s="298" t="s">
        <v>32</v>
      </c>
      <c r="B65" s="299"/>
      <c r="C65" s="136">
        <f>20325+4614.1</f>
        <v>24939.1</v>
      </c>
      <c r="D65" s="136">
        <f>5601.2</f>
        <v>5601.2</v>
      </c>
      <c r="E65" s="168">
        <f>SUM(C65:D65)</f>
        <v>30540.3</v>
      </c>
      <c r="F65" s="136"/>
      <c r="G65" s="137" t="s">
        <v>854</v>
      </c>
      <c r="H65" s="136"/>
      <c r="I65" s="136"/>
      <c r="J65" s="168">
        <f>SUM(F65:I65)</f>
        <v>0</v>
      </c>
      <c r="K65" s="168">
        <f>E65+J65</f>
        <v>30540.3</v>
      </c>
      <c r="L65" s="292">
        <f>18751.7+4582.8</f>
        <v>23334.5</v>
      </c>
      <c r="M65" s="293"/>
      <c r="N65" s="292"/>
      <c r="O65" s="293"/>
      <c r="P65" s="360">
        <f>SUM(L65:O65)</f>
        <v>23334.5</v>
      </c>
      <c r="Q65" s="361"/>
      <c r="R65" s="138"/>
      <c r="S65" s="137" t="s">
        <v>849</v>
      </c>
      <c r="T65" s="138"/>
      <c r="U65" s="138"/>
      <c r="V65" s="169">
        <f>SUM(R65,T65,U65)</f>
        <v>0</v>
      </c>
      <c r="W65" s="311">
        <f>SUM(P65,V65)</f>
        <v>23334.5</v>
      </c>
      <c r="X65" s="312"/>
      <c r="Y65" s="170">
        <f>IF(W65=0,0,W65/K65)</f>
        <v>0.76405601778633481</v>
      </c>
      <c r="BA65" s="143"/>
      <c r="BB65" s="143"/>
    </row>
    <row r="66" spans="1:54" ht="19.5" customHeight="1" thickBot="1">
      <c r="A66" s="298" t="s">
        <v>33</v>
      </c>
      <c r="B66" s="299"/>
      <c r="C66" s="136"/>
      <c r="D66" s="136">
        <f>4030</f>
        <v>4030</v>
      </c>
      <c r="E66" s="168">
        <f>SUM(C66:D66)</f>
        <v>4030</v>
      </c>
      <c r="F66" s="136"/>
      <c r="G66" s="137" t="s">
        <v>849</v>
      </c>
      <c r="H66" s="136"/>
      <c r="I66" s="136"/>
      <c r="J66" s="168">
        <f>SUM(F66:I66)</f>
        <v>0</v>
      </c>
      <c r="K66" s="168">
        <f>J66+E66</f>
        <v>4030</v>
      </c>
      <c r="L66" s="292"/>
      <c r="M66" s="293"/>
      <c r="N66" s="305">
        <f>4030</f>
        <v>4030</v>
      </c>
      <c r="O66" s="306"/>
      <c r="P66" s="294">
        <f>SUM(L66:O66)</f>
        <v>4030</v>
      </c>
      <c r="Q66" s="295"/>
      <c r="R66" s="138"/>
      <c r="S66" s="137" t="s">
        <v>849</v>
      </c>
      <c r="T66" s="138"/>
      <c r="U66" s="138"/>
      <c r="V66" s="169">
        <f>SUM(R66,T66,U66)</f>
        <v>0</v>
      </c>
      <c r="W66" s="311">
        <f>SUM(P66,V66)</f>
        <v>4030</v>
      </c>
      <c r="X66" s="312"/>
      <c r="Y66" s="170">
        <f>IF(W66=0,0,W66/K66)</f>
        <v>1</v>
      </c>
      <c r="BA66" s="143"/>
      <c r="BB66" s="143"/>
    </row>
    <row r="67" spans="1:54" ht="15.75" thickBot="1">
      <c r="A67" s="279" t="s">
        <v>81</v>
      </c>
      <c r="B67" s="280"/>
      <c r="C67" s="280"/>
      <c r="D67" s="280"/>
      <c r="E67" s="280"/>
      <c r="F67" s="280"/>
      <c r="G67" s="280"/>
      <c r="H67" s="280"/>
      <c r="I67" s="280"/>
      <c r="J67" s="280"/>
      <c r="K67" s="280"/>
      <c r="L67" s="280"/>
      <c r="M67" s="280"/>
      <c r="N67" s="280"/>
      <c r="O67" s="280"/>
      <c r="P67" s="280"/>
      <c r="Q67" s="280"/>
      <c r="R67" s="280"/>
      <c r="S67" s="280"/>
      <c r="T67" s="280"/>
      <c r="U67" s="280"/>
      <c r="V67" s="280"/>
      <c r="W67" s="280"/>
      <c r="X67" s="281"/>
      <c r="Y67" s="282"/>
      <c r="BA67" s="143"/>
      <c r="BB67" s="143"/>
    </row>
    <row r="68" spans="1:54" ht="17.25" thickTop="1" thickBot="1">
      <c r="A68" s="301"/>
      <c r="B68" s="302"/>
      <c r="C68" s="283" t="s">
        <v>1625</v>
      </c>
      <c r="D68" s="284"/>
      <c r="E68" s="284"/>
      <c r="F68" s="284"/>
      <c r="G68" s="284"/>
      <c r="H68" s="284"/>
      <c r="I68" s="284"/>
      <c r="J68" s="284"/>
      <c r="K68" s="284"/>
      <c r="L68" s="284"/>
      <c r="M68" s="284"/>
      <c r="N68" s="284"/>
      <c r="O68" s="284"/>
      <c r="P68" s="284"/>
      <c r="Q68" s="284"/>
      <c r="R68" s="284"/>
      <c r="S68" s="284"/>
      <c r="T68" s="284"/>
      <c r="U68" s="284"/>
      <c r="V68" s="284"/>
      <c r="W68" s="284"/>
      <c r="X68" s="284"/>
      <c r="Y68" s="285"/>
      <c r="BA68" s="143"/>
      <c r="BB68" s="143"/>
    </row>
    <row r="69" spans="1:54" ht="16.5" thickBot="1">
      <c r="A69" s="303"/>
      <c r="B69" s="304"/>
      <c r="C69" s="321" t="s">
        <v>896</v>
      </c>
      <c r="D69" s="322"/>
      <c r="E69" s="322"/>
      <c r="F69" s="322"/>
      <c r="G69" s="322"/>
      <c r="H69" s="322"/>
      <c r="I69" s="322"/>
      <c r="J69" s="322"/>
      <c r="K69" s="322"/>
      <c r="L69" s="322"/>
      <c r="M69" s="322"/>
      <c r="N69" s="322"/>
      <c r="O69" s="322"/>
      <c r="P69" s="322"/>
      <c r="Q69" s="322"/>
      <c r="R69" s="322"/>
      <c r="S69" s="322"/>
      <c r="T69" s="322"/>
      <c r="U69" s="322"/>
      <c r="V69" s="322"/>
      <c r="W69" s="322"/>
      <c r="X69" s="322"/>
      <c r="Y69" s="323"/>
      <c r="BA69" s="143"/>
      <c r="BB69" s="143"/>
    </row>
    <row r="70" spans="1:54" ht="15.75" thickTop="1">
      <c r="BA70" s="143"/>
      <c r="BB70" s="143"/>
    </row>
    <row r="71" spans="1:54">
      <c r="C71" s="150"/>
      <c r="BA71" s="143"/>
      <c r="BB71" s="143"/>
    </row>
    <row r="72" spans="1:54">
      <c r="BA72" s="143"/>
      <c r="BB72" s="143"/>
    </row>
    <row r="73" spans="1:54">
      <c r="C73" s="150"/>
      <c r="BA73" s="143"/>
      <c r="BB73" s="143"/>
    </row>
    <row r="74" spans="1:54">
      <c r="BA74" s="143"/>
      <c r="BB74" s="143"/>
    </row>
    <row r="75" spans="1:54">
      <c r="BA75" s="143"/>
      <c r="BB75" s="143"/>
    </row>
    <row r="76" spans="1:54">
      <c r="BA76" s="143"/>
      <c r="BB76" s="143"/>
    </row>
    <row r="77" spans="1:54">
      <c r="BA77" s="143"/>
      <c r="BB77" s="143"/>
    </row>
    <row r="78" spans="1:54">
      <c r="BA78" s="143"/>
      <c r="BB78" s="143"/>
    </row>
    <row r="79" spans="1:54">
      <c r="BA79" s="143"/>
      <c r="BB79" s="143"/>
    </row>
    <row r="80" spans="1:54">
      <c r="BA80" s="143"/>
      <c r="BB80" s="143"/>
    </row>
    <row r="81" spans="53:54">
      <c r="BA81" s="143"/>
      <c r="BB81" s="143"/>
    </row>
    <row r="82" spans="53:54">
      <c r="BA82" s="143"/>
      <c r="BB82" s="143"/>
    </row>
    <row r="83" spans="53:54">
      <c r="BA83" s="143"/>
      <c r="BB83" s="143"/>
    </row>
    <row r="84" spans="53:54">
      <c r="BA84" s="143"/>
      <c r="BB84" s="143"/>
    </row>
    <row r="85" spans="53:54">
      <c r="BA85" s="143"/>
      <c r="BB85" s="143"/>
    </row>
    <row r="86" spans="53:54">
      <c r="BA86" s="143"/>
      <c r="BB86" s="143"/>
    </row>
    <row r="87" spans="53:54">
      <c r="BA87" s="143"/>
      <c r="BB87" s="143"/>
    </row>
    <row r="88" spans="53:54">
      <c r="BA88" s="143"/>
      <c r="BB88" s="143"/>
    </row>
    <row r="89" spans="53:54">
      <c r="BA89" s="143"/>
      <c r="BB89" s="143"/>
    </row>
    <row r="90" spans="53:54">
      <c r="BA90" s="143"/>
      <c r="BB90" s="143"/>
    </row>
    <row r="91" spans="53:54">
      <c r="BA91" s="143"/>
      <c r="BB91" s="143"/>
    </row>
    <row r="92" spans="53:54">
      <c r="BA92" s="143"/>
      <c r="BB92" s="143"/>
    </row>
    <row r="93" spans="53:54">
      <c r="BA93" s="143"/>
      <c r="BB93" s="143"/>
    </row>
    <row r="94" spans="53:54">
      <c r="BA94" s="143"/>
      <c r="BB94" s="143"/>
    </row>
    <row r="95" spans="53:54">
      <c r="BA95" s="143"/>
      <c r="BB95" s="143"/>
    </row>
    <row r="96" spans="53:54">
      <c r="BA96" s="143"/>
      <c r="BB96" s="143"/>
    </row>
    <row r="97" spans="53:54">
      <c r="BA97" s="143"/>
      <c r="BB97" s="143"/>
    </row>
    <row r="98" spans="53:54">
      <c r="BA98" s="143"/>
      <c r="BB98" s="143"/>
    </row>
    <row r="99" spans="53:54">
      <c r="BA99" s="143"/>
      <c r="BB99" s="143"/>
    </row>
    <row r="100" spans="53:54">
      <c r="BA100" s="143"/>
      <c r="BB100" s="143"/>
    </row>
    <row r="101" spans="53:54">
      <c r="BA101" s="143"/>
      <c r="BB101" s="143"/>
    </row>
    <row r="102" spans="53:54">
      <c r="BA102" s="143"/>
      <c r="BB102" s="143"/>
    </row>
    <row r="103" spans="53:54">
      <c r="BA103" s="143"/>
      <c r="BB103" s="143"/>
    </row>
    <row r="104" spans="53:54">
      <c r="BA104" s="143"/>
      <c r="BB104" s="143"/>
    </row>
    <row r="105" spans="53:54">
      <c r="BA105" s="143"/>
      <c r="BB105" s="143"/>
    </row>
    <row r="106" spans="53:54">
      <c r="BA106" s="143"/>
      <c r="BB106" s="143"/>
    </row>
    <row r="107" spans="53:54">
      <c r="BA107" s="143"/>
      <c r="BB107" s="143"/>
    </row>
    <row r="108" spans="53:54">
      <c r="BA108" s="143"/>
      <c r="BB108" s="143"/>
    </row>
    <row r="109" spans="53:54">
      <c r="BA109" s="143"/>
      <c r="BB109" s="143"/>
    </row>
    <row r="110" spans="53:54">
      <c r="BA110" s="143"/>
      <c r="BB110" s="143"/>
    </row>
    <row r="111" spans="53:54">
      <c r="BA111" s="143"/>
      <c r="BB111" s="143"/>
    </row>
    <row r="112" spans="53:54">
      <c r="BA112" s="143"/>
      <c r="BB112" s="143"/>
    </row>
    <row r="113" spans="53:54">
      <c r="BA113" s="143"/>
      <c r="BB113" s="143"/>
    </row>
    <row r="114" spans="53:54">
      <c r="BA114" s="143"/>
      <c r="BB114" s="143"/>
    </row>
    <row r="115" spans="53:54">
      <c r="BA115" s="143"/>
      <c r="BB115" s="143"/>
    </row>
    <row r="116" spans="53:54">
      <c r="BA116" s="143"/>
      <c r="BB116" s="143"/>
    </row>
    <row r="117" spans="53:54">
      <c r="BA117" s="143"/>
      <c r="BB117" s="143"/>
    </row>
    <row r="118" spans="53:54">
      <c r="BA118" s="143"/>
      <c r="BB118" s="143"/>
    </row>
    <row r="119" spans="53:54">
      <c r="BA119" s="143"/>
      <c r="BB119" s="143"/>
    </row>
    <row r="120" spans="53:54">
      <c r="BA120" s="143"/>
      <c r="BB120" s="143"/>
    </row>
    <row r="121" spans="53:54">
      <c r="BA121" s="143"/>
      <c r="BB121" s="143"/>
    </row>
    <row r="122" spans="53:54">
      <c r="BA122" s="143"/>
      <c r="BB122" s="143"/>
    </row>
    <row r="123" spans="53:54">
      <c r="BA123" s="143"/>
      <c r="BB123" s="143"/>
    </row>
    <row r="124" spans="53:54">
      <c r="BA124" s="143"/>
      <c r="BB124" s="143"/>
    </row>
    <row r="125" spans="53:54">
      <c r="BA125" s="143"/>
      <c r="BB125" s="143"/>
    </row>
    <row r="126" spans="53:54">
      <c r="BA126" s="143"/>
      <c r="BB126" s="143"/>
    </row>
    <row r="127" spans="53:54">
      <c r="BA127" s="143"/>
      <c r="BB127" s="143"/>
    </row>
    <row r="128" spans="53:54">
      <c r="BA128" s="143"/>
      <c r="BB128" s="143"/>
    </row>
    <row r="129" spans="53:54">
      <c r="BA129" s="143"/>
      <c r="BB129" s="143"/>
    </row>
    <row r="130" spans="53:54">
      <c r="BA130" s="143"/>
      <c r="BB130" s="143"/>
    </row>
    <row r="131" spans="53:54">
      <c r="BA131" s="143"/>
      <c r="BB131" s="143"/>
    </row>
    <row r="132" spans="53:54">
      <c r="BA132" s="143"/>
      <c r="BB132" s="143"/>
    </row>
    <row r="133" spans="53:54">
      <c r="BA133" s="143"/>
      <c r="BB133" s="143"/>
    </row>
    <row r="134" spans="53:54">
      <c r="BA134" s="143"/>
      <c r="BB134" s="143"/>
    </row>
    <row r="135" spans="53:54">
      <c r="BA135" s="143"/>
      <c r="BB135" s="143"/>
    </row>
    <row r="136" spans="53:54">
      <c r="BA136" s="143"/>
      <c r="BB136" s="143"/>
    </row>
    <row r="137" spans="53:54">
      <c r="BA137" s="143"/>
      <c r="BB137" s="143"/>
    </row>
    <row r="138" spans="53:54">
      <c r="BA138" s="143"/>
      <c r="BB138" s="143"/>
    </row>
    <row r="139" spans="53:54">
      <c r="BA139" s="143"/>
      <c r="BB139" s="143"/>
    </row>
    <row r="140" spans="53:54">
      <c r="BA140" s="143"/>
      <c r="BB140" s="143"/>
    </row>
    <row r="141" spans="53:54">
      <c r="BA141" s="143"/>
      <c r="BB141" s="143"/>
    </row>
    <row r="142" spans="53:54">
      <c r="BA142" s="143"/>
      <c r="BB142" s="143"/>
    </row>
    <row r="143" spans="53:54">
      <c r="BA143" s="143"/>
      <c r="BB143" s="143"/>
    </row>
    <row r="144" spans="53:54">
      <c r="BA144" s="143"/>
      <c r="BB144" s="143"/>
    </row>
    <row r="145" spans="53:54">
      <c r="BA145" s="143"/>
      <c r="BB145" s="143"/>
    </row>
    <row r="146" spans="53:54">
      <c r="BA146" s="143"/>
      <c r="BB146" s="143"/>
    </row>
    <row r="147" spans="53:54">
      <c r="BA147" s="143"/>
      <c r="BB147" s="143"/>
    </row>
    <row r="148" spans="53:54">
      <c r="BA148" s="143"/>
      <c r="BB148" s="143"/>
    </row>
    <row r="149" spans="53:54">
      <c r="BA149" s="143"/>
      <c r="BB149" s="143"/>
    </row>
    <row r="150" spans="53:54">
      <c r="BA150" s="143"/>
      <c r="BB150" s="143"/>
    </row>
    <row r="151" spans="53:54">
      <c r="BA151" s="143"/>
      <c r="BB151" s="143"/>
    </row>
    <row r="152" spans="53:54">
      <c r="BA152" s="143"/>
      <c r="BB152" s="143"/>
    </row>
    <row r="153" spans="53:54">
      <c r="BA153" s="143"/>
      <c r="BB153" s="143"/>
    </row>
    <row r="154" spans="53:54">
      <c r="BA154" s="143"/>
      <c r="BB154" s="143"/>
    </row>
    <row r="155" spans="53:54">
      <c r="BA155" s="143"/>
      <c r="BB155" s="143"/>
    </row>
    <row r="156" spans="53:54">
      <c r="BA156" s="143"/>
      <c r="BB156" s="143"/>
    </row>
    <row r="157" spans="53:54">
      <c r="BA157" s="143"/>
      <c r="BB157" s="143"/>
    </row>
    <row r="158" spans="53:54">
      <c r="BA158" s="143"/>
      <c r="BB158" s="143"/>
    </row>
    <row r="159" spans="53:54">
      <c r="BA159" s="143"/>
      <c r="BB159" s="143"/>
    </row>
    <row r="1028" spans="53:69" ht="15.75" thickBot="1">
      <c r="BA1028" s="32" t="s">
        <v>152</v>
      </c>
      <c r="BB1028" s="66" t="s">
        <v>790</v>
      </c>
      <c r="BC1028" s="315" t="s">
        <v>153</v>
      </c>
      <c r="BD1028" s="315"/>
      <c r="BE1028" s="315"/>
      <c r="BF1028" s="315"/>
      <c r="BG1028" s="72" t="s">
        <v>331</v>
      </c>
      <c r="BH1028" s="72" t="s">
        <v>332</v>
      </c>
      <c r="BI1028" s="71" t="s">
        <v>330</v>
      </c>
      <c r="BJ1028" s="142" t="s">
        <v>407</v>
      </c>
      <c r="BK1028" s="80" t="s">
        <v>555</v>
      </c>
      <c r="BL1028" s="80" t="s">
        <v>39</v>
      </c>
      <c r="BM1028" s="80" t="s">
        <v>40</v>
      </c>
      <c r="BN1028" s="81" t="s">
        <v>556</v>
      </c>
      <c r="BO1028" s="113" t="s">
        <v>56</v>
      </c>
      <c r="BP1028" s="114" t="s">
        <v>796</v>
      </c>
      <c r="BQ1028" s="114"/>
    </row>
    <row r="1029" spans="53:69" ht="15.75">
      <c r="BA1029" s="32" t="str">
        <f t="shared" ref="BA1029:BA1071" si="0">MID(BB1029,1,4)</f>
        <v>E011</v>
      </c>
      <c r="BB1029" s="26" t="s">
        <v>96</v>
      </c>
      <c r="BC1029" s="43" t="s">
        <v>241</v>
      </c>
      <c r="BD1029" s="44" t="s">
        <v>243</v>
      </c>
      <c r="BE1029" s="45" t="s">
        <v>154</v>
      </c>
      <c r="BF1029" s="46" t="s">
        <v>155</v>
      </c>
      <c r="BG1029" s="142" t="s">
        <v>333</v>
      </c>
      <c r="BH1029" s="74" t="s">
        <v>338</v>
      </c>
      <c r="BI1029" s="142" t="s">
        <v>286</v>
      </c>
      <c r="BJ1029" s="76" t="s">
        <v>177</v>
      </c>
      <c r="BK1029" s="142" t="s">
        <v>412</v>
      </c>
      <c r="BN1029" s="187" t="s">
        <v>557</v>
      </c>
      <c r="BO1029" s="82" t="s">
        <v>793</v>
      </c>
      <c r="BP1029" s="128" t="s">
        <v>806</v>
      </c>
      <c r="BQ1029" s="116"/>
    </row>
    <row r="1030" spans="53:69" ht="15.75">
      <c r="BA1030" s="32" t="str">
        <f t="shared" si="0"/>
        <v>E012</v>
      </c>
      <c r="BB1030" s="27" t="s">
        <v>97</v>
      </c>
      <c r="BC1030" s="316" t="s">
        <v>232</v>
      </c>
      <c r="BD1030" s="317" t="s">
        <v>157</v>
      </c>
      <c r="BE1030" s="47" t="s">
        <v>158</v>
      </c>
      <c r="BF1030" s="187"/>
      <c r="BG1030" s="142" t="s">
        <v>334</v>
      </c>
      <c r="BH1030" s="74" t="s">
        <v>339</v>
      </c>
      <c r="BI1030" s="142" t="s">
        <v>287</v>
      </c>
      <c r="BJ1030" s="76" t="s">
        <v>244</v>
      </c>
      <c r="BK1030" s="142" t="s">
        <v>413</v>
      </c>
      <c r="BL1030" s="79" t="s">
        <v>414</v>
      </c>
      <c r="BM1030" s="142" t="s">
        <v>415</v>
      </c>
      <c r="BN1030" s="187" t="s">
        <v>558</v>
      </c>
      <c r="BO1030" s="83" t="s">
        <v>791</v>
      </c>
      <c r="BP1030" s="128" t="s">
        <v>798</v>
      </c>
      <c r="BQ1030" s="116"/>
    </row>
    <row r="1031" spans="53:69" ht="15.75">
      <c r="BA1031" s="32" t="str">
        <f t="shared" si="0"/>
        <v>E013</v>
      </c>
      <c r="BB1031" s="27" t="s">
        <v>98</v>
      </c>
      <c r="BC1031" s="316"/>
      <c r="BD1031" s="317"/>
      <c r="BE1031" s="47" t="s">
        <v>159</v>
      </c>
      <c r="BF1031" s="187"/>
      <c r="BG1031" s="142" t="s">
        <v>335</v>
      </c>
      <c r="BH1031" s="74" t="s">
        <v>340</v>
      </c>
      <c r="BI1031" s="142" t="s">
        <v>288</v>
      </c>
      <c r="BJ1031" s="76" t="s">
        <v>408</v>
      </c>
      <c r="BK1031" s="142" t="s">
        <v>416</v>
      </c>
      <c r="BL1031" s="142" t="s">
        <v>417</v>
      </c>
      <c r="BM1031" s="142" t="s">
        <v>418</v>
      </c>
      <c r="BN1031" s="187" t="s">
        <v>559</v>
      </c>
      <c r="BO1031" s="84" t="s">
        <v>792</v>
      </c>
      <c r="BP1031" s="128" t="s">
        <v>799</v>
      </c>
      <c r="BQ1031" s="118"/>
    </row>
    <row r="1032" spans="53:69" ht="30">
      <c r="BA1032" s="32" t="str">
        <f t="shared" si="0"/>
        <v>E015</v>
      </c>
      <c r="BB1032" s="33" t="s">
        <v>95</v>
      </c>
      <c r="BC1032" s="316" t="s">
        <v>233</v>
      </c>
      <c r="BD1032" s="317" t="s">
        <v>264</v>
      </c>
      <c r="BE1032" s="48" t="s">
        <v>161</v>
      </c>
      <c r="BF1032" s="318"/>
      <c r="BG1032" s="142" t="s">
        <v>336</v>
      </c>
      <c r="BH1032" s="74" t="s">
        <v>341</v>
      </c>
      <c r="BI1032" s="142" t="s">
        <v>289</v>
      </c>
      <c r="BJ1032" s="76" t="s">
        <v>245</v>
      </c>
      <c r="BK1032" s="142" t="s">
        <v>419</v>
      </c>
      <c r="BL1032" s="142" t="s">
        <v>420</v>
      </c>
      <c r="BM1032" s="142" t="s">
        <v>421</v>
      </c>
      <c r="BN1032" s="187" t="s">
        <v>560</v>
      </c>
      <c r="BO1032" s="82" t="s">
        <v>199</v>
      </c>
      <c r="BP1032" s="128" t="s">
        <v>858</v>
      </c>
      <c r="BQ1032" s="118"/>
    </row>
    <row r="1033" spans="53:69" ht="30">
      <c r="BA1033" s="32" t="str">
        <f t="shared" si="0"/>
        <v>E021</v>
      </c>
      <c r="BB1033" s="27" t="s">
        <v>104</v>
      </c>
      <c r="BC1033" s="316"/>
      <c r="BD1033" s="317"/>
      <c r="BE1033" s="49" t="s">
        <v>162</v>
      </c>
      <c r="BF1033" s="318"/>
      <c r="BG1033" s="142" t="s">
        <v>337</v>
      </c>
      <c r="BH1033" s="74" t="s">
        <v>342</v>
      </c>
      <c r="BI1033" s="142" t="s">
        <v>290</v>
      </c>
      <c r="BJ1033" s="76" t="s">
        <v>246</v>
      </c>
      <c r="BL1033" s="142" t="s">
        <v>422</v>
      </c>
      <c r="BM1033" s="142" t="s">
        <v>423</v>
      </c>
      <c r="BN1033" s="187" t="s">
        <v>561</v>
      </c>
      <c r="BO1033" s="83" t="s">
        <v>794</v>
      </c>
      <c r="BP1033" s="128" t="s">
        <v>800</v>
      </c>
      <c r="BQ1033" s="119"/>
    </row>
    <row r="1034" spans="53:69" ht="30">
      <c r="BA1034" s="32" t="str">
        <f t="shared" si="0"/>
        <v>E031</v>
      </c>
      <c r="BB1034" s="129" t="s">
        <v>106</v>
      </c>
      <c r="BC1034" s="316"/>
      <c r="BD1034" s="317"/>
      <c r="BE1034" s="49" t="s">
        <v>163</v>
      </c>
      <c r="BF1034" s="318"/>
      <c r="BG1034" s="143"/>
      <c r="BH1034" s="74" t="s">
        <v>343</v>
      </c>
      <c r="BI1034" s="142" t="s">
        <v>291</v>
      </c>
      <c r="BJ1034" s="76" t="s">
        <v>247</v>
      </c>
      <c r="BL1034" s="142" t="s">
        <v>424</v>
      </c>
      <c r="BM1034" s="142" t="s">
        <v>425</v>
      </c>
      <c r="BN1034" s="187" t="s">
        <v>562</v>
      </c>
      <c r="BO1034" s="84" t="s">
        <v>329</v>
      </c>
      <c r="BP1034" s="128" t="s">
        <v>801</v>
      </c>
      <c r="BQ1034" s="119"/>
    </row>
    <row r="1035" spans="53:69" ht="15.75">
      <c r="BA1035" s="32" t="str">
        <f t="shared" si="0"/>
        <v>S034</v>
      </c>
      <c r="BB1035" s="129" t="s">
        <v>808</v>
      </c>
      <c r="BC1035" s="316"/>
      <c r="BD1035" s="317"/>
      <c r="BE1035" s="50" t="s">
        <v>164</v>
      </c>
      <c r="BF1035" s="318"/>
      <c r="BG1035" s="143"/>
      <c r="BH1035" s="74" t="s">
        <v>344</v>
      </c>
      <c r="BI1035" s="142" t="s">
        <v>292</v>
      </c>
      <c r="BJ1035" s="76" t="s">
        <v>248</v>
      </c>
      <c r="BL1035" s="142" t="s">
        <v>426</v>
      </c>
      <c r="BM1035" s="142" t="s">
        <v>427</v>
      </c>
      <c r="BN1035" s="187" t="s">
        <v>563</v>
      </c>
      <c r="BO1035" s="82"/>
      <c r="BP1035" s="128" t="s">
        <v>802</v>
      </c>
      <c r="BQ1035" s="119"/>
    </row>
    <row r="1036" spans="53:69">
      <c r="BA1036" s="32" t="str">
        <f t="shared" si="0"/>
        <v>E035</v>
      </c>
      <c r="BB1036" s="130" t="s">
        <v>809</v>
      </c>
      <c r="BC1036" s="319" t="s">
        <v>234</v>
      </c>
      <c r="BD1036" s="320" t="s">
        <v>166</v>
      </c>
      <c r="BE1036" s="51" t="s">
        <v>167</v>
      </c>
      <c r="BF1036" s="187"/>
      <c r="BG1036" s="143"/>
      <c r="BH1036" s="142" t="s">
        <v>345</v>
      </c>
      <c r="BI1036" s="142" t="s">
        <v>293</v>
      </c>
      <c r="BJ1036" s="76" t="s">
        <v>249</v>
      </c>
      <c r="BL1036" s="142" t="s">
        <v>428</v>
      </c>
      <c r="BM1036" s="142" t="s">
        <v>429</v>
      </c>
      <c r="BN1036" s="187" t="s">
        <v>564</v>
      </c>
      <c r="BO1036" s="84"/>
      <c r="BP1036" s="128" t="s">
        <v>803</v>
      </c>
      <c r="BQ1036" s="119"/>
    </row>
    <row r="1037" spans="53:69">
      <c r="BA1037" s="32" t="str">
        <f t="shared" si="0"/>
        <v>E036</v>
      </c>
      <c r="BB1037" s="56" t="s">
        <v>810</v>
      </c>
      <c r="BC1037" s="319"/>
      <c r="BD1037" s="320"/>
      <c r="BE1037" s="51" t="s">
        <v>168</v>
      </c>
      <c r="BF1037" s="187"/>
      <c r="BG1037" s="143"/>
      <c r="BH1037" s="142" t="s">
        <v>346</v>
      </c>
      <c r="BI1037" s="142" t="s">
        <v>294</v>
      </c>
      <c r="BJ1037" s="76" t="s">
        <v>250</v>
      </c>
      <c r="BL1037" s="142" t="s">
        <v>430</v>
      </c>
      <c r="BM1037" s="142" t="s">
        <v>431</v>
      </c>
      <c r="BN1037" s="187" t="s">
        <v>565</v>
      </c>
      <c r="BO1037" s="83"/>
      <c r="BP1037" s="128" t="s">
        <v>804</v>
      </c>
      <c r="BQ1037" s="119"/>
    </row>
    <row r="1038" spans="53:69" ht="15.75">
      <c r="BA1038" s="32" t="str">
        <f t="shared" si="0"/>
        <v>F037</v>
      </c>
      <c r="BB1038" s="56" t="s">
        <v>811</v>
      </c>
      <c r="BC1038" s="319"/>
      <c r="BD1038" s="320"/>
      <c r="BE1038" s="52" t="s">
        <v>169</v>
      </c>
      <c r="BF1038" s="187"/>
      <c r="BG1038" s="143"/>
      <c r="BH1038" s="142" t="s">
        <v>347</v>
      </c>
      <c r="BI1038" s="142" t="s">
        <v>295</v>
      </c>
      <c r="BJ1038" s="76" t="s">
        <v>252</v>
      </c>
      <c r="BL1038" s="142" t="s">
        <v>432</v>
      </c>
      <c r="BM1038" s="142" t="s">
        <v>433</v>
      </c>
      <c r="BN1038" s="187" t="s">
        <v>830</v>
      </c>
      <c r="BO1038" s="84"/>
      <c r="BP1038" s="128" t="s">
        <v>805</v>
      </c>
      <c r="BQ1038" s="119"/>
    </row>
    <row r="1039" spans="53:69" ht="15.75">
      <c r="BA1039" s="32" t="str">
        <f t="shared" si="0"/>
        <v>PA17</v>
      </c>
      <c r="BB1039" s="131" t="s">
        <v>107</v>
      </c>
      <c r="BC1039" s="319"/>
      <c r="BD1039" s="320"/>
      <c r="BE1039" s="50" t="s">
        <v>170</v>
      </c>
      <c r="BF1039" s="187"/>
      <c r="BG1039" s="143"/>
      <c r="BH1039" s="142" t="s">
        <v>348</v>
      </c>
      <c r="BI1039" s="142" t="s">
        <v>296</v>
      </c>
      <c r="BJ1039" s="76" t="s">
        <v>409</v>
      </c>
      <c r="BL1039" s="142" t="s">
        <v>434</v>
      </c>
      <c r="BM1039" s="142" t="s">
        <v>435</v>
      </c>
      <c r="BN1039" s="187" t="s">
        <v>566</v>
      </c>
      <c r="BO1039" s="84"/>
      <c r="BP1039" s="128" t="s">
        <v>807</v>
      </c>
      <c r="BQ1039" s="119"/>
    </row>
    <row r="1040" spans="53:69" ht="15.75">
      <c r="BA1040" s="32" t="str">
        <f t="shared" si="0"/>
        <v>P123</v>
      </c>
      <c r="BB1040" s="129" t="s">
        <v>141</v>
      </c>
      <c r="BC1040" s="319"/>
      <c r="BD1040" s="320"/>
      <c r="BE1040" s="50" t="s">
        <v>171</v>
      </c>
      <c r="BF1040" s="187"/>
      <c r="BG1040" s="143"/>
      <c r="BH1040" s="142" t="s">
        <v>349</v>
      </c>
      <c r="BI1040" s="142" t="s">
        <v>297</v>
      </c>
      <c r="BJ1040" s="76" t="s">
        <v>195</v>
      </c>
      <c r="BL1040" s="142" t="s">
        <v>436</v>
      </c>
      <c r="BM1040" s="142" t="s">
        <v>437</v>
      </c>
      <c r="BN1040" s="187" t="s">
        <v>567</v>
      </c>
      <c r="BO1040" s="84"/>
      <c r="BP1040" s="128" t="s">
        <v>797</v>
      </c>
      <c r="BQ1040" s="120"/>
    </row>
    <row r="1041" spans="53:69" ht="15.75">
      <c r="BA1041" s="32" t="str">
        <f t="shared" si="0"/>
        <v>E043</v>
      </c>
      <c r="BB1041" s="132" t="s">
        <v>813</v>
      </c>
      <c r="BC1041" s="319"/>
      <c r="BD1041" s="320"/>
      <c r="BE1041" s="50" t="s">
        <v>172</v>
      </c>
      <c r="BF1041" s="187"/>
      <c r="BG1041" s="143"/>
      <c r="BH1041" s="142" t="s">
        <v>350</v>
      </c>
      <c r="BI1041" s="142" t="s">
        <v>298</v>
      </c>
      <c r="BJ1041" s="76" t="s">
        <v>410</v>
      </c>
      <c r="BL1041" s="142" t="s">
        <v>438</v>
      </c>
      <c r="BM1041" s="142" t="s">
        <v>439</v>
      </c>
      <c r="BN1041" s="187" t="s">
        <v>568</v>
      </c>
      <c r="BO1041" s="85"/>
      <c r="BP1041" s="119"/>
      <c r="BQ1041" s="120"/>
    </row>
    <row r="1042" spans="53:69" ht="31.5">
      <c r="BA1042" s="32" t="str">
        <f t="shared" si="0"/>
        <v>E044</v>
      </c>
      <c r="BB1042" s="132" t="s">
        <v>814</v>
      </c>
      <c r="BC1042" s="319"/>
      <c r="BD1042" s="320"/>
      <c r="BE1042" s="50" t="s">
        <v>173</v>
      </c>
      <c r="BF1042" s="187"/>
      <c r="BG1042" s="143"/>
      <c r="BH1042" s="142" t="s">
        <v>351</v>
      </c>
      <c r="BI1042" s="142" t="s">
        <v>299</v>
      </c>
      <c r="BJ1042" s="76" t="s">
        <v>254</v>
      </c>
      <c r="BL1042" s="142" t="s">
        <v>440</v>
      </c>
      <c r="BM1042" s="142" t="s">
        <v>441</v>
      </c>
      <c r="BN1042" s="187" t="s">
        <v>569</v>
      </c>
      <c r="BO1042" s="82"/>
      <c r="BP1042" s="122"/>
      <c r="BQ1042" s="121"/>
    </row>
    <row r="1043" spans="53:69" ht="15.75">
      <c r="BA1043" s="32" t="str">
        <f t="shared" si="0"/>
        <v>E045</v>
      </c>
      <c r="BB1043" s="132" t="s">
        <v>815</v>
      </c>
      <c r="BC1043" s="319"/>
      <c r="BD1043" s="320"/>
      <c r="BE1043" s="50" t="s">
        <v>174</v>
      </c>
      <c r="BF1043" s="187"/>
      <c r="BG1043" s="143"/>
      <c r="BH1043" s="142" t="s">
        <v>352</v>
      </c>
      <c r="BI1043" s="142" t="s">
        <v>300</v>
      </c>
      <c r="BJ1043" s="76" t="s">
        <v>256</v>
      </c>
      <c r="BL1043" s="142" t="s">
        <v>442</v>
      </c>
      <c r="BM1043" s="142" t="s">
        <v>443</v>
      </c>
      <c r="BN1043" s="187" t="s">
        <v>570</v>
      </c>
      <c r="BO1043" s="84"/>
      <c r="BP1043" s="123"/>
      <c r="BQ1043" s="121"/>
    </row>
    <row r="1044" spans="53:69" ht="31.5">
      <c r="BA1044" s="32" t="str">
        <f t="shared" si="0"/>
        <v>PA07</v>
      </c>
      <c r="BB1044" s="129" t="s">
        <v>111</v>
      </c>
      <c r="BC1044" s="319"/>
      <c r="BD1044" s="320"/>
      <c r="BE1044" s="50" t="s">
        <v>175</v>
      </c>
      <c r="BF1044" s="187"/>
      <c r="BG1044" s="143"/>
      <c r="BH1044" s="142" t="s">
        <v>353</v>
      </c>
      <c r="BI1044" s="142" t="s">
        <v>301</v>
      </c>
      <c r="BJ1044" s="76" t="s">
        <v>255</v>
      </c>
      <c r="BL1044" s="142" t="s">
        <v>444</v>
      </c>
      <c r="BM1044" s="142" t="s">
        <v>445</v>
      </c>
      <c r="BN1044" s="187" t="s">
        <v>571</v>
      </c>
      <c r="BO1044" s="82"/>
      <c r="BP1044" s="124"/>
      <c r="BQ1044" s="121"/>
    </row>
    <row r="1045" spans="53:69" ht="15.75">
      <c r="BA1045" s="32" t="str">
        <f t="shared" si="0"/>
        <v>E061</v>
      </c>
      <c r="BB1045" s="29" t="s">
        <v>112</v>
      </c>
      <c r="BC1045" s="64" t="s">
        <v>235</v>
      </c>
      <c r="BD1045" s="54" t="s">
        <v>177</v>
      </c>
      <c r="BE1045" s="55" t="s">
        <v>178</v>
      </c>
      <c r="BF1045" s="56" t="s">
        <v>179</v>
      </c>
      <c r="BG1045" s="73"/>
      <c r="BH1045" s="75" t="s">
        <v>354</v>
      </c>
      <c r="BI1045" s="142" t="s">
        <v>302</v>
      </c>
      <c r="BJ1045" s="76" t="s">
        <v>257</v>
      </c>
      <c r="BL1045" s="142" t="s">
        <v>446</v>
      </c>
      <c r="BM1045" s="142" t="s">
        <v>447</v>
      </c>
      <c r="BN1045" s="187" t="s">
        <v>572</v>
      </c>
      <c r="BO1045" s="84"/>
      <c r="BP1045" s="116"/>
      <c r="BQ1045" s="122"/>
    </row>
    <row r="1046" spans="53:69" ht="15.75">
      <c r="BA1046" s="32" t="str">
        <f t="shared" si="0"/>
        <v>E062</v>
      </c>
      <c r="BB1046" s="29" t="s">
        <v>113</v>
      </c>
      <c r="BC1046" s="64" t="s">
        <v>236</v>
      </c>
      <c r="BD1046" s="54" t="s">
        <v>181</v>
      </c>
      <c r="BE1046" s="55" t="s">
        <v>178</v>
      </c>
      <c r="BF1046" s="56" t="s">
        <v>179</v>
      </c>
      <c r="BG1046" s="73"/>
      <c r="BH1046" s="142" t="s">
        <v>355</v>
      </c>
      <c r="BI1046" s="142" t="s">
        <v>303</v>
      </c>
      <c r="BJ1046" s="76" t="s">
        <v>258</v>
      </c>
      <c r="BL1046" s="142" t="s">
        <v>448</v>
      </c>
      <c r="BM1046" s="142" t="s">
        <v>449</v>
      </c>
      <c r="BN1046" s="187" t="s">
        <v>573</v>
      </c>
      <c r="BO1046" s="86"/>
      <c r="BP1046" s="122"/>
      <c r="BQ1046" s="122"/>
    </row>
    <row r="1047" spans="53:69" ht="15.75">
      <c r="BA1047" s="32" t="str">
        <f t="shared" si="0"/>
        <v>E063</v>
      </c>
      <c r="BB1047" s="29" t="s">
        <v>114</v>
      </c>
      <c r="BC1047" s="64" t="s">
        <v>237</v>
      </c>
      <c r="BD1047" s="54" t="s">
        <v>183</v>
      </c>
      <c r="BE1047" s="55" t="s">
        <v>178</v>
      </c>
      <c r="BF1047" s="56" t="s">
        <v>179</v>
      </c>
      <c r="BG1047" s="73"/>
      <c r="BH1047" s="142" t="s">
        <v>356</v>
      </c>
      <c r="BI1047" s="142" t="s">
        <v>304</v>
      </c>
      <c r="BJ1047" s="76" t="s">
        <v>259</v>
      </c>
      <c r="BL1047" s="142" t="s">
        <v>450</v>
      </c>
      <c r="BM1047" s="142" t="s">
        <v>451</v>
      </c>
      <c r="BN1047" s="187" t="s">
        <v>574</v>
      </c>
      <c r="BO1047" s="87"/>
      <c r="BP1047" s="124"/>
      <c r="BQ1047" s="123"/>
    </row>
    <row r="1048" spans="53:69" ht="15.75">
      <c r="BA1048" s="32" t="str">
        <f t="shared" si="0"/>
        <v>E064</v>
      </c>
      <c r="BB1048" s="29" t="s">
        <v>115</v>
      </c>
      <c r="BC1048" s="64" t="s">
        <v>238</v>
      </c>
      <c r="BD1048" s="54" t="s">
        <v>72</v>
      </c>
      <c r="BE1048" s="55" t="s">
        <v>178</v>
      </c>
      <c r="BF1048" s="56" t="s">
        <v>179</v>
      </c>
      <c r="BG1048" s="73"/>
      <c r="BH1048" s="142" t="s">
        <v>357</v>
      </c>
      <c r="BI1048" s="142" t="s">
        <v>305</v>
      </c>
      <c r="BJ1048" s="77" t="s">
        <v>260</v>
      </c>
      <c r="BL1048" s="142" t="s">
        <v>452</v>
      </c>
      <c r="BM1048" s="142" t="s">
        <v>453</v>
      </c>
      <c r="BN1048" s="187" t="s">
        <v>575</v>
      </c>
      <c r="BO1048" s="88"/>
      <c r="BP1048" s="120"/>
      <c r="BQ1048" s="123"/>
    </row>
    <row r="1049" spans="53:69" ht="30">
      <c r="BA1049" s="32" t="str">
        <f t="shared" si="0"/>
        <v>E065</v>
      </c>
      <c r="BB1049" s="29" t="s">
        <v>116</v>
      </c>
      <c r="BC1049" s="64" t="s">
        <v>239</v>
      </c>
      <c r="BD1049" s="54" t="s">
        <v>186</v>
      </c>
      <c r="BE1049" s="55" t="s">
        <v>178</v>
      </c>
      <c r="BF1049" s="56" t="s">
        <v>179</v>
      </c>
      <c r="BG1049" s="73"/>
      <c r="BH1049" s="75" t="s">
        <v>358</v>
      </c>
      <c r="BI1049" s="142" t="s">
        <v>306</v>
      </c>
      <c r="BJ1049" s="78" t="s">
        <v>411</v>
      </c>
      <c r="BL1049" s="142" t="s">
        <v>454</v>
      </c>
      <c r="BM1049" s="142" t="s">
        <v>455</v>
      </c>
      <c r="BN1049" s="187" t="s">
        <v>576</v>
      </c>
      <c r="BO1049" s="86"/>
      <c r="BP1049" s="125"/>
      <c r="BQ1049" s="122"/>
    </row>
    <row r="1050" spans="53:69" ht="15.75">
      <c r="BA1050" s="32" t="str">
        <f t="shared" si="0"/>
        <v>E066</v>
      </c>
      <c r="BB1050" s="29" t="s">
        <v>117</v>
      </c>
      <c r="BC1050" s="64" t="s">
        <v>240</v>
      </c>
      <c r="BD1050" s="54" t="s">
        <v>188</v>
      </c>
      <c r="BE1050" s="55" t="s">
        <v>178</v>
      </c>
      <c r="BF1050" s="56" t="s">
        <v>179</v>
      </c>
      <c r="BG1050" s="73"/>
      <c r="BH1050" s="142" t="s">
        <v>359</v>
      </c>
      <c r="BI1050" s="142" t="s">
        <v>307</v>
      </c>
      <c r="BL1050" s="142" t="s">
        <v>456</v>
      </c>
      <c r="BM1050" s="142" t="s">
        <v>457</v>
      </c>
      <c r="BN1050" s="187" t="s">
        <v>577</v>
      </c>
      <c r="BO1050" s="89"/>
      <c r="BP1050" s="118"/>
      <c r="BQ1050" s="122"/>
    </row>
    <row r="1051" spans="53:69" ht="15.75">
      <c r="BA1051" s="32" t="str">
        <f t="shared" si="0"/>
        <v>E067</v>
      </c>
      <c r="BB1051" s="29" t="s">
        <v>118</v>
      </c>
      <c r="BC1051" s="65" t="s">
        <v>213</v>
      </c>
      <c r="BD1051" s="54" t="s">
        <v>189</v>
      </c>
      <c r="BE1051" s="55" t="s">
        <v>178</v>
      </c>
      <c r="BF1051" s="56" t="s">
        <v>179</v>
      </c>
      <c r="BG1051" s="73"/>
      <c r="BH1051" s="142" t="s">
        <v>360</v>
      </c>
      <c r="BI1051" s="142" t="s">
        <v>308</v>
      </c>
      <c r="BL1051" s="142" t="s">
        <v>458</v>
      </c>
      <c r="BM1051" s="142" t="s">
        <v>459</v>
      </c>
      <c r="BN1051" s="187" t="s">
        <v>578</v>
      </c>
      <c r="BO1051" s="84"/>
      <c r="BP1051" s="115"/>
      <c r="BQ1051" s="123"/>
    </row>
    <row r="1052" spans="53:69" ht="15.75">
      <c r="BA1052" s="32" t="str">
        <f t="shared" si="0"/>
        <v>E071</v>
      </c>
      <c r="BB1052" s="29" t="s">
        <v>120</v>
      </c>
      <c r="BC1052" s="65" t="s">
        <v>214</v>
      </c>
      <c r="BD1052" s="54" t="s">
        <v>190</v>
      </c>
      <c r="BE1052" s="55" t="s">
        <v>178</v>
      </c>
      <c r="BF1052" s="56" t="s">
        <v>179</v>
      </c>
      <c r="BG1052" s="73"/>
      <c r="BH1052" s="142" t="s">
        <v>361</v>
      </c>
      <c r="BI1052" s="142" t="s">
        <v>309</v>
      </c>
      <c r="BL1052" s="142" t="s">
        <v>460</v>
      </c>
      <c r="BM1052" s="142" t="s">
        <v>461</v>
      </c>
      <c r="BN1052" s="187" t="s">
        <v>579</v>
      </c>
      <c r="BO1052" s="90"/>
      <c r="BP1052" s="115"/>
      <c r="BQ1052" s="123"/>
    </row>
    <row r="1053" spans="53:69" ht="15.75">
      <c r="BA1053" s="32" t="str">
        <f t="shared" si="0"/>
        <v>E072</v>
      </c>
      <c r="BB1053" s="29" t="s">
        <v>121</v>
      </c>
      <c r="BC1053" s="65" t="s">
        <v>215</v>
      </c>
      <c r="BD1053" s="54" t="s">
        <v>191</v>
      </c>
      <c r="BE1053" s="55" t="s">
        <v>178</v>
      </c>
      <c r="BF1053" s="56" t="s">
        <v>179</v>
      </c>
      <c r="BG1053" s="73"/>
      <c r="BH1053" s="142" t="s">
        <v>362</v>
      </c>
      <c r="BI1053" s="142" t="s">
        <v>310</v>
      </c>
      <c r="BL1053" s="142" t="s">
        <v>462</v>
      </c>
      <c r="BM1053" s="142" t="s">
        <v>463</v>
      </c>
      <c r="BN1053" s="187" t="s">
        <v>580</v>
      </c>
      <c r="BO1053" s="91"/>
      <c r="BP1053" s="117"/>
      <c r="BQ1053" s="122"/>
    </row>
    <row r="1054" spans="53:69" ht="15.75">
      <c r="BA1054" s="32" t="str">
        <f t="shared" si="0"/>
        <v>E073</v>
      </c>
      <c r="BB1054" s="29" t="s">
        <v>122</v>
      </c>
      <c r="BC1054" s="65" t="s">
        <v>216</v>
      </c>
      <c r="BD1054" s="54" t="s">
        <v>192</v>
      </c>
      <c r="BE1054" s="55" t="s">
        <v>178</v>
      </c>
      <c r="BF1054" s="56" t="s">
        <v>179</v>
      </c>
      <c r="BG1054" s="73"/>
      <c r="BH1054" s="142" t="s">
        <v>363</v>
      </c>
      <c r="BI1054" s="142" t="s">
        <v>311</v>
      </c>
      <c r="BL1054" s="142" t="s">
        <v>464</v>
      </c>
      <c r="BM1054" s="142" t="s">
        <v>465</v>
      </c>
      <c r="BN1054" s="187" t="s">
        <v>581</v>
      </c>
      <c r="BO1054" s="90"/>
      <c r="BP1054" s="117"/>
      <c r="BQ1054" s="122"/>
    </row>
    <row r="1055" spans="53:69" ht="15.75">
      <c r="BA1055" s="32" t="str">
        <f t="shared" si="0"/>
        <v>E082</v>
      </c>
      <c r="BB1055" s="35" t="s">
        <v>146</v>
      </c>
      <c r="BC1055" s="65" t="s">
        <v>217</v>
      </c>
      <c r="BD1055" s="54" t="s">
        <v>193</v>
      </c>
      <c r="BE1055" s="55" t="s">
        <v>178</v>
      </c>
      <c r="BF1055" s="56" t="s">
        <v>179</v>
      </c>
      <c r="BG1055" s="73"/>
      <c r="BH1055" s="142" t="s">
        <v>364</v>
      </c>
      <c r="BI1055" s="142" t="s">
        <v>312</v>
      </c>
      <c r="BL1055" s="142" t="s">
        <v>466</v>
      </c>
      <c r="BM1055" s="142" t="s">
        <v>467</v>
      </c>
      <c r="BN1055" s="187" t="s">
        <v>582</v>
      </c>
      <c r="BO1055" s="86"/>
      <c r="BP1055" s="117"/>
      <c r="BQ1055" s="124"/>
    </row>
    <row r="1056" spans="53:69" ht="15.75">
      <c r="BA1056" s="32" t="str">
        <f t="shared" si="0"/>
        <v>E083</v>
      </c>
      <c r="BB1056" s="30" t="s">
        <v>126</v>
      </c>
      <c r="BC1056" s="65" t="s">
        <v>218</v>
      </c>
      <c r="BD1056" s="54" t="s">
        <v>194</v>
      </c>
      <c r="BE1056" s="55" t="s">
        <v>178</v>
      </c>
      <c r="BF1056" s="56" t="s">
        <v>179</v>
      </c>
      <c r="BG1056" s="73"/>
      <c r="BH1056" s="142" t="s">
        <v>365</v>
      </c>
      <c r="BI1056" s="142" t="s">
        <v>313</v>
      </c>
      <c r="BL1056" s="142" t="s">
        <v>468</v>
      </c>
      <c r="BM1056" s="142" t="s">
        <v>469</v>
      </c>
      <c r="BN1056" s="187" t="s">
        <v>583</v>
      </c>
      <c r="BO1056" s="86"/>
      <c r="BP1056" s="117"/>
      <c r="BQ1056" s="124"/>
    </row>
    <row r="1057" spans="53:69" ht="30">
      <c r="BA1057" s="32" t="str">
        <f t="shared" si="0"/>
        <v>E085</v>
      </c>
      <c r="BB1057" s="30" t="s">
        <v>832</v>
      </c>
      <c r="BC1057" s="65" t="s">
        <v>219</v>
      </c>
      <c r="BD1057" s="54" t="s">
        <v>195</v>
      </c>
      <c r="BE1057" s="55" t="s">
        <v>178</v>
      </c>
      <c r="BF1057" s="56" t="s">
        <v>179</v>
      </c>
      <c r="BG1057" s="73"/>
      <c r="BH1057" s="142" t="s">
        <v>366</v>
      </c>
      <c r="BI1057" s="142" t="s">
        <v>314</v>
      </c>
      <c r="BL1057" s="142" t="s">
        <v>470</v>
      </c>
      <c r="BM1057" s="142" t="s">
        <v>471</v>
      </c>
      <c r="BN1057" s="187" t="s">
        <v>584</v>
      </c>
      <c r="BO1057" s="86"/>
      <c r="BP1057" s="117"/>
      <c r="BQ1057" s="120"/>
    </row>
    <row r="1058" spans="53:69" ht="15.75">
      <c r="BA1058" s="32" t="str">
        <f t="shared" si="0"/>
        <v>E091</v>
      </c>
      <c r="BB1058" s="30" t="s">
        <v>110</v>
      </c>
      <c r="BC1058" s="65" t="s">
        <v>220</v>
      </c>
      <c r="BD1058" s="54" t="s">
        <v>196</v>
      </c>
      <c r="BE1058" s="55" t="s">
        <v>178</v>
      </c>
      <c r="BF1058" s="56" t="s">
        <v>179</v>
      </c>
      <c r="BG1058" s="73"/>
      <c r="BH1058" s="142" t="s">
        <v>367</v>
      </c>
      <c r="BI1058" s="142" t="s">
        <v>315</v>
      </c>
      <c r="BL1058" s="142" t="s">
        <v>329</v>
      </c>
      <c r="BM1058" s="142" t="s">
        <v>472</v>
      </c>
      <c r="BN1058" s="187" t="s">
        <v>585</v>
      </c>
      <c r="BO1058" s="87"/>
      <c r="BP1058" s="117"/>
      <c r="BQ1058" s="120"/>
    </row>
    <row r="1059" spans="53:69" ht="15.75">
      <c r="BA1059" s="32" t="str">
        <f t="shared" si="0"/>
        <v>E092</v>
      </c>
      <c r="BB1059" s="30" t="s">
        <v>130</v>
      </c>
      <c r="BC1059" s="65" t="s">
        <v>221</v>
      </c>
      <c r="BD1059" s="54" t="s">
        <v>197</v>
      </c>
      <c r="BE1059" s="55" t="s">
        <v>178</v>
      </c>
      <c r="BF1059" s="56" t="s">
        <v>179</v>
      </c>
      <c r="BG1059" s="73"/>
      <c r="BH1059" s="142" t="s">
        <v>368</v>
      </c>
      <c r="BI1059" s="142" t="s">
        <v>316</v>
      </c>
      <c r="BM1059" s="142" t="s">
        <v>473</v>
      </c>
      <c r="BN1059" s="187" t="s">
        <v>586</v>
      </c>
      <c r="BO1059" s="86"/>
      <c r="BP1059" s="115"/>
      <c r="BQ1059" s="125"/>
    </row>
    <row r="1060" spans="53:69" ht="15.75">
      <c r="BA1060" s="32" t="str">
        <f t="shared" si="0"/>
        <v>E101</v>
      </c>
      <c r="BB1060" s="35" t="s">
        <v>147</v>
      </c>
      <c r="BC1060" s="65" t="s">
        <v>222</v>
      </c>
      <c r="BD1060" s="54" t="s">
        <v>198</v>
      </c>
      <c r="BE1060" s="55" t="s">
        <v>178</v>
      </c>
      <c r="BF1060" s="56" t="s">
        <v>179</v>
      </c>
      <c r="BG1060" s="73"/>
      <c r="BH1060" s="142" t="s">
        <v>369</v>
      </c>
      <c r="BI1060" s="142" t="s">
        <v>317</v>
      </c>
      <c r="BM1060" s="142" t="s">
        <v>474</v>
      </c>
      <c r="BN1060" s="187" t="s">
        <v>587</v>
      </c>
      <c r="BO1060" s="86"/>
      <c r="BP1060" s="115"/>
      <c r="BQ1060" s="125"/>
    </row>
    <row r="1061" spans="53:69" ht="15.75">
      <c r="BA1061" s="32" t="str">
        <f t="shared" si="0"/>
        <v>E102</v>
      </c>
      <c r="BB1061" s="35" t="s">
        <v>148</v>
      </c>
      <c r="BC1061" s="65" t="s">
        <v>223</v>
      </c>
      <c r="BD1061" s="54" t="s">
        <v>199</v>
      </c>
      <c r="BE1061" s="55" t="s">
        <v>178</v>
      </c>
      <c r="BF1061" s="56" t="s">
        <v>179</v>
      </c>
      <c r="BG1061" s="73"/>
      <c r="BH1061" s="142" t="s">
        <v>370</v>
      </c>
      <c r="BI1061" s="142" t="s">
        <v>318</v>
      </c>
      <c r="BM1061" s="142" t="s">
        <v>475</v>
      </c>
      <c r="BN1061" s="187" t="s">
        <v>588</v>
      </c>
      <c r="BO1061" s="84"/>
      <c r="BP1061" s="115"/>
      <c r="BQ1061" s="125"/>
    </row>
    <row r="1062" spans="53:69" ht="15.75">
      <c r="BA1062" s="32" t="str">
        <f t="shared" si="0"/>
        <v>E103</v>
      </c>
      <c r="BB1062" s="31" t="s">
        <v>135</v>
      </c>
      <c r="BC1062" s="65" t="s">
        <v>224</v>
      </c>
      <c r="BD1062" s="54" t="s">
        <v>200</v>
      </c>
      <c r="BE1062" s="55" t="s">
        <v>178</v>
      </c>
      <c r="BF1062" s="56" t="s">
        <v>179</v>
      </c>
      <c r="BG1062" s="73"/>
      <c r="BH1062" s="75" t="s">
        <v>371</v>
      </c>
      <c r="BI1062" s="142" t="s">
        <v>319</v>
      </c>
      <c r="BM1062" s="142" t="s">
        <v>476</v>
      </c>
      <c r="BN1062" s="187" t="s">
        <v>589</v>
      </c>
      <c r="BO1062" s="85"/>
      <c r="BP1062" s="115"/>
      <c r="BQ1062" s="118"/>
    </row>
    <row r="1063" spans="53:69" ht="15.75">
      <c r="BA1063" s="32" t="str">
        <f t="shared" si="0"/>
        <v>E104</v>
      </c>
      <c r="BB1063" s="34" t="s">
        <v>149</v>
      </c>
      <c r="BC1063" s="65" t="s">
        <v>225</v>
      </c>
      <c r="BD1063" s="54" t="s">
        <v>201</v>
      </c>
      <c r="BE1063" s="55" t="s">
        <v>178</v>
      </c>
      <c r="BF1063" s="56" t="s">
        <v>179</v>
      </c>
      <c r="BG1063" s="73"/>
      <c r="BH1063" s="142" t="s">
        <v>372</v>
      </c>
      <c r="BI1063" s="142" t="s">
        <v>320</v>
      </c>
      <c r="BM1063" s="142" t="s">
        <v>477</v>
      </c>
      <c r="BN1063" s="187" t="s">
        <v>589</v>
      </c>
      <c r="BO1063" s="88"/>
      <c r="BP1063" s="115"/>
      <c r="BQ1063" s="118"/>
    </row>
    <row r="1064" spans="53:69" ht="15.75">
      <c r="BA1064" s="32" t="str">
        <f t="shared" si="0"/>
        <v>E105</v>
      </c>
      <c r="BB1064" s="31" t="s">
        <v>134</v>
      </c>
      <c r="BC1064" s="65" t="s">
        <v>226</v>
      </c>
      <c r="BD1064" s="54" t="s">
        <v>202</v>
      </c>
      <c r="BE1064" s="55" t="s">
        <v>178</v>
      </c>
      <c r="BF1064" s="56" t="s">
        <v>179</v>
      </c>
      <c r="BG1064" s="73"/>
      <c r="BH1064" s="142" t="s">
        <v>373</v>
      </c>
      <c r="BI1064" s="142" t="s">
        <v>321</v>
      </c>
      <c r="BM1064" s="142" t="s">
        <v>478</v>
      </c>
      <c r="BN1064" s="187" t="s">
        <v>590</v>
      </c>
      <c r="BO1064" s="86"/>
      <c r="BP1064" s="117"/>
      <c r="BQ1064" s="123"/>
    </row>
    <row r="1065" spans="53:69" ht="30">
      <c r="BA1065" s="32" t="str">
        <f t="shared" si="0"/>
        <v>E112</v>
      </c>
      <c r="BB1065" s="28" t="s">
        <v>102</v>
      </c>
      <c r="BC1065" s="65" t="s">
        <v>227</v>
      </c>
      <c r="BD1065" s="54" t="s">
        <v>203</v>
      </c>
      <c r="BE1065" s="58" t="s">
        <v>204</v>
      </c>
      <c r="BF1065" s="187"/>
      <c r="BG1065" s="143"/>
      <c r="BH1065" s="142" t="s">
        <v>374</v>
      </c>
      <c r="BI1065" s="142" t="s">
        <v>322</v>
      </c>
      <c r="BM1065" s="142" t="s">
        <v>479</v>
      </c>
      <c r="BN1065" s="187" t="s">
        <v>591</v>
      </c>
      <c r="BO1065" s="86"/>
      <c r="BP1065" s="117"/>
      <c r="BQ1065" s="123"/>
    </row>
    <row r="1066" spans="53:69" ht="30">
      <c r="BA1066" s="32" t="str">
        <f t="shared" si="0"/>
        <v>E122</v>
      </c>
      <c r="BB1066" s="36" t="s">
        <v>140</v>
      </c>
      <c r="BC1066" s="65" t="s">
        <v>228</v>
      </c>
      <c r="BD1066" s="54" t="s">
        <v>205</v>
      </c>
      <c r="BE1066" s="59" t="s">
        <v>206</v>
      </c>
      <c r="BF1066" s="187"/>
      <c r="BG1066" s="143"/>
      <c r="BH1066" s="142" t="s">
        <v>375</v>
      </c>
      <c r="BI1066" s="142" t="s">
        <v>323</v>
      </c>
      <c r="BM1066" s="142" t="s">
        <v>480</v>
      </c>
      <c r="BN1066" s="187" t="s">
        <v>592</v>
      </c>
      <c r="BO1066" s="92"/>
      <c r="BP1066" s="117"/>
      <c r="BQ1066" s="120"/>
    </row>
    <row r="1067" spans="53:69">
      <c r="BA1067" s="32" t="str">
        <f t="shared" si="0"/>
        <v>E124</v>
      </c>
      <c r="BB1067" s="36" t="s">
        <v>144</v>
      </c>
      <c r="BC1067" s="65" t="s">
        <v>229</v>
      </c>
      <c r="BD1067" s="54" t="s">
        <v>207</v>
      </c>
      <c r="BE1067" s="58" t="s">
        <v>208</v>
      </c>
      <c r="BF1067" s="187"/>
      <c r="BG1067" s="143"/>
      <c r="BH1067" s="142" t="s">
        <v>376</v>
      </c>
      <c r="BI1067" s="142" t="s">
        <v>324</v>
      </c>
      <c r="BM1067" s="142" t="s">
        <v>481</v>
      </c>
      <c r="BN1067" s="187" t="s">
        <v>593</v>
      </c>
      <c r="BO1067" s="92"/>
      <c r="BP1067" s="117"/>
      <c r="BQ1067" s="120"/>
    </row>
    <row r="1068" spans="53:69" ht="15.75">
      <c r="BA1068" s="32" t="str">
        <f t="shared" si="0"/>
        <v>F081</v>
      </c>
      <c r="BB1068" s="37" t="s">
        <v>124</v>
      </c>
      <c r="BC1068" s="65" t="s">
        <v>230</v>
      </c>
      <c r="BD1068" s="54" t="s">
        <v>209</v>
      </c>
      <c r="BE1068" s="55" t="s">
        <v>210</v>
      </c>
      <c r="BF1068" s="187"/>
      <c r="BG1068" s="143"/>
      <c r="BH1068" s="142" t="s">
        <v>377</v>
      </c>
      <c r="BI1068" s="142" t="s">
        <v>325</v>
      </c>
      <c r="BM1068" s="142" t="s">
        <v>482</v>
      </c>
      <c r="BN1068" s="187" t="s">
        <v>594</v>
      </c>
      <c r="BO1068" s="86"/>
      <c r="BP1068" s="117"/>
      <c r="BQ1068" s="119"/>
    </row>
    <row r="1069" spans="53:69">
      <c r="BA1069" s="32" t="str">
        <f t="shared" si="0"/>
        <v>F084</v>
      </c>
      <c r="BB1069" s="37" t="s">
        <v>150</v>
      </c>
      <c r="BC1069" s="65" t="s">
        <v>231</v>
      </c>
      <c r="BD1069" s="61" t="s">
        <v>211</v>
      </c>
      <c r="BE1069" s="47" t="s">
        <v>212</v>
      </c>
      <c r="BF1069" s="187"/>
      <c r="BG1069" s="143"/>
      <c r="BH1069" s="142" t="s">
        <v>378</v>
      </c>
      <c r="BI1069" s="142" t="s">
        <v>326</v>
      </c>
      <c r="BM1069" s="142" t="s">
        <v>483</v>
      </c>
      <c r="BN1069" s="187" t="s">
        <v>595</v>
      </c>
      <c r="BO1069" s="92"/>
      <c r="BP1069" s="117"/>
      <c r="BQ1069" s="124"/>
    </row>
    <row r="1070" spans="53:69">
      <c r="BA1070" s="32" t="str">
        <f t="shared" si="0"/>
        <v>G055</v>
      </c>
      <c r="BB1070" s="38" t="s">
        <v>109</v>
      </c>
      <c r="BH1070" s="142" t="s">
        <v>379</v>
      </c>
      <c r="BI1070" s="142" t="s">
        <v>327</v>
      </c>
      <c r="BM1070" s="142" t="s">
        <v>484</v>
      </c>
      <c r="BN1070" s="187" t="s">
        <v>596</v>
      </c>
      <c r="BO1070" s="92"/>
      <c r="BP1070" s="117"/>
      <c r="BQ1070" s="124"/>
    </row>
    <row r="1071" spans="53:69" ht="30">
      <c r="BA1071" s="32" t="str">
        <f t="shared" si="0"/>
        <v>K052</v>
      </c>
      <c r="BB1071" s="39" t="s">
        <v>108</v>
      </c>
      <c r="BH1071" s="142" t="s">
        <v>380</v>
      </c>
      <c r="BI1071" s="142" t="s">
        <v>328</v>
      </c>
      <c r="BM1071" s="142" t="s">
        <v>485</v>
      </c>
      <c r="BN1071" s="187" t="s">
        <v>597</v>
      </c>
      <c r="BO1071" s="93"/>
      <c r="BP1071" s="117"/>
      <c r="BQ1071" s="116"/>
    </row>
    <row r="1072" spans="53:69">
      <c r="BA1072" s="32" t="s">
        <v>860</v>
      </c>
      <c r="BB1072" s="39" t="s">
        <v>859</v>
      </c>
      <c r="BH1072" s="142" t="s">
        <v>381</v>
      </c>
      <c r="BI1072" s="142" t="s">
        <v>329</v>
      </c>
      <c r="BM1072" s="142" t="s">
        <v>486</v>
      </c>
      <c r="BN1072" s="187" t="s">
        <v>597</v>
      </c>
      <c r="BO1072" s="92"/>
      <c r="BP1072" s="117"/>
      <c r="BQ1072" s="116"/>
    </row>
    <row r="1073" spans="53:69">
      <c r="BA1073" s="32" t="str">
        <f t="shared" ref="BA1073:BA1098" si="1">MID(BB1073,1,4)</f>
        <v>N014</v>
      </c>
      <c r="BB1073" s="40" t="s">
        <v>100</v>
      </c>
      <c r="BH1073" s="142" t="s">
        <v>382</v>
      </c>
      <c r="BM1073" s="142" t="s">
        <v>487</v>
      </c>
      <c r="BN1073" s="187" t="s">
        <v>598</v>
      </c>
      <c r="BO1073" s="87"/>
      <c r="BP1073" s="126"/>
      <c r="BQ1073" s="118"/>
    </row>
    <row r="1074" spans="53:69">
      <c r="BA1074" s="32" t="str">
        <f t="shared" si="1"/>
        <v>O121</v>
      </c>
      <c r="BB1074" s="36" t="s">
        <v>137</v>
      </c>
      <c r="BH1074" s="142" t="s">
        <v>383</v>
      </c>
      <c r="BM1074" s="142" t="s">
        <v>488</v>
      </c>
      <c r="BN1074" s="187" t="s">
        <v>599</v>
      </c>
      <c r="BO1074" s="82"/>
      <c r="BP1074" s="126"/>
      <c r="BQ1074" s="118"/>
    </row>
    <row r="1075" spans="53:69">
      <c r="BA1075" s="32" t="str">
        <f t="shared" si="1"/>
        <v>P106</v>
      </c>
      <c r="BB1075" s="41" t="s">
        <v>133</v>
      </c>
      <c r="BH1075" s="142" t="s">
        <v>384</v>
      </c>
      <c r="BM1075" s="142" t="s">
        <v>489</v>
      </c>
      <c r="BN1075" s="187" t="s">
        <v>600</v>
      </c>
      <c r="BO1075" s="82"/>
      <c r="BP1075" s="127"/>
      <c r="BQ1075" s="114"/>
    </row>
    <row r="1076" spans="53:69">
      <c r="BA1076" s="32" t="str">
        <f t="shared" si="1"/>
        <v>P111</v>
      </c>
      <c r="BB1076" s="36" t="s">
        <v>101</v>
      </c>
      <c r="BH1076" s="142" t="s">
        <v>385</v>
      </c>
      <c r="BM1076" s="142" t="s">
        <v>490</v>
      </c>
      <c r="BN1076" s="187" t="s">
        <v>601</v>
      </c>
      <c r="BO1076" s="86"/>
      <c r="BP1076" s="117"/>
      <c r="BQ1076" s="123"/>
    </row>
    <row r="1077" spans="53:69">
      <c r="BA1077" s="32" t="str">
        <f t="shared" si="1"/>
        <v>P123</v>
      </c>
      <c r="BB1077" s="42" t="s">
        <v>141</v>
      </c>
      <c r="BH1077" s="142" t="s">
        <v>386</v>
      </c>
      <c r="BM1077" s="142" t="s">
        <v>491</v>
      </c>
      <c r="BN1077" s="187" t="s">
        <v>602</v>
      </c>
      <c r="BO1077" s="82"/>
      <c r="BP1077" s="115"/>
      <c r="BQ1077" s="123"/>
    </row>
    <row r="1078" spans="53:69">
      <c r="BA1078" s="32" t="str">
        <f t="shared" si="1"/>
        <v>PA01</v>
      </c>
      <c r="BB1078" s="36" t="s">
        <v>145</v>
      </c>
      <c r="BH1078" s="142" t="s">
        <v>387</v>
      </c>
      <c r="BM1078" s="142" t="s">
        <v>492</v>
      </c>
      <c r="BN1078" s="187" t="s">
        <v>603</v>
      </c>
      <c r="BO1078" s="82"/>
      <c r="BP1078" s="115"/>
      <c r="BQ1078" s="123"/>
    </row>
    <row r="1079" spans="53:69">
      <c r="BA1079" s="32" t="str">
        <f t="shared" si="1"/>
        <v>PA02</v>
      </c>
      <c r="BB1079" s="40" t="s">
        <v>99</v>
      </c>
      <c r="BH1079" s="142" t="s">
        <v>388</v>
      </c>
      <c r="BM1079" s="142" t="s">
        <v>493</v>
      </c>
      <c r="BN1079" s="187" t="s">
        <v>604</v>
      </c>
      <c r="BO1079" s="94"/>
      <c r="BP1079" s="115"/>
      <c r="BQ1079" s="123"/>
    </row>
    <row r="1080" spans="53:69">
      <c r="BA1080" s="32" t="str">
        <f t="shared" si="1"/>
        <v>PA03</v>
      </c>
      <c r="BB1080" s="42" t="s">
        <v>142</v>
      </c>
      <c r="BH1080" s="142" t="s">
        <v>389</v>
      </c>
      <c r="BM1080" s="142" t="s">
        <v>494</v>
      </c>
      <c r="BN1080" s="187" t="s">
        <v>605</v>
      </c>
      <c r="BO1080" s="82"/>
      <c r="BP1080" s="115"/>
      <c r="BQ1080" s="123"/>
    </row>
    <row r="1081" spans="53:69">
      <c r="BA1081" s="32" t="str">
        <f t="shared" si="1"/>
        <v>PA04</v>
      </c>
      <c r="BB1081" s="37" t="s">
        <v>129</v>
      </c>
      <c r="BH1081" s="142" t="s">
        <v>390</v>
      </c>
      <c r="BM1081" s="142" t="s">
        <v>495</v>
      </c>
      <c r="BN1081" s="187" t="s">
        <v>606</v>
      </c>
      <c r="BO1081" s="95"/>
      <c r="BP1081" s="117"/>
      <c r="BQ1081" s="122"/>
    </row>
    <row r="1082" spans="53:69">
      <c r="BA1082" s="32" t="str">
        <f t="shared" si="1"/>
        <v>PA05</v>
      </c>
      <c r="BB1082" s="37" t="s">
        <v>127</v>
      </c>
      <c r="BH1082" s="142" t="s">
        <v>391</v>
      </c>
      <c r="BM1082" s="142" t="s">
        <v>496</v>
      </c>
      <c r="BN1082" s="187" t="s">
        <v>607</v>
      </c>
      <c r="BO1082" s="87"/>
      <c r="BP1082" s="117"/>
      <c r="BQ1082" s="123"/>
    </row>
    <row r="1083" spans="53:69">
      <c r="BA1083" s="32" t="str">
        <f t="shared" si="1"/>
        <v>PA06</v>
      </c>
      <c r="BB1083" s="37" t="s">
        <v>128</v>
      </c>
      <c r="BH1083" s="142" t="s">
        <v>392</v>
      </c>
      <c r="BM1083" s="142" t="s">
        <v>497</v>
      </c>
      <c r="BN1083" s="187" t="s">
        <v>608</v>
      </c>
      <c r="BO1083" s="84"/>
      <c r="BP1083" s="117"/>
      <c r="BQ1083" s="124"/>
    </row>
    <row r="1084" spans="53:69">
      <c r="BA1084" s="32" t="str">
        <f t="shared" si="1"/>
        <v>PA07</v>
      </c>
      <c r="BB1084" s="39" t="s">
        <v>111</v>
      </c>
      <c r="BH1084" s="142" t="s">
        <v>393</v>
      </c>
      <c r="BM1084" s="142" t="s">
        <v>498</v>
      </c>
      <c r="BN1084" s="187" t="s">
        <v>609</v>
      </c>
      <c r="BO1084" s="84"/>
      <c r="BP1084" s="117"/>
      <c r="BQ1084" s="124"/>
    </row>
    <row r="1085" spans="53:69">
      <c r="BA1085" s="32" t="str">
        <f t="shared" si="1"/>
        <v>PA08</v>
      </c>
      <c r="BB1085" s="39" t="s">
        <v>119</v>
      </c>
      <c r="BH1085" s="142" t="s">
        <v>394</v>
      </c>
      <c r="BM1085" s="142" t="s">
        <v>499</v>
      </c>
      <c r="BN1085" s="187" t="s">
        <v>610</v>
      </c>
      <c r="BO1085" s="84"/>
      <c r="BP1085" s="117"/>
      <c r="BQ1085" s="122"/>
    </row>
    <row r="1086" spans="53:69">
      <c r="BA1086" s="32" t="str">
        <f t="shared" si="1"/>
        <v>MA10</v>
      </c>
      <c r="BB1086" s="42" t="s">
        <v>143</v>
      </c>
      <c r="BH1086" s="142" t="s">
        <v>395</v>
      </c>
      <c r="BM1086" s="142" t="s">
        <v>500</v>
      </c>
      <c r="BN1086" s="187" t="s">
        <v>611</v>
      </c>
      <c r="BO1086" s="82"/>
      <c r="BP1086" s="117"/>
      <c r="BQ1086" s="122"/>
    </row>
    <row r="1087" spans="53:69">
      <c r="BA1087" s="32" t="str">
        <f t="shared" si="1"/>
        <v>OA11</v>
      </c>
      <c r="BB1087" s="36" t="s">
        <v>138</v>
      </c>
      <c r="BN1087" s="187" t="s">
        <v>612</v>
      </c>
      <c r="BO1087" s="84"/>
      <c r="BP1087" s="117"/>
      <c r="BQ1087" s="122"/>
    </row>
    <row r="1088" spans="53:69">
      <c r="BA1088" s="32" t="str">
        <f t="shared" si="1"/>
        <v>PA09</v>
      </c>
      <c r="BB1088" s="40" t="s">
        <v>105</v>
      </c>
      <c r="BH1088" s="142" t="s">
        <v>396</v>
      </c>
      <c r="BM1088" s="142" t="s">
        <v>501</v>
      </c>
      <c r="BN1088" s="187" t="s">
        <v>613</v>
      </c>
      <c r="BO1088" s="93"/>
      <c r="BP1088" s="117"/>
      <c r="BQ1088" s="123"/>
    </row>
    <row r="1089" spans="53:69">
      <c r="BA1089" s="32" t="str">
        <f t="shared" si="1"/>
        <v>PA14</v>
      </c>
      <c r="BB1089" s="36" t="s">
        <v>103</v>
      </c>
      <c r="BH1089" s="142" t="s">
        <v>397</v>
      </c>
      <c r="BM1089" s="142" t="s">
        <v>502</v>
      </c>
      <c r="BN1089" s="187" t="s">
        <v>614</v>
      </c>
      <c r="BO1089" s="93"/>
      <c r="BP1089" s="117"/>
      <c r="BQ1089" s="122"/>
    </row>
    <row r="1090" spans="53:69">
      <c r="BA1090" s="32" t="str">
        <f t="shared" si="1"/>
        <v>PA15</v>
      </c>
      <c r="BB1090" s="42" t="s">
        <v>139</v>
      </c>
      <c r="BH1090" s="142" t="s">
        <v>398</v>
      </c>
      <c r="BM1090" s="142" t="s">
        <v>503</v>
      </c>
      <c r="BN1090" s="187" t="s">
        <v>615</v>
      </c>
      <c r="BO1090" s="93"/>
      <c r="BP1090" s="117"/>
      <c r="BQ1090" s="122"/>
    </row>
    <row r="1091" spans="53:69">
      <c r="BA1091" s="32" t="str">
        <f t="shared" si="1"/>
        <v>PA16</v>
      </c>
      <c r="BB1091" s="37" t="s">
        <v>125</v>
      </c>
      <c r="BH1091" s="142" t="s">
        <v>399</v>
      </c>
      <c r="BM1091" s="142" t="s">
        <v>504</v>
      </c>
      <c r="BN1091" s="187" t="s">
        <v>616</v>
      </c>
      <c r="BO1091" s="87"/>
      <c r="BP1091" s="117"/>
      <c r="BQ1091" s="122"/>
    </row>
    <row r="1092" spans="53:69">
      <c r="BA1092" s="32" t="str">
        <f t="shared" si="1"/>
        <v>PA17</v>
      </c>
      <c r="BB1092" s="39" t="s">
        <v>107</v>
      </c>
      <c r="BH1092" s="142" t="s">
        <v>400</v>
      </c>
      <c r="BM1092" s="142" t="s">
        <v>505</v>
      </c>
      <c r="BN1092" s="187" t="s">
        <v>617</v>
      </c>
      <c r="BO1092" s="93"/>
      <c r="BP1092" s="117"/>
      <c r="BQ1092" s="122"/>
    </row>
    <row r="1093" spans="53:69">
      <c r="BA1093" s="32" t="str">
        <f t="shared" si="1"/>
        <v>PA18</v>
      </c>
      <c r="BB1093" s="37" t="s">
        <v>131</v>
      </c>
      <c r="BH1093" s="142" t="s">
        <v>401</v>
      </c>
      <c r="BM1093" s="142" t="s">
        <v>506</v>
      </c>
      <c r="BN1093" s="187" t="s">
        <v>618</v>
      </c>
      <c r="BO1093" s="93"/>
      <c r="BP1093" s="117"/>
      <c r="BQ1093" s="121"/>
    </row>
    <row r="1094" spans="53:69">
      <c r="BA1094" s="32" t="str">
        <f t="shared" si="1"/>
        <v>PA19</v>
      </c>
      <c r="BB1094" s="39" t="s">
        <v>123</v>
      </c>
      <c r="BH1094" s="142" t="s">
        <v>402</v>
      </c>
      <c r="BM1094" s="142" t="s">
        <v>507</v>
      </c>
      <c r="BN1094" s="187" t="s">
        <v>619</v>
      </c>
      <c r="BO1094" s="93"/>
      <c r="BP1094" s="117"/>
      <c r="BQ1094" s="121"/>
    </row>
    <row r="1095" spans="53:69">
      <c r="BA1095" s="32" t="str">
        <f t="shared" si="1"/>
        <v>PA21</v>
      </c>
      <c r="BB1095" s="41" t="s">
        <v>132</v>
      </c>
      <c r="BH1095" s="142" t="s">
        <v>403</v>
      </c>
      <c r="BM1095" s="142" t="s">
        <v>508</v>
      </c>
      <c r="BN1095" s="187" t="s">
        <v>620</v>
      </c>
      <c r="BO1095" s="92"/>
      <c r="BP1095" s="117"/>
      <c r="BQ1095" s="123"/>
    </row>
    <row r="1096" spans="53:69">
      <c r="BA1096" s="32" t="str">
        <f t="shared" si="1"/>
        <v>PA22</v>
      </c>
      <c r="BB1096" s="37" t="s">
        <v>151</v>
      </c>
      <c r="BH1096" s="142" t="s">
        <v>404</v>
      </c>
      <c r="BM1096" s="142" t="s">
        <v>509</v>
      </c>
      <c r="BN1096" s="187" t="s">
        <v>621</v>
      </c>
      <c r="BO1096" s="92"/>
      <c r="BP1096" s="117"/>
      <c r="BQ1096" s="121"/>
    </row>
    <row r="1097" spans="53:69">
      <c r="BA1097" s="32" t="str">
        <f t="shared" si="1"/>
        <v>PA23</v>
      </c>
      <c r="BB1097" s="41" t="s">
        <v>136</v>
      </c>
      <c r="BC1097" s="63" t="s">
        <v>241</v>
      </c>
      <c r="BD1097" s="46" t="s">
        <v>243</v>
      </c>
      <c r="BH1097" s="142" t="s">
        <v>405</v>
      </c>
      <c r="BM1097" s="142" t="s">
        <v>510</v>
      </c>
      <c r="BN1097" s="187" t="s">
        <v>622</v>
      </c>
      <c r="BO1097" s="93"/>
      <c r="BP1097" s="117"/>
      <c r="BQ1097" s="121"/>
    </row>
    <row r="1098" spans="53:69">
      <c r="BA1098" s="32" t="str">
        <f t="shared" si="1"/>
        <v>PA25</v>
      </c>
      <c r="BB1098" s="187" t="s">
        <v>812</v>
      </c>
      <c r="BC1098" s="185" t="s">
        <v>232</v>
      </c>
      <c r="BD1098" s="186" t="s">
        <v>262</v>
      </c>
      <c r="BH1098" s="142" t="s">
        <v>406</v>
      </c>
      <c r="BM1098" s="142" t="s">
        <v>511</v>
      </c>
      <c r="BN1098" s="187" t="s">
        <v>623</v>
      </c>
      <c r="BO1098" s="93"/>
      <c r="BP1098" s="117"/>
      <c r="BQ1098" s="121"/>
    </row>
    <row r="1099" spans="53:69">
      <c r="BC1099" s="185" t="s">
        <v>233</v>
      </c>
      <c r="BD1099" s="186" t="s">
        <v>271</v>
      </c>
      <c r="BM1099" s="142" t="s">
        <v>512</v>
      </c>
      <c r="BN1099" s="187" t="s">
        <v>624</v>
      </c>
      <c r="BO1099" s="87"/>
      <c r="BP1099" s="117"/>
      <c r="BQ1099" s="121"/>
    </row>
    <row r="1100" spans="53:69">
      <c r="BC1100" s="185" t="s">
        <v>234</v>
      </c>
      <c r="BD1100" s="188" t="s">
        <v>272</v>
      </c>
      <c r="BN1100" s="187" t="s">
        <v>625</v>
      </c>
      <c r="BO1100" s="93"/>
      <c r="BP1100" s="117"/>
      <c r="BQ1100" s="116"/>
    </row>
    <row r="1101" spans="53:69">
      <c r="BC1101" s="185" t="s">
        <v>235</v>
      </c>
      <c r="BD1101" s="54" t="s">
        <v>270</v>
      </c>
      <c r="BM1101" s="142" t="s">
        <v>513</v>
      </c>
      <c r="BN1101" s="187" t="s">
        <v>626</v>
      </c>
      <c r="BO1101" s="84"/>
      <c r="BP1101" s="117"/>
      <c r="BQ1101" s="116"/>
    </row>
    <row r="1102" spans="53:69">
      <c r="BC1102" s="185" t="s">
        <v>236</v>
      </c>
      <c r="BD1102" s="54" t="s">
        <v>181</v>
      </c>
      <c r="BM1102" s="142" t="s">
        <v>514</v>
      </c>
      <c r="BN1102" s="187" t="s">
        <v>627</v>
      </c>
      <c r="BO1102" s="93"/>
      <c r="BP1102" s="117"/>
      <c r="BQ1102" s="123"/>
    </row>
    <row r="1103" spans="53:69">
      <c r="BC1103" s="185" t="s">
        <v>237</v>
      </c>
      <c r="BD1103" s="54" t="s">
        <v>183</v>
      </c>
      <c r="BM1103" s="142" t="s">
        <v>515</v>
      </c>
      <c r="BN1103" s="187" t="s">
        <v>628</v>
      </c>
      <c r="BO1103" s="87"/>
      <c r="BP1103" s="117"/>
      <c r="BQ1103" s="123"/>
    </row>
    <row r="1104" spans="53:69">
      <c r="BC1104" s="185" t="s">
        <v>238</v>
      </c>
      <c r="BD1104" s="54" t="s">
        <v>72</v>
      </c>
      <c r="BM1104" s="142" t="s">
        <v>516</v>
      </c>
      <c r="BN1104" s="187" t="s">
        <v>629</v>
      </c>
      <c r="BO1104" s="84"/>
      <c r="BP1104" s="117"/>
      <c r="BQ1104" s="123"/>
    </row>
    <row r="1105" spans="55:69">
      <c r="BC1105" s="185" t="s">
        <v>239</v>
      </c>
      <c r="BD1105" s="54" t="s">
        <v>186</v>
      </c>
      <c r="BM1105" s="142" t="s">
        <v>517</v>
      </c>
      <c r="BN1105" s="187" t="s">
        <v>630</v>
      </c>
      <c r="BO1105" s="84"/>
      <c r="BP1105" s="117"/>
      <c r="BQ1105" s="123"/>
    </row>
    <row r="1106" spans="55:69">
      <c r="BC1106" s="185" t="s">
        <v>240</v>
      </c>
      <c r="BD1106" s="54" t="s">
        <v>269</v>
      </c>
      <c r="BM1106" s="142" t="s">
        <v>518</v>
      </c>
      <c r="BN1106" s="187" t="s">
        <v>631</v>
      </c>
      <c r="BO1106" s="90"/>
      <c r="BP1106" s="117"/>
      <c r="BQ1106" s="116"/>
    </row>
    <row r="1107" spans="55:69">
      <c r="BC1107" s="57" t="s">
        <v>213</v>
      </c>
      <c r="BD1107" s="54" t="s">
        <v>189</v>
      </c>
      <c r="BM1107" s="142" t="s">
        <v>519</v>
      </c>
      <c r="BN1107" s="187" t="s">
        <v>632</v>
      </c>
      <c r="BO1107" s="84"/>
      <c r="BP1107" s="117"/>
      <c r="BQ1107" s="122"/>
    </row>
    <row r="1108" spans="55:69">
      <c r="BC1108" s="57" t="s">
        <v>214</v>
      </c>
      <c r="BD1108" s="54" t="s">
        <v>190</v>
      </c>
      <c r="BM1108" s="142" t="s">
        <v>520</v>
      </c>
      <c r="BN1108" s="187" t="s">
        <v>633</v>
      </c>
      <c r="BO1108" s="84"/>
      <c r="BP1108" s="117"/>
      <c r="BQ1108" s="122"/>
    </row>
    <row r="1109" spans="55:69">
      <c r="BC1109" s="57" t="s">
        <v>215</v>
      </c>
      <c r="BD1109" s="54" t="s">
        <v>273</v>
      </c>
      <c r="BM1109" s="142" t="s">
        <v>521</v>
      </c>
      <c r="BN1109" s="187" t="s">
        <v>634</v>
      </c>
      <c r="BO1109" s="84"/>
      <c r="BP1109" s="117"/>
      <c r="BQ1109" s="122"/>
    </row>
    <row r="1110" spans="55:69">
      <c r="BC1110" s="57" t="s">
        <v>216</v>
      </c>
      <c r="BD1110" s="54" t="s">
        <v>192</v>
      </c>
      <c r="BM1110" s="142" t="s">
        <v>522</v>
      </c>
      <c r="BN1110" s="187" t="s">
        <v>634</v>
      </c>
      <c r="BO1110" s="84"/>
      <c r="BP1110" s="117"/>
      <c r="BQ1110" s="116"/>
    </row>
    <row r="1111" spans="55:69">
      <c r="BC1111" s="57" t="s">
        <v>217</v>
      </c>
      <c r="BD1111" s="54" t="s">
        <v>193</v>
      </c>
      <c r="BM1111" s="142" t="s">
        <v>523</v>
      </c>
      <c r="BN1111" s="187" t="s">
        <v>635</v>
      </c>
      <c r="BO1111" s="84"/>
      <c r="BP1111" s="117"/>
      <c r="BQ1111" s="122"/>
    </row>
    <row r="1112" spans="55:69">
      <c r="BC1112" s="57" t="s">
        <v>218</v>
      </c>
      <c r="BD1112" s="54" t="s">
        <v>274</v>
      </c>
      <c r="BM1112" s="142" t="s">
        <v>524</v>
      </c>
      <c r="BN1112" s="187" t="s">
        <v>636</v>
      </c>
      <c r="BO1112" s="84"/>
      <c r="BP1112" s="117"/>
      <c r="BQ1112" s="116"/>
    </row>
    <row r="1113" spans="55:69">
      <c r="BC1113" s="57" t="s">
        <v>219</v>
      </c>
      <c r="BD1113" s="54" t="s">
        <v>275</v>
      </c>
      <c r="BM1113" s="142" t="s">
        <v>525</v>
      </c>
      <c r="BN1113" s="187" t="s">
        <v>637</v>
      </c>
      <c r="BO1113" s="84"/>
      <c r="BP1113" s="117"/>
      <c r="BQ1113" s="116"/>
    </row>
    <row r="1114" spans="55:69">
      <c r="BC1114" s="57" t="s">
        <v>220</v>
      </c>
      <c r="BD1114" s="54" t="s">
        <v>196</v>
      </c>
      <c r="BM1114" s="142" t="s">
        <v>526</v>
      </c>
      <c r="BN1114" s="187" t="s">
        <v>638</v>
      </c>
      <c r="BO1114" s="84"/>
      <c r="BP1114" s="117"/>
      <c r="BQ1114" s="116"/>
    </row>
    <row r="1115" spans="55:69">
      <c r="BC1115" s="65" t="s">
        <v>221</v>
      </c>
      <c r="BD1115" s="54" t="s">
        <v>276</v>
      </c>
      <c r="BM1115" s="142" t="s">
        <v>527</v>
      </c>
      <c r="BN1115" s="187" t="s">
        <v>639</v>
      </c>
      <c r="BO1115" s="87"/>
      <c r="BP1115" s="117"/>
      <c r="BQ1115" s="116"/>
    </row>
    <row r="1116" spans="55:69">
      <c r="BC1116" s="65" t="s">
        <v>222</v>
      </c>
      <c r="BD1116" s="54" t="s">
        <v>198</v>
      </c>
      <c r="BM1116" s="142" t="s">
        <v>528</v>
      </c>
      <c r="BN1116" s="187" t="s">
        <v>640</v>
      </c>
      <c r="BO1116" s="87"/>
      <c r="BP1116" s="126"/>
      <c r="BQ1116" s="123"/>
    </row>
    <row r="1117" spans="55:69">
      <c r="BC1117" s="65" t="s">
        <v>223</v>
      </c>
      <c r="BD1117" s="54" t="s">
        <v>199</v>
      </c>
      <c r="BM1117" s="142" t="s">
        <v>529</v>
      </c>
      <c r="BN1117" s="187" t="s">
        <v>641</v>
      </c>
      <c r="BO1117" s="87"/>
      <c r="BP1117" s="117"/>
      <c r="BQ1117" s="123"/>
    </row>
    <row r="1118" spans="55:69">
      <c r="BC1118" s="65" t="s">
        <v>224</v>
      </c>
      <c r="BD1118" s="54" t="s">
        <v>277</v>
      </c>
      <c r="BM1118" s="142" t="s">
        <v>530</v>
      </c>
      <c r="BN1118" s="187" t="s">
        <v>642</v>
      </c>
      <c r="BO1118" s="93"/>
      <c r="BP1118" s="126"/>
      <c r="BQ1118" s="123"/>
    </row>
    <row r="1119" spans="55:69">
      <c r="BC1119" s="65" t="s">
        <v>225</v>
      </c>
      <c r="BD1119" s="54" t="s">
        <v>278</v>
      </c>
      <c r="BM1119" s="142" t="s">
        <v>531</v>
      </c>
      <c r="BN1119" s="187" t="s">
        <v>643</v>
      </c>
      <c r="BO1119" s="93"/>
      <c r="BP1119" s="115"/>
      <c r="BQ1119" s="116"/>
    </row>
    <row r="1120" spans="55:69">
      <c r="BC1120" s="65" t="s">
        <v>226</v>
      </c>
      <c r="BD1120" s="54" t="s">
        <v>279</v>
      </c>
      <c r="BM1120" s="142" t="s">
        <v>532</v>
      </c>
      <c r="BN1120" s="187" t="s">
        <v>644</v>
      </c>
      <c r="BO1120" s="86"/>
      <c r="BP1120" s="115"/>
      <c r="BQ1120" s="124"/>
    </row>
    <row r="1121" spans="55:69">
      <c r="BC1121" s="65" t="s">
        <v>227</v>
      </c>
      <c r="BD1121" s="54" t="s">
        <v>285</v>
      </c>
      <c r="BE1121" s="69" t="s">
        <v>6</v>
      </c>
      <c r="BM1121" s="142" t="s">
        <v>533</v>
      </c>
      <c r="BN1121" s="187" t="s">
        <v>645</v>
      </c>
      <c r="BO1121" s="93"/>
      <c r="BP1121" s="115"/>
      <c r="BQ1121" s="124"/>
    </row>
    <row r="1122" spans="55:69">
      <c r="BC1122" s="65" t="s">
        <v>228</v>
      </c>
      <c r="BD1122" s="54" t="s">
        <v>280</v>
      </c>
      <c r="BE1122" s="69" t="s">
        <v>252</v>
      </c>
      <c r="BM1122" s="142" t="s">
        <v>534</v>
      </c>
      <c r="BN1122" s="187" t="s">
        <v>646</v>
      </c>
      <c r="BO1122" s="92"/>
      <c r="BP1122" s="143"/>
    </row>
    <row r="1123" spans="55:69">
      <c r="BC1123" s="65" t="s">
        <v>229</v>
      </c>
      <c r="BD1123" s="54" t="s">
        <v>281</v>
      </c>
      <c r="BE1123" s="69" t="s">
        <v>6</v>
      </c>
      <c r="BM1123" s="142" t="s">
        <v>535</v>
      </c>
      <c r="BN1123" s="187" t="s">
        <v>647</v>
      </c>
      <c r="BO1123" s="93"/>
      <c r="BP1123" s="143"/>
    </row>
    <row r="1124" spans="55:69">
      <c r="BC1124" s="65" t="s">
        <v>230</v>
      </c>
      <c r="BD1124" s="54" t="s">
        <v>282</v>
      </c>
      <c r="BE1124" s="69" t="s">
        <v>6</v>
      </c>
      <c r="BM1124" s="142" t="s">
        <v>536</v>
      </c>
      <c r="BN1124" s="187" t="s">
        <v>648</v>
      </c>
      <c r="BO1124" s="93"/>
      <c r="BP1124" s="143"/>
    </row>
    <row r="1125" spans="55:69">
      <c r="BC1125" s="65" t="s">
        <v>231</v>
      </c>
      <c r="BD1125" s="61" t="s">
        <v>283</v>
      </c>
      <c r="BE1125" s="61" t="s">
        <v>211</v>
      </c>
      <c r="BM1125" s="142" t="s">
        <v>537</v>
      </c>
      <c r="BN1125" s="187" t="s">
        <v>649</v>
      </c>
      <c r="BO1125" s="86"/>
      <c r="BP1125" s="143"/>
    </row>
    <row r="1126" spans="55:69" ht="15.75" thickBot="1">
      <c r="BM1126" s="142" t="s">
        <v>538</v>
      </c>
      <c r="BN1126" s="187" t="s">
        <v>650</v>
      </c>
      <c r="BO1126" s="93"/>
      <c r="BP1126" s="143"/>
    </row>
    <row r="1127" spans="55:69">
      <c r="BC1127" s="313" t="s">
        <v>243</v>
      </c>
      <c r="BD1127" s="314"/>
      <c r="BE1127" s="45" t="s">
        <v>261</v>
      </c>
      <c r="BM1127" s="142" t="s">
        <v>539</v>
      </c>
      <c r="BN1127" s="187" t="s">
        <v>651</v>
      </c>
      <c r="BO1127" s="93"/>
      <c r="BP1127" s="143"/>
    </row>
    <row r="1128" spans="55:69">
      <c r="BC1128" s="185" t="s">
        <v>156</v>
      </c>
      <c r="BD1128" s="186" t="s">
        <v>263</v>
      </c>
      <c r="BE1128" s="47" t="s">
        <v>158</v>
      </c>
      <c r="BM1128" s="142" t="s">
        <v>540</v>
      </c>
      <c r="BN1128" s="187" t="s">
        <v>652</v>
      </c>
      <c r="BO1128" s="86"/>
      <c r="BP1128" s="143"/>
    </row>
    <row r="1129" spans="55:69">
      <c r="BC1129" s="185" t="s">
        <v>156</v>
      </c>
      <c r="BD1129" s="186" t="s">
        <v>263</v>
      </c>
      <c r="BE1129" s="47" t="s">
        <v>159</v>
      </c>
      <c r="BM1129" s="142" t="s">
        <v>541</v>
      </c>
      <c r="BN1129" s="187" t="s">
        <v>653</v>
      </c>
      <c r="BO1129" s="86"/>
      <c r="BP1129" s="143"/>
    </row>
    <row r="1130" spans="55:69">
      <c r="BC1130" s="185" t="s">
        <v>160</v>
      </c>
      <c r="BD1130" s="186" t="s">
        <v>264</v>
      </c>
      <c r="BE1130" s="48" t="s">
        <v>161</v>
      </c>
      <c r="BM1130" s="142" t="s">
        <v>542</v>
      </c>
      <c r="BN1130" s="187" t="s">
        <v>654</v>
      </c>
      <c r="BO1130" s="82"/>
      <c r="BP1130" s="143"/>
    </row>
    <row r="1131" spans="55:69" ht="15.75">
      <c r="BC1131" s="185" t="s">
        <v>160</v>
      </c>
      <c r="BD1131" s="186" t="s">
        <v>264</v>
      </c>
      <c r="BE1131" s="49" t="s">
        <v>162</v>
      </c>
      <c r="BM1131" s="142" t="s">
        <v>543</v>
      </c>
      <c r="BN1131" s="187" t="s">
        <v>655</v>
      </c>
      <c r="BO1131" s="82"/>
      <c r="BP1131" s="143"/>
    </row>
    <row r="1132" spans="55:69" ht="15.75">
      <c r="BC1132" s="185" t="s">
        <v>160</v>
      </c>
      <c r="BD1132" s="186" t="s">
        <v>264</v>
      </c>
      <c r="BE1132" s="49" t="s">
        <v>163</v>
      </c>
      <c r="BM1132" s="142" t="s">
        <v>544</v>
      </c>
      <c r="BN1132" s="187" t="s">
        <v>656</v>
      </c>
      <c r="BO1132" s="82"/>
      <c r="BP1132" s="143"/>
    </row>
    <row r="1133" spans="55:69" ht="15.75">
      <c r="BC1133" s="185" t="s">
        <v>160</v>
      </c>
      <c r="BD1133" s="186" t="s">
        <v>264</v>
      </c>
      <c r="BE1133" s="50" t="s">
        <v>164</v>
      </c>
      <c r="BM1133" s="142" t="s">
        <v>545</v>
      </c>
      <c r="BN1133" s="187" t="s">
        <v>657</v>
      </c>
      <c r="BO1133" s="82"/>
      <c r="BP1133" s="143"/>
    </row>
    <row r="1134" spans="55:69">
      <c r="BC1134" s="185" t="s">
        <v>165</v>
      </c>
      <c r="BD1134" s="188" t="s">
        <v>265</v>
      </c>
      <c r="BE1134" s="51" t="s">
        <v>167</v>
      </c>
      <c r="BM1134" s="142" t="s">
        <v>546</v>
      </c>
      <c r="BN1134" s="187" t="s">
        <v>658</v>
      </c>
      <c r="BO1134" s="96"/>
      <c r="BP1134" s="143"/>
    </row>
    <row r="1135" spans="55:69">
      <c r="BC1135" s="185" t="s">
        <v>165</v>
      </c>
      <c r="BD1135" s="188" t="s">
        <v>265</v>
      </c>
      <c r="BE1135" s="51" t="s">
        <v>168</v>
      </c>
      <c r="BM1135" s="142" t="s">
        <v>547</v>
      </c>
      <c r="BN1135" s="187" t="s">
        <v>659</v>
      </c>
      <c r="BO1135" s="96"/>
      <c r="BP1135" s="143"/>
    </row>
    <row r="1136" spans="55:69" ht="15.75">
      <c r="BC1136" s="185" t="s">
        <v>165</v>
      </c>
      <c r="BD1136" s="188" t="s">
        <v>265</v>
      </c>
      <c r="BE1136" s="52" t="s">
        <v>169</v>
      </c>
      <c r="BM1136" s="142" t="s">
        <v>548</v>
      </c>
      <c r="BN1136" s="187" t="s">
        <v>660</v>
      </c>
      <c r="BO1136" s="96"/>
      <c r="BP1136" s="143"/>
    </row>
    <row r="1137" spans="55:68" ht="15.75">
      <c r="BC1137" s="185" t="s">
        <v>165</v>
      </c>
      <c r="BD1137" s="188" t="s">
        <v>265</v>
      </c>
      <c r="BE1137" s="50" t="s">
        <v>170</v>
      </c>
      <c r="BM1137" s="142" t="s">
        <v>549</v>
      </c>
      <c r="BN1137" s="187" t="s">
        <v>661</v>
      </c>
      <c r="BO1137" s="96"/>
      <c r="BP1137" s="143"/>
    </row>
    <row r="1138" spans="55:68" ht="15.75">
      <c r="BC1138" s="185" t="s">
        <v>165</v>
      </c>
      <c r="BD1138" s="188" t="s">
        <v>265</v>
      </c>
      <c r="BE1138" s="50" t="s">
        <v>171</v>
      </c>
      <c r="BM1138" s="142" t="s">
        <v>550</v>
      </c>
      <c r="BN1138" s="187" t="s">
        <v>662</v>
      </c>
      <c r="BO1138" s="96"/>
      <c r="BP1138" s="143"/>
    </row>
    <row r="1139" spans="55:68" ht="15.75">
      <c r="BC1139" s="185" t="s">
        <v>165</v>
      </c>
      <c r="BD1139" s="188" t="s">
        <v>265</v>
      </c>
      <c r="BE1139" s="50" t="s">
        <v>172</v>
      </c>
      <c r="BM1139" s="142" t="s">
        <v>551</v>
      </c>
      <c r="BN1139" s="187" t="s">
        <v>663</v>
      </c>
      <c r="BO1139" s="96"/>
      <c r="BP1139" s="143"/>
    </row>
    <row r="1140" spans="55:68" ht="31.5">
      <c r="BC1140" s="185" t="s">
        <v>165</v>
      </c>
      <c r="BD1140" s="188" t="s">
        <v>265</v>
      </c>
      <c r="BE1140" s="50" t="s">
        <v>173</v>
      </c>
      <c r="BM1140" s="142" t="s">
        <v>552</v>
      </c>
      <c r="BN1140" s="187" t="s">
        <v>664</v>
      </c>
      <c r="BO1140" s="96"/>
      <c r="BP1140" s="143"/>
    </row>
    <row r="1141" spans="55:68" ht="15.75">
      <c r="BC1141" s="185" t="s">
        <v>165</v>
      </c>
      <c r="BD1141" s="188" t="s">
        <v>265</v>
      </c>
      <c r="BE1141" s="50" t="s">
        <v>174</v>
      </c>
      <c r="BM1141" s="142" t="s">
        <v>553</v>
      </c>
      <c r="BN1141" s="187" t="s">
        <v>665</v>
      </c>
      <c r="BO1141" s="96"/>
      <c r="BP1141" s="143"/>
    </row>
    <row r="1142" spans="55:68" ht="31.5">
      <c r="BC1142" s="185" t="s">
        <v>165</v>
      </c>
      <c r="BD1142" s="188" t="s">
        <v>265</v>
      </c>
      <c r="BE1142" s="50" t="s">
        <v>175</v>
      </c>
      <c r="BM1142" s="142" t="s">
        <v>554</v>
      </c>
      <c r="BN1142" s="187" t="s">
        <v>666</v>
      </c>
      <c r="BO1142" s="82"/>
      <c r="BP1142" s="143"/>
    </row>
    <row r="1143" spans="55:68">
      <c r="BC1143" s="185" t="s">
        <v>176</v>
      </c>
      <c r="BD1143" s="54" t="s">
        <v>177</v>
      </c>
      <c r="BE1143" s="54" t="s">
        <v>177</v>
      </c>
      <c r="BM1143" s="142" t="s">
        <v>329</v>
      </c>
      <c r="BN1143" s="187" t="s">
        <v>667</v>
      </c>
      <c r="BO1143" s="93"/>
      <c r="BP1143" s="143"/>
    </row>
    <row r="1144" spans="55:68" ht="15.75">
      <c r="BC1144" s="185" t="s">
        <v>180</v>
      </c>
      <c r="BD1144" s="54" t="s">
        <v>181</v>
      </c>
      <c r="BE1144" s="67" t="s">
        <v>244</v>
      </c>
      <c r="BN1144" s="187" t="s">
        <v>668</v>
      </c>
      <c r="BO1144" s="97"/>
      <c r="BP1144" s="143"/>
    </row>
    <row r="1145" spans="55:68" ht="15.75">
      <c r="BC1145" s="185" t="s">
        <v>182</v>
      </c>
      <c r="BD1145" s="54" t="s">
        <v>183</v>
      </c>
      <c r="BE1145" s="67" t="s">
        <v>6</v>
      </c>
      <c r="BN1145" s="187" t="s">
        <v>669</v>
      </c>
      <c r="BO1145" s="98"/>
      <c r="BP1145" s="143"/>
    </row>
    <row r="1146" spans="55:68" ht="15.75">
      <c r="BC1146" s="185" t="s">
        <v>184</v>
      </c>
      <c r="BD1146" s="54" t="s">
        <v>72</v>
      </c>
      <c r="BE1146" s="67" t="s">
        <v>245</v>
      </c>
      <c r="BN1146" s="187" t="s">
        <v>670</v>
      </c>
      <c r="BO1146" s="99"/>
      <c r="BP1146" s="143"/>
    </row>
    <row r="1147" spans="55:68" ht="15.75">
      <c r="BC1147" s="185" t="s">
        <v>185</v>
      </c>
      <c r="BD1147" s="54" t="s">
        <v>186</v>
      </c>
      <c r="BE1147" s="67" t="s">
        <v>246</v>
      </c>
      <c r="BN1147" s="187" t="s">
        <v>671</v>
      </c>
      <c r="BO1147" s="99"/>
      <c r="BP1147" s="143"/>
    </row>
    <row r="1148" spans="55:68" ht="15.75">
      <c r="BC1148" s="185" t="s">
        <v>187</v>
      </c>
      <c r="BD1148" s="54" t="s">
        <v>188</v>
      </c>
      <c r="BE1148" s="67" t="s">
        <v>247</v>
      </c>
      <c r="BN1148" s="187" t="s">
        <v>672</v>
      </c>
      <c r="BO1148" s="98"/>
      <c r="BP1148" s="143"/>
    </row>
    <row r="1149" spans="55:68" ht="15.75">
      <c r="BC1149" s="57">
        <v>10</v>
      </c>
      <c r="BD1149" s="54" t="s">
        <v>189</v>
      </c>
      <c r="BE1149" s="67" t="s">
        <v>248</v>
      </c>
      <c r="BN1149" s="187" t="s">
        <v>673</v>
      </c>
      <c r="BO1149" s="83"/>
      <c r="BP1149" s="143"/>
    </row>
    <row r="1150" spans="55:68" ht="15.75">
      <c r="BC1150" s="57">
        <v>10</v>
      </c>
      <c r="BD1150" s="54" t="s">
        <v>189</v>
      </c>
      <c r="BE1150" s="67" t="s">
        <v>833</v>
      </c>
      <c r="BN1150" s="187" t="s">
        <v>674</v>
      </c>
      <c r="BO1150" s="99"/>
      <c r="BP1150" s="143"/>
    </row>
    <row r="1151" spans="55:68" ht="15.75">
      <c r="BC1151" s="57">
        <v>11</v>
      </c>
      <c r="BD1151" s="54" t="s">
        <v>190</v>
      </c>
      <c r="BE1151" s="67" t="s">
        <v>249</v>
      </c>
      <c r="BN1151" s="187" t="s">
        <v>675</v>
      </c>
      <c r="BO1151" s="83"/>
      <c r="BP1151" s="143"/>
    </row>
    <row r="1152" spans="55:68" ht="15.75">
      <c r="BC1152" s="57">
        <v>11</v>
      </c>
      <c r="BD1152" s="54" t="s">
        <v>190</v>
      </c>
      <c r="BE1152" s="67" t="s">
        <v>268</v>
      </c>
      <c r="BN1152" s="187" t="s">
        <v>676</v>
      </c>
      <c r="BO1152" s="83"/>
      <c r="BP1152" s="143"/>
    </row>
    <row r="1153" spans="55:68" ht="15.75">
      <c r="BC1153" s="57">
        <v>12</v>
      </c>
      <c r="BD1153" s="54" t="s">
        <v>266</v>
      </c>
      <c r="BE1153" s="67" t="s">
        <v>250</v>
      </c>
      <c r="BN1153" s="187" t="s">
        <v>677</v>
      </c>
      <c r="BO1153" s="82"/>
      <c r="BP1153" s="143"/>
    </row>
    <row r="1154" spans="55:68" ht="15.75">
      <c r="BC1154" s="57">
        <v>12</v>
      </c>
      <c r="BD1154" s="54" t="s">
        <v>266</v>
      </c>
      <c r="BE1154" s="67" t="s">
        <v>244</v>
      </c>
      <c r="BN1154" s="187" t="s">
        <v>678</v>
      </c>
      <c r="BO1154" s="86"/>
      <c r="BP1154" s="143"/>
    </row>
    <row r="1155" spans="55:68" ht="15.75">
      <c r="BC1155" s="57">
        <v>12</v>
      </c>
      <c r="BD1155" s="54" t="s">
        <v>266</v>
      </c>
      <c r="BE1155" s="67" t="s">
        <v>251</v>
      </c>
      <c r="BN1155" s="187" t="s">
        <v>679</v>
      </c>
      <c r="BO1155" s="86"/>
      <c r="BP1155" s="143"/>
    </row>
    <row r="1156" spans="55:68">
      <c r="BC1156" s="57">
        <v>13</v>
      </c>
      <c r="BD1156" s="54" t="s">
        <v>192</v>
      </c>
      <c r="BE1156" s="54" t="s">
        <v>252</v>
      </c>
      <c r="BN1156" s="187" t="s">
        <v>680</v>
      </c>
      <c r="BO1156" s="86"/>
      <c r="BP1156" s="143"/>
    </row>
    <row r="1157" spans="55:68">
      <c r="BC1157" s="57">
        <v>14</v>
      </c>
      <c r="BD1157" s="54" t="s">
        <v>193</v>
      </c>
      <c r="BE1157" s="54" t="s">
        <v>253</v>
      </c>
      <c r="BN1157" s="187" t="s">
        <v>681</v>
      </c>
      <c r="BO1157" s="86"/>
      <c r="BP1157" s="143"/>
    </row>
    <row r="1158" spans="55:68">
      <c r="BC1158" s="57">
        <v>15</v>
      </c>
      <c r="BD1158" s="54" t="s">
        <v>194</v>
      </c>
      <c r="BE1158" s="54" t="s">
        <v>410</v>
      </c>
      <c r="BN1158" s="187" t="s">
        <v>682</v>
      </c>
      <c r="BO1158" s="86"/>
      <c r="BP1158" s="143"/>
    </row>
    <row r="1159" spans="55:68">
      <c r="BC1159" s="57">
        <v>16</v>
      </c>
      <c r="BD1159" s="54" t="s">
        <v>195</v>
      </c>
      <c r="BE1159" s="54" t="s">
        <v>195</v>
      </c>
      <c r="BN1159" s="187" t="s">
        <v>683</v>
      </c>
      <c r="BO1159" s="86"/>
      <c r="BP1159" s="143"/>
    </row>
    <row r="1160" spans="55:68">
      <c r="BC1160" s="57">
        <v>17</v>
      </c>
      <c r="BD1160" s="54" t="s">
        <v>196</v>
      </c>
      <c r="BE1160" s="68" t="s">
        <v>254</v>
      </c>
      <c r="BN1160" s="187" t="s">
        <v>684</v>
      </c>
      <c r="BO1160" s="84"/>
      <c r="BP1160" s="143"/>
    </row>
    <row r="1161" spans="55:68">
      <c r="BC1161" s="57">
        <v>18</v>
      </c>
      <c r="BD1161" s="54" t="s">
        <v>197</v>
      </c>
      <c r="BE1161" s="68" t="s">
        <v>255</v>
      </c>
      <c r="BN1161" s="187" t="s">
        <v>685</v>
      </c>
      <c r="BO1161" s="84"/>
      <c r="BP1161" s="143"/>
    </row>
    <row r="1162" spans="55:68">
      <c r="BC1162" s="57">
        <v>19</v>
      </c>
      <c r="BD1162" s="54" t="s">
        <v>198</v>
      </c>
      <c r="BE1162" s="54" t="s">
        <v>256</v>
      </c>
      <c r="BN1162" s="187" t="s">
        <v>686</v>
      </c>
      <c r="BO1162" s="84"/>
      <c r="BP1162" s="143"/>
    </row>
    <row r="1163" spans="55:68">
      <c r="BC1163" s="57">
        <v>20</v>
      </c>
      <c r="BD1163" s="54" t="s">
        <v>199</v>
      </c>
      <c r="BE1163" s="54" t="s">
        <v>257</v>
      </c>
      <c r="BN1163" s="187" t="s">
        <v>687</v>
      </c>
      <c r="BO1163" s="86"/>
      <c r="BP1163" s="143"/>
    </row>
    <row r="1164" spans="55:68">
      <c r="BC1164" s="57">
        <v>21</v>
      </c>
      <c r="BD1164" s="54" t="s">
        <v>200</v>
      </c>
      <c r="BE1164" s="54" t="s">
        <v>258</v>
      </c>
      <c r="BN1164" s="187" t="s">
        <v>687</v>
      </c>
      <c r="BO1164" s="93"/>
      <c r="BP1164" s="143"/>
    </row>
    <row r="1165" spans="55:68">
      <c r="BC1165" s="57">
        <v>21</v>
      </c>
      <c r="BD1165" s="54" t="s">
        <v>200</v>
      </c>
      <c r="BE1165" s="54" t="s">
        <v>267</v>
      </c>
      <c r="BN1165" s="187" t="s">
        <v>688</v>
      </c>
      <c r="BO1165" s="86"/>
      <c r="BP1165" s="143"/>
    </row>
    <row r="1166" spans="55:68">
      <c r="BC1166" s="57" t="s">
        <v>225</v>
      </c>
      <c r="BD1166" s="54" t="s">
        <v>284</v>
      </c>
      <c r="BE1166" s="54" t="s">
        <v>259</v>
      </c>
      <c r="BN1166" s="187" t="s">
        <v>689</v>
      </c>
      <c r="BO1166" s="87"/>
      <c r="BP1166" s="143"/>
    </row>
    <row r="1167" spans="55:68">
      <c r="BC1167" s="57">
        <v>23</v>
      </c>
      <c r="BD1167" s="54" t="s">
        <v>279</v>
      </c>
      <c r="BE1167" s="54" t="s">
        <v>260</v>
      </c>
      <c r="BN1167" s="187" t="s">
        <v>690</v>
      </c>
      <c r="BO1167" s="83"/>
      <c r="BP1167" s="143"/>
    </row>
    <row r="1168" spans="55:68">
      <c r="BC1168" s="57" t="s">
        <v>227</v>
      </c>
      <c r="BD1168" s="54" t="s">
        <v>285</v>
      </c>
      <c r="BE1168" s="69" t="s">
        <v>6</v>
      </c>
      <c r="BN1168" s="187" t="s">
        <v>691</v>
      </c>
      <c r="BO1168" s="83"/>
      <c r="BP1168" s="143"/>
    </row>
    <row r="1169" spans="55:68">
      <c r="BC1169" s="57" t="s">
        <v>228</v>
      </c>
      <c r="BD1169" s="54" t="s">
        <v>280</v>
      </c>
      <c r="BE1169" s="69" t="s">
        <v>252</v>
      </c>
      <c r="BN1169" s="187" t="s">
        <v>692</v>
      </c>
      <c r="BO1169" s="83"/>
      <c r="BP1169" s="143"/>
    </row>
    <row r="1170" spans="55:68">
      <c r="BC1170" s="57" t="s">
        <v>229</v>
      </c>
      <c r="BD1170" s="54" t="s">
        <v>281</v>
      </c>
      <c r="BE1170" s="69" t="s">
        <v>6</v>
      </c>
      <c r="BN1170" s="187" t="s">
        <v>693</v>
      </c>
      <c r="BO1170" s="95"/>
      <c r="BP1170" s="143"/>
    </row>
    <row r="1171" spans="55:68">
      <c r="BC1171" s="57" t="s">
        <v>230</v>
      </c>
      <c r="BD1171" s="54" t="s">
        <v>282</v>
      </c>
      <c r="BE1171" s="69" t="s">
        <v>6</v>
      </c>
      <c r="BN1171" s="187" t="s">
        <v>694</v>
      </c>
      <c r="BO1171" s="83"/>
      <c r="BP1171" s="143"/>
    </row>
    <row r="1172" spans="55:68">
      <c r="BC1172" s="60" t="s">
        <v>231</v>
      </c>
      <c r="BD1172" s="61" t="s">
        <v>283</v>
      </c>
      <c r="BE1172" s="61" t="s">
        <v>211</v>
      </c>
      <c r="BN1172" s="187" t="s">
        <v>695</v>
      </c>
      <c r="BO1172" s="83"/>
      <c r="BP1172" s="143"/>
    </row>
    <row r="1173" spans="55:68">
      <c r="BN1173" s="187" t="s">
        <v>696</v>
      </c>
      <c r="BO1173" s="83"/>
      <c r="BP1173" s="143"/>
    </row>
    <row r="1174" spans="55:68">
      <c r="BN1174" s="187" t="s">
        <v>697</v>
      </c>
      <c r="BO1174" s="87"/>
      <c r="BP1174" s="143"/>
    </row>
    <row r="1175" spans="55:68">
      <c r="BN1175" s="187" t="s">
        <v>698</v>
      </c>
      <c r="BO1175" s="93"/>
      <c r="BP1175" s="143"/>
    </row>
    <row r="1176" spans="55:68">
      <c r="BN1176" s="187" t="s">
        <v>699</v>
      </c>
      <c r="BO1176" s="93"/>
      <c r="BP1176" s="143"/>
    </row>
    <row r="1177" spans="55:68">
      <c r="BN1177" s="187" t="s">
        <v>700</v>
      </c>
      <c r="BO1177" s="93"/>
      <c r="BP1177" s="143"/>
    </row>
    <row r="1178" spans="55:68">
      <c r="BN1178" s="187" t="s">
        <v>701</v>
      </c>
      <c r="BO1178" s="84"/>
      <c r="BP1178" s="143"/>
    </row>
    <row r="1179" spans="55:68">
      <c r="BN1179" s="187" t="s">
        <v>702</v>
      </c>
      <c r="BO1179" s="84"/>
      <c r="BP1179" s="143"/>
    </row>
    <row r="1180" spans="55:68">
      <c r="BN1180" s="187" t="s">
        <v>703</v>
      </c>
      <c r="BO1180" s="84"/>
      <c r="BP1180" s="143"/>
    </row>
    <row r="1181" spans="55:68">
      <c r="BN1181" s="187" t="s">
        <v>704</v>
      </c>
      <c r="BO1181" s="84"/>
      <c r="BP1181" s="143"/>
    </row>
    <row r="1182" spans="55:68">
      <c r="BN1182" s="187" t="s">
        <v>704</v>
      </c>
      <c r="BO1182" s="84"/>
      <c r="BP1182" s="143"/>
    </row>
    <row r="1183" spans="55:68">
      <c r="BN1183" s="187" t="s">
        <v>705</v>
      </c>
      <c r="BO1183" s="84"/>
      <c r="BP1183" s="143"/>
    </row>
    <row r="1184" spans="55:68">
      <c r="BN1184" s="187" t="s">
        <v>706</v>
      </c>
      <c r="BO1184" s="84"/>
      <c r="BP1184" s="143"/>
    </row>
    <row r="1185" spans="66:68">
      <c r="BN1185" s="187" t="s">
        <v>707</v>
      </c>
      <c r="BO1185" s="100"/>
      <c r="BP1185" s="143"/>
    </row>
    <row r="1186" spans="66:68">
      <c r="BN1186" s="187" t="s">
        <v>708</v>
      </c>
      <c r="BO1186" s="101"/>
      <c r="BP1186" s="143"/>
    </row>
    <row r="1187" spans="66:68">
      <c r="BN1187" s="187" t="s">
        <v>708</v>
      </c>
      <c r="BO1187" s="100"/>
      <c r="BP1187" s="143"/>
    </row>
    <row r="1188" spans="66:68">
      <c r="BN1188" s="187" t="s">
        <v>709</v>
      </c>
      <c r="BO1188" s="101"/>
      <c r="BP1188" s="143"/>
    </row>
    <row r="1189" spans="66:68">
      <c r="BN1189" s="187" t="s">
        <v>710</v>
      </c>
      <c r="BO1189" s="100"/>
      <c r="BP1189" s="143"/>
    </row>
    <row r="1190" spans="66:68">
      <c r="BN1190" s="187" t="s">
        <v>710</v>
      </c>
      <c r="BO1190" s="100"/>
      <c r="BP1190" s="143"/>
    </row>
    <row r="1191" spans="66:68">
      <c r="BN1191" s="187" t="s">
        <v>711</v>
      </c>
      <c r="BO1191" s="101"/>
      <c r="BP1191" s="143"/>
    </row>
    <row r="1192" spans="66:68">
      <c r="BN1192" s="187" t="s">
        <v>712</v>
      </c>
      <c r="BO1192" s="100"/>
      <c r="BP1192" s="143"/>
    </row>
    <row r="1193" spans="66:68">
      <c r="BN1193" s="187" t="s">
        <v>713</v>
      </c>
      <c r="BO1193" s="102"/>
      <c r="BP1193" s="143"/>
    </row>
    <row r="1194" spans="66:68">
      <c r="BN1194" s="187" t="s">
        <v>714</v>
      </c>
      <c r="BO1194" s="102"/>
      <c r="BP1194" s="143"/>
    </row>
    <row r="1195" spans="66:68">
      <c r="BN1195" s="187" t="s">
        <v>715</v>
      </c>
      <c r="BO1195" s="102"/>
      <c r="BP1195" s="143"/>
    </row>
    <row r="1196" spans="66:68">
      <c r="BN1196" s="187" t="s">
        <v>716</v>
      </c>
      <c r="BO1196" s="102"/>
      <c r="BP1196" s="143"/>
    </row>
    <row r="1197" spans="66:68">
      <c r="BN1197" s="187" t="s">
        <v>717</v>
      </c>
      <c r="BO1197" s="102"/>
      <c r="BP1197" s="143"/>
    </row>
    <row r="1198" spans="66:68">
      <c r="BN1198" s="187" t="s">
        <v>718</v>
      </c>
      <c r="BO1198" s="103"/>
      <c r="BP1198" s="143"/>
    </row>
    <row r="1199" spans="66:68">
      <c r="BN1199" s="187" t="s">
        <v>719</v>
      </c>
      <c r="BO1199" s="84"/>
      <c r="BP1199" s="143"/>
    </row>
    <row r="1200" spans="66:68">
      <c r="BN1200" s="187" t="s">
        <v>720</v>
      </c>
      <c r="BO1200" s="84"/>
      <c r="BP1200" s="143"/>
    </row>
    <row r="1201" spans="66:68">
      <c r="BN1201" s="187" t="s">
        <v>721</v>
      </c>
      <c r="BO1201" s="84"/>
      <c r="BP1201" s="143"/>
    </row>
    <row r="1202" spans="66:68">
      <c r="BN1202" s="187" t="s">
        <v>722</v>
      </c>
      <c r="BO1202" s="84"/>
      <c r="BP1202" s="143"/>
    </row>
    <row r="1203" spans="66:68">
      <c r="BN1203" s="187" t="s">
        <v>723</v>
      </c>
      <c r="BO1203" s="86"/>
      <c r="BP1203" s="143"/>
    </row>
    <row r="1204" spans="66:68">
      <c r="BN1204" s="187" t="s">
        <v>723</v>
      </c>
      <c r="BO1204" s="82"/>
      <c r="BP1204" s="143"/>
    </row>
    <row r="1205" spans="66:68">
      <c r="BN1205" s="187" t="s">
        <v>724</v>
      </c>
      <c r="BO1205" s="84"/>
      <c r="BP1205" s="143"/>
    </row>
    <row r="1206" spans="66:68">
      <c r="BN1206" s="187" t="s">
        <v>725</v>
      </c>
      <c r="BO1206" s="82"/>
      <c r="BP1206" s="143"/>
    </row>
    <row r="1207" spans="66:68">
      <c r="BN1207" s="187" t="s">
        <v>726</v>
      </c>
      <c r="BO1207" s="86"/>
      <c r="BP1207" s="143"/>
    </row>
    <row r="1208" spans="66:68">
      <c r="BN1208" s="187" t="s">
        <v>727</v>
      </c>
      <c r="BO1208" s="93"/>
      <c r="BP1208" s="143"/>
    </row>
    <row r="1209" spans="66:68">
      <c r="BN1209" s="187" t="s">
        <v>728</v>
      </c>
      <c r="BO1209" s="93"/>
      <c r="BP1209" s="143"/>
    </row>
    <row r="1210" spans="66:68">
      <c r="BN1210" s="187" t="s">
        <v>729</v>
      </c>
      <c r="BO1210" s="93"/>
      <c r="BP1210" s="143"/>
    </row>
    <row r="1211" spans="66:68">
      <c r="BN1211" s="187" t="s">
        <v>730</v>
      </c>
      <c r="BO1211" s="104"/>
      <c r="BP1211" s="143"/>
    </row>
    <row r="1212" spans="66:68">
      <c r="BN1212" s="187" t="s">
        <v>730</v>
      </c>
      <c r="BO1212" s="105"/>
      <c r="BP1212" s="143"/>
    </row>
    <row r="1213" spans="66:68">
      <c r="BN1213" s="187" t="s">
        <v>731</v>
      </c>
      <c r="BO1213" s="97"/>
      <c r="BP1213" s="143"/>
    </row>
    <row r="1214" spans="66:68">
      <c r="BN1214" s="187" t="s">
        <v>732</v>
      </c>
      <c r="BO1214" s="106"/>
      <c r="BP1214" s="143"/>
    </row>
    <row r="1215" spans="66:68">
      <c r="BN1215" s="187" t="s">
        <v>733</v>
      </c>
      <c r="BO1215" s="106"/>
      <c r="BP1215" s="143"/>
    </row>
    <row r="1216" spans="66:68">
      <c r="BN1216" s="187" t="s">
        <v>734</v>
      </c>
      <c r="BO1216" s="107"/>
      <c r="BP1216" s="143"/>
    </row>
    <row r="1217" spans="66:68">
      <c r="BN1217" s="187" t="s">
        <v>735</v>
      </c>
      <c r="BO1217" s="107"/>
      <c r="BP1217" s="143"/>
    </row>
    <row r="1218" spans="66:68">
      <c r="BN1218" s="187" t="s">
        <v>736</v>
      </c>
      <c r="BO1218" s="107"/>
      <c r="BP1218" s="143"/>
    </row>
    <row r="1219" spans="66:68">
      <c r="BN1219" s="187" t="s">
        <v>737</v>
      </c>
      <c r="BO1219" s="97"/>
      <c r="BP1219" s="143"/>
    </row>
    <row r="1220" spans="66:68">
      <c r="BN1220" s="187" t="s">
        <v>738</v>
      </c>
      <c r="BO1220" s="105"/>
      <c r="BP1220" s="143"/>
    </row>
    <row r="1221" spans="66:68">
      <c r="BN1221" s="187" t="s">
        <v>739</v>
      </c>
      <c r="BO1221" s="105"/>
      <c r="BP1221" s="143"/>
    </row>
    <row r="1222" spans="66:68">
      <c r="BN1222" s="187" t="s">
        <v>740</v>
      </c>
      <c r="BO1222" s="105"/>
      <c r="BP1222" s="143"/>
    </row>
    <row r="1223" spans="66:68">
      <c r="BN1223" s="187" t="s">
        <v>741</v>
      </c>
      <c r="BO1223" s="105"/>
      <c r="BP1223" s="143"/>
    </row>
    <row r="1224" spans="66:68">
      <c r="BN1224" s="187" t="s">
        <v>742</v>
      </c>
      <c r="BO1224" s="105"/>
      <c r="BP1224" s="143"/>
    </row>
    <row r="1225" spans="66:68">
      <c r="BN1225" s="187" t="s">
        <v>743</v>
      </c>
      <c r="BO1225" s="105"/>
      <c r="BP1225" s="143"/>
    </row>
    <row r="1226" spans="66:68">
      <c r="BN1226" s="187" t="s">
        <v>744</v>
      </c>
      <c r="BO1226" s="108"/>
      <c r="BP1226" s="143"/>
    </row>
    <row r="1227" spans="66:68">
      <c r="BN1227" s="187" t="s">
        <v>745</v>
      </c>
      <c r="BO1227" s="104"/>
      <c r="BP1227" s="143"/>
    </row>
    <row r="1228" spans="66:68">
      <c r="BN1228" s="187" t="s">
        <v>746</v>
      </c>
      <c r="BO1228" s="104"/>
      <c r="BP1228" s="143"/>
    </row>
    <row r="1229" spans="66:68">
      <c r="BN1229" s="187" t="s">
        <v>747</v>
      </c>
      <c r="BO1229" s="104"/>
      <c r="BP1229" s="143"/>
    </row>
    <row r="1230" spans="66:68">
      <c r="BN1230" s="187" t="s">
        <v>748</v>
      </c>
      <c r="BO1230" s="104"/>
      <c r="BP1230" s="143"/>
    </row>
    <row r="1231" spans="66:68">
      <c r="BN1231" s="187" t="s">
        <v>749</v>
      </c>
      <c r="BO1231" s="109"/>
      <c r="BP1231" s="143"/>
    </row>
    <row r="1232" spans="66:68">
      <c r="BN1232" s="187" t="s">
        <v>750</v>
      </c>
      <c r="BO1232" s="110"/>
      <c r="BP1232" s="143"/>
    </row>
    <row r="1233" spans="66:68">
      <c r="BN1233" s="187" t="s">
        <v>751</v>
      </c>
      <c r="BO1233" s="105"/>
      <c r="BP1233" s="143"/>
    </row>
    <row r="1234" spans="66:68">
      <c r="BN1234" s="187" t="s">
        <v>752</v>
      </c>
      <c r="BO1234" s="105"/>
      <c r="BP1234" s="143"/>
    </row>
    <row r="1235" spans="66:68">
      <c r="BN1235" s="187" t="s">
        <v>753</v>
      </c>
      <c r="BO1235" s="105"/>
      <c r="BP1235" s="143"/>
    </row>
    <row r="1236" spans="66:68">
      <c r="BN1236" s="187" t="s">
        <v>754</v>
      </c>
      <c r="BO1236" s="105"/>
      <c r="BP1236" s="143"/>
    </row>
    <row r="1237" spans="66:68">
      <c r="BN1237" s="187" t="s">
        <v>755</v>
      </c>
      <c r="BO1237" s="105"/>
      <c r="BP1237" s="143"/>
    </row>
    <row r="1238" spans="66:68">
      <c r="BN1238" s="187" t="s">
        <v>756</v>
      </c>
      <c r="BO1238" s="105"/>
      <c r="BP1238" s="143"/>
    </row>
    <row r="1239" spans="66:68">
      <c r="BN1239" s="187" t="s">
        <v>757</v>
      </c>
      <c r="BO1239" s="105"/>
      <c r="BP1239" s="143"/>
    </row>
    <row r="1240" spans="66:68">
      <c r="BN1240" s="187" t="s">
        <v>758</v>
      </c>
      <c r="BO1240" s="105"/>
      <c r="BP1240" s="143"/>
    </row>
    <row r="1241" spans="66:68">
      <c r="BN1241" s="187" t="s">
        <v>759</v>
      </c>
      <c r="BO1241" s="105"/>
      <c r="BP1241" s="143"/>
    </row>
    <row r="1242" spans="66:68">
      <c r="BN1242" s="187" t="s">
        <v>760</v>
      </c>
      <c r="BO1242" s="105"/>
      <c r="BP1242" s="143"/>
    </row>
    <row r="1243" spans="66:68">
      <c r="BN1243" s="187" t="s">
        <v>761</v>
      </c>
      <c r="BO1243" s="105"/>
      <c r="BP1243" s="143"/>
    </row>
    <row r="1244" spans="66:68">
      <c r="BN1244" s="187" t="s">
        <v>762</v>
      </c>
      <c r="BO1244" s="111"/>
      <c r="BP1244" s="143"/>
    </row>
    <row r="1245" spans="66:68">
      <c r="BN1245" s="187" t="s">
        <v>763</v>
      </c>
      <c r="BO1245" s="111"/>
      <c r="BP1245" s="143"/>
    </row>
    <row r="1246" spans="66:68">
      <c r="BN1246" s="187" t="s">
        <v>764</v>
      </c>
      <c r="BO1246" s="107"/>
      <c r="BP1246" s="143"/>
    </row>
    <row r="1247" spans="66:68">
      <c r="BN1247" s="187" t="s">
        <v>765</v>
      </c>
      <c r="BO1247" s="107"/>
      <c r="BP1247" s="143"/>
    </row>
    <row r="1248" spans="66:68">
      <c r="BN1248" s="187" t="s">
        <v>766</v>
      </c>
      <c r="BO1248" s="104"/>
      <c r="BP1248" s="143"/>
    </row>
    <row r="1249" spans="66:68">
      <c r="BN1249" s="187" t="s">
        <v>767</v>
      </c>
      <c r="BO1249" s="104"/>
      <c r="BP1249" s="143"/>
    </row>
    <row r="1250" spans="66:68">
      <c r="BN1250" s="187" t="s">
        <v>768</v>
      </c>
      <c r="BO1250" s="107"/>
      <c r="BP1250" s="143"/>
    </row>
    <row r="1251" spans="66:68">
      <c r="BN1251" s="187" t="s">
        <v>769</v>
      </c>
      <c r="BO1251" s="107"/>
      <c r="BP1251" s="143"/>
    </row>
    <row r="1252" spans="66:68">
      <c r="BN1252" s="187" t="s">
        <v>770</v>
      </c>
      <c r="BO1252" s="85"/>
      <c r="BP1252" s="143"/>
    </row>
    <row r="1253" spans="66:68">
      <c r="BN1253" s="187" t="s">
        <v>771</v>
      </c>
      <c r="BO1253" s="85"/>
      <c r="BP1253" s="143"/>
    </row>
    <row r="1254" spans="66:68">
      <c r="BN1254" s="187" t="s">
        <v>772</v>
      </c>
      <c r="BO1254" s="90"/>
      <c r="BP1254" s="143"/>
    </row>
    <row r="1255" spans="66:68">
      <c r="BN1255" s="187" t="s">
        <v>773</v>
      </c>
      <c r="BO1255" s="85"/>
      <c r="BP1255" s="143"/>
    </row>
    <row r="1256" spans="66:68">
      <c r="BN1256" s="187" t="s">
        <v>774</v>
      </c>
      <c r="BO1256" s="85"/>
      <c r="BP1256" s="143"/>
    </row>
    <row r="1257" spans="66:68">
      <c r="BN1257" s="187" t="s">
        <v>775</v>
      </c>
      <c r="BO1257" s="95"/>
      <c r="BP1257" s="143"/>
    </row>
    <row r="1258" spans="66:68">
      <c r="BN1258" s="187" t="s">
        <v>776</v>
      </c>
      <c r="BO1258" s="85"/>
      <c r="BP1258" s="143"/>
    </row>
    <row r="1259" spans="66:68">
      <c r="BN1259" s="187" t="s">
        <v>777</v>
      </c>
      <c r="BO1259" s="95"/>
      <c r="BP1259" s="143"/>
    </row>
    <row r="1260" spans="66:68">
      <c r="BN1260" s="187" t="s">
        <v>778</v>
      </c>
      <c r="BO1260" s="82"/>
      <c r="BP1260" s="143"/>
    </row>
    <row r="1261" spans="66:68">
      <c r="BN1261" s="187" t="s">
        <v>779</v>
      </c>
      <c r="BO1261" s="82"/>
      <c r="BP1261" s="143"/>
    </row>
    <row r="1262" spans="66:68">
      <c r="BN1262" s="187" t="s">
        <v>780</v>
      </c>
      <c r="BO1262" s="82"/>
      <c r="BP1262" s="143"/>
    </row>
    <row r="1263" spans="66:68">
      <c r="BN1263" s="187" t="s">
        <v>781</v>
      </c>
      <c r="BO1263" s="82"/>
      <c r="BP1263" s="143"/>
    </row>
    <row r="1264" spans="66:68">
      <c r="BN1264" s="187" t="s">
        <v>782</v>
      </c>
      <c r="BO1264" s="82"/>
      <c r="BP1264" s="143"/>
    </row>
    <row r="1265" spans="66:68">
      <c r="BN1265" s="187" t="s">
        <v>783</v>
      </c>
      <c r="BO1265" s="82"/>
      <c r="BP1265" s="143"/>
    </row>
    <row r="1266" spans="66:68">
      <c r="BN1266" s="187" t="s">
        <v>784</v>
      </c>
      <c r="BO1266" s="82"/>
      <c r="BP1266" s="143"/>
    </row>
    <row r="1267" spans="66:68">
      <c r="BN1267" s="187" t="s">
        <v>785</v>
      </c>
      <c r="BO1267" s="82"/>
      <c r="BP1267" s="143"/>
    </row>
    <row r="1268" spans="66:68">
      <c r="BN1268" s="187" t="s">
        <v>786</v>
      </c>
      <c r="BO1268" s="104"/>
      <c r="BP1268" s="143"/>
    </row>
    <row r="1269" spans="66:68">
      <c r="BN1269" s="187" t="s">
        <v>787</v>
      </c>
      <c r="BO1269" s="112"/>
      <c r="BP1269" s="143"/>
    </row>
    <row r="1270" spans="66:68">
      <c r="BO1270" s="82"/>
      <c r="BP1270" s="143"/>
    </row>
  </sheetData>
  <dataConsolidate/>
  <mergeCells count="234">
    <mergeCell ref="BC1127:BD1127"/>
    <mergeCell ref="BC1030:BC1031"/>
    <mergeCell ref="BD1030:BD1031"/>
    <mergeCell ref="BC1032:BC1035"/>
    <mergeCell ref="BD1032:BD1035"/>
    <mergeCell ref="BF1032:BF1035"/>
    <mergeCell ref="BC1036:BC1044"/>
    <mergeCell ref="BD1036:BD1044"/>
    <mergeCell ref="A67:Y67"/>
    <mergeCell ref="A68:B68"/>
    <mergeCell ref="C68:Y68"/>
    <mergeCell ref="A69:B69"/>
    <mergeCell ref="C69:Y69"/>
    <mergeCell ref="BC1028:BF1028"/>
    <mergeCell ref="A65:B65"/>
    <mergeCell ref="L65:M65"/>
    <mergeCell ref="N65:O65"/>
    <mergeCell ref="P65:Q65"/>
    <mergeCell ref="W65:X65"/>
    <mergeCell ref="A66:B66"/>
    <mergeCell ref="L66:M66"/>
    <mergeCell ref="N66:O66"/>
    <mergeCell ref="P66:Q66"/>
    <mergeCell ref="W66:X66"/>
    <mergeCell ref="I63:I64"/>
    <mergeCell ref="J63:J64"/>
    <mergeCell ref="L63:Q63"/>
    <mergeCell ref="R63:V63"/>
    <mergeCell ref="W63:X64"/>
    <mergeCell ref="Y63:Y64"/>
    <mergeCell ref="L64:M64"/>
    <mergeCell ref="N64:O64"/>
    <mergeCell ref="P64:Q64"/>
    <mergeCell ref="S64:T64"/>
    <mergeCell ref="A62:E62"/>
    <mergeCell ref="F62:J62"/>
    <mergeCell ref="K62:K64"/>
    <mergeCell ref="L62:Y62"/>
    <mergeCell ref="A63:B64"/>
    <mergeCell ref="C63:C64"/>
    <mergeCell ref="D63:D64"/>
    <mergeCell ref="E63:E64"/>
    <mergeCell ref="F63:F64"/>
    <mergeCell ref="G63:H64"/>
    <mergeCell ref="F59:G59"/>
    <mergeCell ref="I59:J59"/>
    <mergeCell ref="L59:N59"/>
    <mergeCell ref="A60:Y60"/>
    <mergeCell ref="A61:J61"/>
    <mergeCell ref="K61:Y61"/>
    <mergeCell ref="F56:G56"/>
    <mergeCell ref="L56:N56"/>
    <mergeCell ref="A57:A58"/>
    <mergeCell ref="B57:B58"/>
    <mergeCell ref="F57:G57"/>
    <mergeCell ref="I57:J57"/>
    <mergeCell ref="L57:N57"/>
    <mergeCell ref="F58:G58"/>
    <mergeCell ref="I58:J58"/>
    <mergeCell ref="L58:N58"/>
    <mergeCell ref="L53:N53"/>
    <mergeCell ref="F54:G54"/>
    <mergeCell ref="I54:J54"/>
    <mergeCell ref="L54:N54"/>
    <mergeCell ref="F55:G55"/>
    <mergeCell ref="I55:J55"/>
    <mergeCell ref="L55:N55"/>
    <mergeCell ref="F51:G51"/>
    <mergeCell ref="I51:J51"/>
    <mergeCell ref="L51:N51"/>
    <mergeCell ref="A52:A54"/>
    <mergeCell ref="B52:B54"/>
    <mergeCell ref="F52:G52"/>
    <mergeCell ref="I52:J52"/>
    <mergeCell ref="L52:N52"/>
    <mergeCell ref="F53:G53"/>
    <mergeCell ref="I53:J53"/>
    <mergeCell ref="F48:G48"/>
    <mergeCell ref="L48:N48"/>
    <mergeCell ref="A49:A51"/>
    <mergeCell ref="B49:B51"/>
    <mergeCell ref="F49:G49"/>
    <mergeCell ref="I49:J49"/>
    <mergeCell ref="L49:N49"/>
    <mergeCell ref="F50:G50"/>
    <mergeCell ref="I50:J50"/>
    <mergeCell ref="L50:N50"/>
    <mergeCell ref="F46:G46"/>
    <mergeCell ref="I46:J46"/>
    <mergeCell ref="L46:N46"/>
    <mergeCell ref="F47:G47"/>
    <mergeCell ref="I47:J47"/>
    <mergeCell ref="L47:N47"/>
    <mergeCell ref="F43:G43"/>
    <mergeCell ref="I43:J43"/>
    <mergeCell ref="L43:N43"/>
    <mergeCell ref="F44:G44"/>
    <mergeCell ref="L44:N44"/>
    <mergeCell ref="F45:G45"/>
    <mergeCell ref="I45:J45"/>
    <mergeCell ref="L45:N45"/>
    <mergeCell ref="F40:G40"/>
    <mergeCell ref="I40:J40"/>
    <mergeCell ref="L40:N40"/>
    <mergeCell ref="A41:A45"/>
    <mergeCell ref="B41:B45"/>
    <mergeCell ref="F41:G41"/>
    <mergeCell ref="I41:J41"/>
    <mergeCell ref="L41:N41"/>
    <mergeCell ref="F42:G42"/>
    <mergeCell ref="L42:N42"/>
    <mergeCell ref="A38:A39"/>
    <mergeCell ref="B38:B39"/>
    <mergeCell ref="F38:G38"/>
    <mergeCell ref="I38:J38"/>
    <mergeCell ref="L38:N38"/>
    <mergeCell ref="F39:G39"/>
    <mergeCell ref="I39:J39"/>
    <mergeCell ref="L39:N39"/>
    <mergeCell ref="F36:G36"/>
    <mergeCell ref="I36:J36"/>
    <mergeCell ref="L36:N36"/>
    <mergeCell ref="F37:G37"/>
    <mergeCell ref="I37:J37"/>
    <mergeCell ref="L37:N37"/>
    <mergeCell ref="I33:J33"/>
    <mergeCell ref="L33:N33"/>
    <mergeCell ref="F34:G34"/>
    <mergeCell ref="I34:J34"/>
    <mergeCell ref="L34:N34"/>
    <mergeCell ref="A35:A37"/>
    <mergeCell ref="B35:B37"/>
    <mergeCell ref="F35:G35"/>
    <mergeCell ref="I35:J35"/>
    <mergeCell ref="L35:N35"/>
    <mergeCell ref="L30:N30"/>
    <mergeCell ref="A31:A33"/>
    <mergeCell ref="B31:B33"/>
    <mergeCell ref="F31:G31"/>
    <mergeCell ref="I31:J31"/>
    <mergeCell ref="L31:N31"/>
    <mergeCell ref="F32:G32"/>
    <mergeCell ref="I32:J32"/>
    <mergeCell ref="L32:N32"/>
    <mergeCell ref="F33:G33"/>
    <mergeCell ref="F28:G28"/>
    <mergeCell ref="I28:J28"/>
    <mergeCell ref="L28:N28"/>
    <mergeCell ref="A29:A30"/>
    <mergeCell ref="B29:B30"/>
    <mergeCell ref="F29:G29"/>
    <mergeCell ref="I29:J29"/>
    <mergeCell ref="L29:N29"/>
    <mergeCell ref="F30:G30"/>
    <mergeCell ref="I30:J30"/>
    <mergeCell ref="I25:J25"/>
    <mergeCell ref="L25:N25"/>
    <mergeCell ref="F26:G26"/>
    <mergeCell ref="I26:J26"/>
    <mergeCell ref="L26:N26"/>
    <mergeCell ref="F27:G27"/>
    <mergeCell ref="I27:J27"/>
    <mergeCell ref="L27:N27"/>
    <mergeCell ref="L22:N22"/>
    <mergeCell ref="F23:G23"/>
    <mergeCell ref="I23:J23"/>
    <mergeCell ref="L23:N23"/>
    <mergeCell ref="A24:A28"/>
    <mergeCell ref="B24:B28"/>
    <mergeCell ref="F24:G24"/>
    <mergeCell ref="I24:J24"/>
    <mergeCell ref="L24:N24"/>
    <mergeCell ref="F25:G25"/>
    <mergeCell ref="F20:G20"/>
    <mergeCell ref="I20:J20"/>
    <mergeCell ref="L20:N20"/>
    <mergeCell ref="A21:A23"/>
    <mergeCell ref="B21:B23"/>
    <mergeCell ref="F21:G21"/>
    <mergeCell ref="I21:J21"/>
    <mergeCell ref="L21:N21"/>
    <mergeCell ref="F22:G22"/>
    <mergeCell ref="I22:J22"/>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59">
      <formula1>$AI$6:$AI$8</formula1>
    </dataValidation>
    <dataValidation type="list" allowBlank="1" showInputMessage="1" showErrorMessage="1" error="!!Debe elegir el tipo de indicador de la lista!!" prompt="!!Seleccione el tipo de indicador!!" sqref="H18:H59">
      <formula1>$AC$6:$AC$7</formula1>
    </dataValidation>
    <dataValidation allowBlank="1" showInputMessage="1" showErrorMessage="1" prompt="!!Registre la meta Programada al trimestre de reporte!!" sqref="V18:V59"/>
    <dataValidation type="list" allowBlank="1" showInputMessage="1" showErrorMessage="1" error="!!Debe seleccionar de la lista el sentido de medición del indicador!!!!" prompt="!!Seleccione el sentido de medición del indicador!!" sqref="K18:K59">
      <formula1>$AF$6:$AF$7</formula1>
    </dataValidation>
    <dataValidation type="list" allowBlank="1" showInputMessage="1" showErrorMessage="1" error="No puede cambiar el Nombre del  Programa, sólo ebe seleccionarlo.  " sqref="B7:H7">
      <formula1>$BB$1029:$BB$1098</formula1>
    </dataValidation>
    <dataValidation allowBlank="1" showInputMessage="1" showErrorMessage="1" error="!!Registre en números relativos, la meta programada al trimestre de reporte!!" prompt="!!Registre en números relativos, la meta programada al trimestre de reporte!!" sqref="X18:X39 X41:X46 X48:X51 X54:X59"/>
    <dataValidation allowBlank="1" showInputMessage="1" showErrorMessage="1" error="!!Registre en números absolutos, la meta programada al trimestre de reporte!!" prompt="!!Registre en números absolutos, la meta programada al trimestre de reporte!!" sqref="W40:X40 W18:W39 X47 X52:X53 W41:W59"/>
    <dataValidation type="list" allowBlank="1" showInputMessage="1" showErrorMessage="1" error="!!Debe seleccionar de la lista la frecuencia que mide el indicador!!" prompt="!!Seleccione la frecuencia para medir el indicador!!" sqref="M18:N18 L18:L59">
      <formula1>$Z$6:$Z$13</formula1>
    </dataValidation>
    <dataValidation type="custom" allowBlank="1" showInputMessage="1" showErrorMessage="1" error="!! No modifique esta información !!" sqref="A6:Y6 A7 I7 N7 U7:V7 A8:Y8 A9:P9 Q9:S11 J10:J11 A10:A11 A12:Y12 A13 D13 I13 N13:O13 A14:Y17 A60:Y64 A67:Y67 E65:E66 J65:K66 P65:Q66 V65:Y66">
      <formula1>0</formula1>
    </dataValidation>
    <dataValidation type="custom" allowBlank="1" showInputMessage="1" showErrorMessage="1" error="!!No modifique esta información!!" sqref="A65:B66">
      <formula1>0</formula1>
    </dataValidation>
    <dataValidation type="list" allowBlank="1" showInputMessage="1" showErrorMessage="1" sqref="P13">
      <formula1>$BN$1029:$BN$1269</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$BJ$1029:$BJ$1049</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18:G20 F18:F59">
      <formula1>$AE$6:$AE$10</formula1>
    </dataValidation>
    <dataValidation type="list" allowBlank="1" showInputMessage="1" showErrorMessage="1" error="!!Debe elegir la dimennsión que mide el indicador!!" prompt="!!Seleccione la dimensión que mide el indicador!!" sqref="J18 I18:I59">
      <formula1>$AD$6:$AD$9</formula1>
    </dataValidation>
    <dataValidation type="list" allowBlank="1" showInputMessage="1" showErrorMessage="1" sqref="G65:G66 S65:S66">
      <formula1>$AH$6:$AH$20</formula1>
    </dataValidation>
    <dataValidation type="list" allowBlank="1" showInputMessage="1" showErrorMessage="1" sqref="E11:I11">
      <formula1>$BH$1029:$BH$1099</formula1>
    </dataValidation>
    <dataValidation type="list" allowBlank="1" showInputMessage="1" showErrorMessage="1" sqref="T9">
      <formula1>$BO$1028:$BO$1034</formula1>
    </dataValidation>
    <dataValidation type="list" allowBlank="1" showInputMessage="1" showErrorMessage="1" sqref="B11:D11">
      <formula1>$BH$1029:$BH$1098</formula1>
    </dataValidation>
    <dataValidation type="list" allowBlank="1" showInputMessage="1" showErrorMessage="1" sqref="B10:I10">
      <formula1>$BG$1029:$BG$1033</formula1>
    </dataValidation>
    <dataValidation type="list" allowBlank="1" showInputMessage="1" showErrorMessage="1" sqref="J13">
      <formula1>$BM$1030:$BM$1142</formula1>
    </dataValidation>
    <dataValidation type="list" allowBlank="1" showInputMessage="1" showErrorMessage="1" sqref="E13">
      <formula1>$BL$1030:$BL$1057</formula1>
    </dataValidation>
    <dataValidation type="list" allowBlank="1" showInputMessage="1" showErrorMessage="1" sqref="B18">
      <formula1>FINES</formula1>
    </dataValidation>
    <dataValidation type="list" allowBlank="1" showInputMessage="1" showErrorMessage="1" sqref="B13:C13">
      <formula1>$BK$1029:$BK$1032</formula1>
    </dataValidation>
    <dataValidation type="list" allowBlank="1" showInputMessage="1" showErrorMessage="1" sqref="K10:M10">
      <formula1>$BI$1029:$BI$1072</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$BC$1098:$BC$1125</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323"/>
  <sheetViews>
    <sheetView showGridLines="0" view="pageBreakPreview" topLeftCell="A2" zoomScaleNormal="80" zoomScaleSheetLayoutView="100" workbookViewId="0">
      <selection activeCell="B11" sqref="B11:D11"/>
    </sheetView>
  </sheetViews>
  <sheetFormatPr baseColWidth="10" defaultRowHeight="15"/>
  <cols>
    <col min="1" max="1" width="16.85546875" style="142" customWidth="1"/>
    <col min="2" max="2" width="19.85546875" style="142" customWidth="1"/>
    <col min="3" max="3" width="24.5703125" style="142" customWidth="1"/>
    <col min="4" max="4" width="37.85546875" style="142" customWidth="1"/>
    <col min="5" max="5" width="35.7109375" style="142" customWidth="1"/>
    <col min="6" max="6" width="9.28515625" style="142" customWidth="1"/>
    <col min="7" max="7" width="8.140625" style="142" customWidth="1"/>
    <col min="8" max="8" width="10.5703125" style="142" customWidth="1"/>
    <col min="9" max="9" width="15.28515625" style="142" customWidth="1"/>
    <col min="10" max="10" width="11.7109375" style="142" customWidth="1"/>
    <col min="11" max="11" width="13.28515625" style="142" customWidth="1"/>
    <col min="12" max="12" width="10.140625" style="142" customWidth="1"/>
    <col min="13" max="13" width="4.7109375" style="142" hidden="1" customWidth="1"/>
    <col min="14" max="14" width="14.5703125" style="142" customWidth="1"/>
    <col min="15" max="15" width="6.140625" style="142" hidden="1" customWidth="1"/>
    <col min="16" max="16" width="9.7109375" style="142" customWidth="1"/>
    <col min="17" max="17" width="7.140625" style="142" hidden="1" customWidth="1"/>
    <col min="18" max="18" width="9.42578125" style="142" customWidth="1"/>
    <col min="19" max="19" width="9.5703125" style="142" customWidth="1"/>
    <col min="20" max="20" width="8.85546875" style="142" customWidth="1"/>
    <col min="21" max="21" width="9.28515625" style="142" customWidth="1"/>
    <col min="22" max="22" width="10.7109375" style="142" bestFit="1" customWidth="1"/>
    <col min="23" max="23" width="9.7109375" style="142" customWidth="1"/>
    <col min="24" max="24" width="9" style="142" customWidth="1"/>
    <col min="25" max="25" width="14.7109375" style="142" customWidth="1"/>
    <col min="26" max="26" width="11.5703125" style="142" hidden="1" customWidth="1"/>
    <col min="27" max="27" width="6.140625" style="142" hidden="1" customWidth="1"/>
    <col min="28" max="28" width="7.7109375" style="142" hidden="1" customWidth="1"/>
    <col min="29" max="30" width="11.42578125" style="142" hidden="1" customWidth="1"/>
    <col min="31" max="31" width="22.28515625" style="142" hidden="1" customWidth="1"/>
    <col min="32" max="32" width="18.5703125" style="142" hidden="1" customWidth="1"/>
    <col min="33" max="33" width="19.42578125" style="142" hidden="1" customWidth="1"/>
    <col min="34" max="34" width="11.42578125" style="142" hidden="1" customWidth="1"/>
    <col min="35" max="35" width="19.140625" style="142" hidden="1" customWidth="1"/>
    <col min="36" max="52" width="11.42578125" style="142" hidden="1" customWidth="1"/>
    <col min="53" max="53" width="7.85546875" style="142" hidden="1" customWidth="1"/>
    <col min="54" max="54" width="80" style="142" hidden="1" customWidth="1"/>
    <col min="55" max="55" width="11.5703125" style="142" hidden="1" customWidth="1"/>
    <col min="56" max="56" width="38.140625" style="142" hidden="1" customWidth="1"/>
    <col min="57" max="57" width="75.28515625" style="142" hidden="1" customWidth="1"/>
    <col min="58" max="58" width="73" style="142" hidden="1" customWidth="1"/>
    <col min="59" max="59" width="59.42578125" style="142" hidden="1" customWidth="1"/>
    <col min="60" max="60" width="45.7109375" style="142" hidden="1" customWidth="1"/>
    <col min="61" max="61" width="90" style="142" hidden="1" customWidth="1"/>
    <col min="62" max="62" width="43.42578125" style="142" hidden="1" customWidth="1"/>
    <col min="63" max="63" width="29.85546875" style="142" hidden="1" customWidth="1"/>
    <col min="64" max="64" width="38.85546875" style="142" hidden="1" customWidth="1"/>
    <col min="65" max="65" width="55.5703125" style="142" hidden="1" customWidth="1"/>
    <col min="66" max="66" width="96.85546875" style="142" hidden="1" customWidth="1"/>
    <col min="67" max="67" width="34" style="142" hidden="1" customWidth="1"/>
    <col min="68" max="68" width="85.28515625" style="142" hidden="1" customWidth="1"/>
    <col min="69" max="69" width="39" style="142" customWidth="1"/>
    <col min="70" max="16384" width="11.42578125" style="142"/>
  </cols>
  <sheetData>
    <row r="1" spans="1:54" s="143" customFormat="1" ht="16.5" hidden="1" customHeight="1">
      <c r="B1" s="255"/>
      <c r="C1" s="255"/>
      <c r="D1" s="255"/>
      <c r="E1" s="255"/>
      <c r="F1" s="255"/>
      <c r="G1" s="255"/>
      <c r="H1" s="255"/>
      <c r="I1" s="255"/>
      <c r="J1" s="255"/>
      <c r="K1" s="255"/>
      <c r="L1" s="255"/>
      <c r="M1" s="255"/>
      <c r="N1" s="255"/>
      <c r="O1" s="255"/>
      <c r="P1" s="255"/>
      <c r="Q1" s="255"/>
      <c r="R1" s="255"/>
      <c r="S1" s="255"/>
      <c r="T1" s="255"/>
    </row>
    <row r="2" spans="1:54" s="143" customFormat="1" ht="14.25" customHeight="1">
      <c r="A2" s="256" t="s">
        <v>54</v>
      </c>
      <c r="B2" s="256"/>
      <c r="C2" s="256"/>
      <c r="D2" s="256"/>
      <c r="E2" s="256"/>
      <c r="F2" s="256"/>
      <c r="G2" s="256"/>
      <c r="H2" s="256"/>
      <c r="I2" s="256"/>
      <c r="J2" s="256"/>
      <c r="K2" s="256"/>
      <c r="L2" s="256"/>
      <c r="M2" s="256"/>
      <c r="N2" s="256"/>
      <c r="O2" s="256"/>
      <c r="P2" s="256"/>
      <c r="Q2" s="256"/>
      <c r="R2" s="256"/>
      <c r="S2" s="256"/>
      <c r="T2" s="256"/>
      <c r="U2" s="256"/>
      <c r="V2" s="191"/>
      <c r="W2" s="265" t="s">
        <v>55</v>
      </c>
      <c r="X2" s="265"/>
      <c r="Y2" s="265"/>
      <c r="AA2" s="22" t="s">
        <v>91</v>
      </c>
    </row>
    <row r="3" spans="1:54" s="143" customFormat="1" ht="18" customHeight="1">
      <c r="A3" s="257"/>
      <c r="B3" s="257"/>
      <c r="C3" s="257"/>
      <c r="D3" s="257"/>
      <c r="E3" s="257"/>
      <c r="F3" s="257"/>
      <c r="G3" s="257"/>
      <c r="H3" s="257"/>
      <c r="I3" s="257"/>
      <c r="J3" s="257"/>
      <c r="K3" s="257"/>
      <c r="L3" s="257"/>
      <c r="M3" s="257"/>
      <c r="N3" s="257"/>
      <c r="O3" s="257"/>
      <c r="P3" s="257"/>
      <c r="Q3" s="257"/>
      <c r="R3" s="257"/>
      <c r="S3" s="257"/>
      <c r="T3" s="257"/>
      <c r="U3" s="257"/>
      <c r="V3" s="191"/>
      <c r="W3" s="266" t="s">
        <v>90</v>
      </c>
      <c r="X3" s="266"/>
      <c r="Y3" s="159" t="s">
        <v>93</v>
      </c>
      <c r="AA3" s="22" t="s">
        <v>92</v>
      </c>
    </row>
    <row r="4" spans="1:54" s="143" customFormat="1" ht="15.75" customHeight="1">
      <c r="A4" s="258"/>
      <c r="B4" s="258"/>
      <c r="C4" s="258"/>
      <c r="D4" s="258"/>
      <c r="E4" s="258"/>
      <c r="F4" s="258"/>
      <c r="G4" s="258"/>
      <c r="H4" s="258"/>
      <c r="I4" s="258"/>
      <c r="J4" s="258"/>
      <c r="K4" s="258"/>
      <c r="L4" s="258"/>
      <c r="M4" s="258"/>
      <c r="N4" s="258"/>
      <c r="O4" s="258"/>
      <c r="P4" s="258"/>
      <c r="Q4" s="258"/>
      <c r="R4" s="258"/>
      <c r="S4" s="258"/>
      <c r="T4" s="258"/>
      <c r="U4" s="258"/>
      <c r="V4" s="191"/>
      <c r="W4" s="21"/>
      <c r="X4" s="21"/>
      <c r="Y4" s="21"/>
      <c r="AA4" s="22" t="s">
        <v>93</v>
      </c>
    </row>
    <row r="5" spans="1:54" s="143" customFormat="1" ht="12.75" customHeight="1" thickBot="1">
      <c r="C5" s="191"/>
      <c r="D5" s="191"/>
      <c r="E5" s="191"/>
      <c r="F5" s="191"/>
      <c r="G5" s="191"/>
      <c r="H5" s="191"/>
      <c r="I5" s="191"/>
      <c r="J5" s="191"/>
      <c r="K5" s="191"/>
      <c r="L5" s="191"/>
      <c r="M5" s="191"/>
      <c r="N5" s="191"/>
      <c r="O5" s="191"/>
      <c r="P5" s="191"/>
      <c r="Q5" s="191"/>
      <c r="R5" s="191"/>
      <c r="S5" s="191"/>
      <c r="T5" s="191"/>
      <c r="U5" s="191"/>
      <c r="V5" s="191"/>
      <c r="W5" s="191"/>
      <c r="X5" s="191"/>
      <c r="Y5" s="191"/>
      <c r="AA5" s="23" t="s">
        <v>94</v>
      </c>
      <c r="AD5" s="143" t="s">
        <v>844</v>
      </c>
      <c r="AI5" s="71" t="s">
        <v>843</v>
      </c>
    </row>
    <row r="6" spans="1:54" s="15" customFormat="1" ht="19.5" thickBot="1">
      <c r="A6" s="210" t="s">
        <v>34</v>
      </c>
      <c r="B6" s="211"/>
      <c r="C6" s="211"/>
      <c r="D6" s="211"/>
      <c r="E6" s="211"/>
      <c r="F6" s="211"/>
      <c r="G6" s="211"/>
      <c r="H6" s="211"/>
      <c r="I6" s="211"/>
      <c r="J6" s="211"/>
      <c r="K6" s="211"/>
      <c r="L6" s="211"/>
      <c r="M6" s="211"/>
      <c r="N6" s="211"/>
      <c r="O6" s="211"/>
      <c r="P6" s="211"/>
      <c r="Q6" s="211"/>
      <c r="R6" s="211"/>
      <c r="S6" s="211"/>
      <c r="T6" s="211"/>
      <c r="U6" s="211"/>
      <c r="V6" s="211"/>
      <c r="W6" s="211"/>
      <c r="X6" s="211"/>
      <c r="Y6" s="212"/>
      <c r="Z6" s="18" t="s">
        <v>75</v>
      </c>
      <c r="AA6" s="142" t="s">
        <v>86</v>
      </c>
      <c r="AC6" s="142" t="s">
        <v>73</v>
      </c>
      <c r="AD6" s="133" t="s">
        <v>69</v>
      </c>
      <c r="AE6" s="133" t="s">
        <v>77</v>
      </c>
      <c r="AF6" s="134" t="s">
        <v>68</v>
      </c>
      <c r="AG6" s="142">
        <v>2013</v>
      </c>
      <c r="AH6" s="135" t="s">
        <v>850</v>
      </c>
      <c r="AI6" s="142" t="s">
        <v>840</v>
      </c>
      <c r="BA6" s="143"/>
      <c r="BB6" s="143"/>
    </row>
    <row r="7" spans="1:54" ht="30.75" customHeight="1" thickBot="1">
      <c r="A7" s="152" t="s">
        <v>827</v>
      </c>
      <c r="B7" s="267" t="s">
        <v>113</v>
      </c>
      <c r="C7" s="268"/>
      <c r="D7" s="268"/>
      <c r="E7" s="268"/>
      <c r="F7" s="268"/>
      <c r="G7" s="268"/>
      <c r="H7" s="269"/>
      <c r="I7" s="157" t="s">
        <v>242</v>
      </c>
      <c r="J7" s="144" t="s">
        <v>214</v>
      </c>
      <c r="K7" s="240" t="s">
        <v>190</v>
      </c>
      <c r="L7" s="241"/>
      <c r="M7" s="259"/>
      <c r="N7" s="152" t="s">
        <v>64</v>
      </c>
      <c r="O7" s="240" t="s">
        <v>249</v>
      </c>
      <c r="P7" s="241"/>
      <c r="Q7" s="241"/>
      <c r="R7" s="241"/>
      <c r="S7" s="241"/>
      <c r="T7" s="259"/>
      <c r="U7" s="260" t="s">
        <v>789</v>
      </c>
      <c r="V7" s="261"/>
      <c r="W7" s="262" t="s">
        <v>268</v>
      </c>
      <c r="X7" s="263"/>
      <c r="Y7" s="264"/>
      <c r="Z7" s="18" t="s">
        <v>66</v>
      </c>
      <c r="AA7" s="142" t="s">
        <v>87</v>
      </c>
      <c r="AC7" s="142" t="s">
        <v>74</v>
      </c>
      <c r="AD7" s="133" t="s">
        <v>70</v>
      </c>
      <c r="AE7" s="133" t="s">
        <v>78</v>
      </c>
      <c r="AF7" s="134" t="s">
        <v>820</v>
      </c>
      <c r="AG7" s="142">
        <v>2014</v>
      </c>
      <c r="AH7" s="135" t="s">
        <v>851</v>
      </c>
      <c r="AI7" s="142" t="s">
        <v>841</v>
      </c>
      <c r="BA7" s="143"/>
      <c r="BB7" s="143"/>
    </row>
    <row r="8" spans="1:54" s="15" customFormat="1" ht="19.5" thickBot="1">
      <c r="A8" s="210" t="s">
        <v>36</v>
      </c>
      <c r="B8" s="211"/>
      <c r="C8" s="211"/>
      <c r="D8" s="211"/>
      <c r="E8" s="211"/>
      <c r="F8" s="211"/>
      <c r="G8" s="211"/>
      <c r="H8" s="211"/>
      <c r="I8" s="211"/>
      <c r="J8" s="211"/>
      <c r="K8" s="211"/>
      <c r="L8" s="211"/>
      <c r="M8" s="211"/>
      <c r="N8" s="211"/>
      <c r="O8" s="211"/>
      <c r="P8" s="211"/>
      <c r="Q8" s="211"/>
      <c r="R8" s="211"/>
      <c r="S8" s="211"/>
      <c r="T8" s="211"/>
      <c r="U8" s="211"/>
      <c r="V8" s="211"/>
      <c r="W8" s="211"/>
      <c r="X8" s="211"/>
      <c r="Y8" s="212"/>
      <c r="Z8" s="145" t="s">
        <v>76</v>
      </c>
      <c r="AA8" s="142" t="s">
        <v>88</v>
      </c>
      <c r="AD8" s="133" t="s">
        <v>71</v>
      </c>
      <c r="AE8" s="133" t="s">
        <v>79</v>
      </c>
      <c r="AG8" s="142">
        <v>2015</v>
      </c>
      <c r="AH8" s="135" t="s">
        <v>852</v>
      </c>
      <c r="AI8" s="142" t="s">
        <v>842</v>
      </c>
      <c r="BA8" s="143"/>
      <c r="BB8" s="143"/>
    </row>
    <row r="9" spans="1:54" ht="16.5" customHeight="1" thickBot="1">
      <c r="A9" s="222" t="s">
        <v>37</v>
      </c>
      <c r="B9" s="223"/>
      <c r="C9" s="223"/>
      <c r="D9" s="223"/>
      <c r="E9" s="223"/>
      <c r="F9" s="223"/>
      <c r="G9" s="223"/>
      <c r="H9" s="223"/>
      <c r="I9" s="224"/>
      <c r="J9" s="225" t="s">
        <v>829</v>
      </c>
      <c r="K9" s="226"/>
      <c r="L9" s="226"/>
      <c r="M9" s="226"/>
      <c r="N9" s="226"/>
      <c r="O9" s="226"/>
      <c r="P9" s="227"/>
      <c r="Q9" s="237" t="s">
        <v>795</v>
      </c>
      <c r="R9" s="237"/>
      <c r="S9" s="237"/>
      <c r="T9" s="240" t="s">
        <v>329</v>
      </c>
      <c r="U9" s="241"/>
      <c r="V9" s="241"/>
      <c r="W9" s="241"/>
      <c r="X9" s="241"/>
      <c r="Y9" s="242"/>
      <c r="Z9" s="18" t="s">
        <v>67</v>
      </c>
      <c r="AA9" s="142" t="s">
        <v>89</v>
      </c>
      <c r="AD9" s="133" t="s">
        <v>72</v>
      </c>
      <c r="AE9" s="133" t="s">
        <v>80</v>
      </c>
      <c r="AG9" s="142">
        <v>2016</v>
      </c>
      <c r="AH9" s="135" t="s">
        <v>853</v>
      </c>
      <c r="BA9" s="143"/>
      <c r="BB9" s="143"/>
    </row>
    <row r="10" spans="1:54" ht="27.75" customHeight="1" thickBot="1">
      <c r="A10" s="153" t="s">
        <v>828</v>
      </c>
      <c r="B10" s="219" t="s">
        <v>334</v>
      </c>
      <c r="C10" s="220"/>
      <c r="D10" s="220"/>
      <c r="E10" s="220"/>
      <c r="F10" s="220"/>
      <c r="G10" s="220"/>
      <c r="H10" s="220"/>
      <c r="I10" s="221"/>
      <c r="J10" s="160" t="s">
        <v>788</v>
      </c>
      <c r="K10" s="213" t="s">
        <v>292</v>
      </c>
      <c r="L10" s="214"/>
      <c r="M10" s="214"/>
      <c r="N10" s="214"/>
      <c r="O10" s="214"/>
      <c r="P10" s="215"/>
      <c r="Q10" s="238"/>
      <c r="R10" s="238"/>
      <c r="S10" s="238"/>
      <c r="T10" s="243"/>
      <c r="U10" s="244"/>
      <c r="V10" s="244"/>
      <c r="W10" s="244"/>
      <c r="X10" s="244"/>
      <c r="Y10" s="245"/>
      <c r="Z10" s="18" t="s">
        <v>66</v>
      </c>
      <c r="AE10" s="133" t="s">
        <v>845</v>
      </c>
      <c r="AG10" s="142">
        <v>2017</v>
      </c>
      <c r="AH10" s="135" t="s">
        <v>854</v>
      </c>
      <c r="BA10" s="143"/>
      <c r="BB10" s="143"/>
    </row>
    <row r="11" spans="1:54" ht="205.5" customHeight="1" thickBot="1">
      <c r="A11" s="154" t="s">
        <v>65</v>
      </c>
      <c r="B11" s="228" t="s">
        <v>355</v>
      </c>
      <c r="C11" s="229"/>
      <c r="D11" s="229"/>
      <c r="E11" s="228"/>
      <c r="F11" s="229"/>
      <c r="G11" s="229"/>
      <c r="H11" s="229"/>
      <c r="I11" s="230"/>
      <c r="J11" s="161" t="s">
        <v>65</v>
      </c>
      <c r="K11" s="216" t="s">
        <v>1106</v>
      </c>
      <c r="L11" s="217"/>
      <c r="M11" s="217"/>
      <c r="N11" s="217"/>
      <c r="O11" s="217"/>
      <c r="P11" s="218"/>
      <c r="Q11" s="239"/>
      <c r="R11" s="239"/>
      <c r="S11" s="239"/>
      <c r="T11" s="246"/>
      <c r="U11" s="247"/>
      <c r="V11" s="247"/>
      <c r="W11" s="247"/>
      <c r="X11" s="247"/>
      <c r="Y11" s="248"/>
      <c r="Z11" s="18" t="s">
        <v>26</v>
      </c>
      <c r="AG11" s="142">
        <v>2018</v>
      </c>
      <c r="AH11" s="135" t="s">
        <v>855</v>
      </c>
      <c r="BA11" s="143"/>
      <c r="BB11" s="143"/>
    </row>
    <row r="12" spans="1:54" ht="15.75" customHeight="1" thickTop="1" thickBot="1">
      <c r="A12" s="195" t="s">
        <v>38</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7"/>
      <c r="Z12" s="18" t="s">
        <v>82</v>
      </c>
      <c r="AG12" s="142">
        <v>2019</v>
      </c>
      <c r="AH12" s="135" t="s">
        <v>849</v>
      </c>
      <c r="BA12" s="143"/>
      <c r="BB12" s="143"/>
    </row>
    <row r="13" spans="1:54" ht="34.5" customHeight="1" thickTop="1" thickBot="1">
      <c r="A13" s="155" t="s">
        <v>819</v>
      </c>
      <c r="B13" s="205" t="s">
        <v>413</v>
      </c>
      <c r="C13" s="206"/>
      <c r="D13" s="192" t="s">
        <v>818</v>
      </c>
      <c r="E13" s="207" t="s">
        <v>436</v>
      </c>
      <c r="F13" s="208"/>
      <c r="G13" s="208"/>
      <c r="H13" s="209"/>
      <c r="I13" s="162" t="s">
        <v>817</v>
      </c>
      <c r="J13" s="231" t="s">
        <v>491</v>
      </c>
      <c r="K13" s="232"/>
      <c r="L13" s="232"/>
      <c r="M13" s="233"/>
      <c r="N13" s="234" t="s">
        <v>816</v>
      </c>
      <c r="O13" s="235"/>
      <c r="P13" s="236" t="s">
        <v>620</v>
      </c>
      <c r="Q13" s="232"/>
      <c r="R13" s="232"/>
      <c r="S13" s="232"/>
      <c r="T13" s="232"/>
      <c r="U13" s="232"/>
      <c r="V13" s="232"/>
      <c r="W13" s="232"/>
      <c r="X13" s="232"/>
      <c r="Y13" s="232"/>
      <c r="Z13" s="18" t="s">
        <v>83</v>
      </c>
      <c r="AG13" s="142">
        <v>2020</v>
      </c>
      <c r="AH13" s="135" t="s">
        <v>856</v>
      </c>
      <c r="BA13" s="143"/>
      <c r="BB13" s="143"/>
    </row>
    <row r="14" spans="1:54" ht="15.75" thickBot="1">
      <c r="A14" s="198" t="s">
        <v>31</v>
      </c>
      <c r="B14" s="199"/>
      <c r="C14" s="199"/>
      <c r="D14" s="199"/>
      <c r="E14" s="199"/>
      <c r="F14" s="199"/>
      <c r="G14" s="199"/>
      <c r="H14" s="199"/>
      <c r="I14" s="199"/>
      <c r="J14" s="199"/>
      <c r="K14" s="199"/>
      <c r="L14" s="199"/>
      <c r="M14" s="199"/>
      <c r="N14" s="199"/>
      <c r="O14" s="199"/>
      <c r="P14" s="199"/>
      <c r="Q14" s="199"/>
      <c r="R14" s="199"/>
      <c r="S14" s="199"/>
      <c r="T14" s="199"/>
      <c r="U14" s="199"/>
      <c r="V14" s="199"/>
      <c r="W14" s="199"/>
      <c r="X14" s="200"/>
      <c r="Y14" s="201"/>
      <c r="AG14" s="142">
        <v>2021</v>
      </c>
      <c r="BA14" s="143"/>
      <c r="BB14" s="143"/>
    </row>
    <row r="15" spans="1:54" ht="26.25" customHeight="1" thickBot="1">
      <c r="A15" s="202" t="s">
        <v>24</v>
      </c>
      <c r="B15" s="204" t="s">
        <v>834</v>
      </c>
      <c r="C15" s="251" t="s">
        <v>30</v>
      </c>
      <c r="D15" s="251"/>
      <c r="E15" s="251"/>
      <c r="F15" s="251"/>
      <c r="G15" s="251"/>
      <c r="H15" s="251"/>
      <c r="I15" s="251"/>
      <c r="J15" s="251"/>
      <c r="K15" s="251"/>
      <c r="L15" s="251"/>
      <c r="M15" s="251"/>
      <c r="N15" s="251"/>
      <c r="O15" s="251"/>
      <c r="P15" s="251"/>
      <c r="Q15" s="251"/>
      <c r="R15" s="251"/>
      <c r="S15" s="251"/>
      <c r="T15" s="251"/>
      <c r="U15" s="251"/>
      <c r="V15" s="251"/>
      <c r="W15" s="204" t="s">
        <v>84</v>
      </c>
      <c r="X15" s="204"/>
      <c r="Y15" s="249" t="s">
        <v>53</v>
      </c>
      <c r="AG15" s="142">
        <v>2022</v>
      </c>
      <c r="BA15" s="143"/>
      <c r="BB15" s="143"/>
    </row>
    <row r="16" spans="1:54" ht="31.5" customHeight="1" thickBot="1">
      <c r="A16" s="203"/>
      <c r="B16" s="252"/>
      <c r="C16" s="253" t="s">
        <v>0</v>
      </c>
      <c r="D16" s="253" t="s">
        <v>1</v>
      </c>
      <c r="E16" s="253" t="s">
        <v>2</v>
      </c>
      <c r="F16" s="273" t="s">
        <v>28</v>
      </c>
      <c r="G16" s="275"/>
      <c r="H16" s="253" t="s">
        <v>846</v>
      </c>
      <c r="I16" s="273" t="s">
        <v>847</v>
      </c>
      <c r="J16" s="275"/>
      <c r="K16" s="253" t="s">
        <v>25</v>
      </c>
      <c r="L16" s="273" t="s">
        <v>29</v>
      </c>
      <c r="M16" s="274"/>
      <c r="N16" s="275"/>
      <c r="O16" s="252" t="s">
        <v>3</v>
      </c>
      <c r="P16" s="252"/>
      <c r="Q16" s="252"/>
      <c r="R16" s="252"/>
      <c r="S16" s="252"/>
      <c r="T16" s="252"/>
      <c r="U16" s="252" t="s">
        <v>835</v>
      </c>
      <c r="V16" s="252"/>
      <c r="W16" s="252" t="s">
        <v>27</v>
      </c>
      <c r="X16" s="252"/>
      <c r="Y16" s="250"/>
      <c r="AG16" s="142">
        <v>2023</v>
      </c>
      <c r="BA16" s="143"/>
      <c r="BB16" s="143"/>
    </row>
    <row r="17" spans="1:54" ht="22.5" customHeight="1" thickBot="1">
      <c r="A17" s="203"/>
      <c r="B17" s="252"/>
      <c r="C17" s="254"/>
      <c r="D17" s="254"/>
      <c r="E17" s="254"/>
      <c r="F17" s="276"/>
      <c r="G17" s="278"/>
      <c r="H17" s="204"/>
      <c r="I17" s="276"/>
      <c r="J17" s="278"/>
      <c r="K17" s="204"/>
      <c r="L17" s="276"/>
      <c r="M17" s="277"/>
      <c r="N17" s="278"/>
      <c r="O17" s="163">
        <v>2013</v>
      </c>
      <c r="P17" s="163">
        <v>2014</v>
      </c>
      <c r="Q17" s="163">
        <v>2015</v>
      </c>
      <c r="R17" s="163">
        <v>2015</v>
      </c>
      <c r="S17" s="163">
        <v>2016</v>
      </c>
      <c r="T17" s="163"/>
      <c r="U17" s="164" t="s">
        <v>836</v>
      </c>
      <c r="V17" s="164" t="s">
        <v>837</v>
      </c>
      <c r="W17" s="163" t="s">
        <v>838</v>
      </c>
      <c r="X17" s="163" t="s">
        <v>839</v>
      </c>
      <c r="Y17" s="251"/>
      <c r="AG17" s="142">
        <v>2024</v>
      </c>
      <c r="BA17" s="143"/>
      <c r="BB17" s="143"/>
    </row>
    <row r="18" spans="1:54" ht="106.5" customHeight="1" thickBot="1">
      <c r="A18" s="148" t="s">
        <v>8</v>
      </c>
      <c r="B18" s="171" t="s">
        <v>801</v>
      </c>
      <c r="C18" s="146" t="s">
        <v>865</v>
      </c>
      <c r="D18" s="146" t="s">
        <v>870</v>
      </c>
      <c r="E18" s="146" t="s">
        <v>875</v>
      </c>
      <c r="F18" s="270" t="s">
        <v>880</v>
      </c>
      <c r="G18" s="271"/>
      <c r="H18" s="147"/>
      <c r="I18" s="270"/>
      <c r="J18" s="271"/>
      <c r="K18" s="147"/>
      <c r="L18" s="270"/>
      <c r="M18" s="272"/>
      <c r="N18" s="271"/>
      <c r="O18" s="16"/>
      <c r="P18" s="362"/>
      <c r="Q18" s="362"/>
      <c r="R18" s="362"/>
      <c r="S18" s="362"/>
      <c r="T18" s="16"/>
      <c r="U18" s="140"/>
      <c r="V18" s="140"/>
      <c r="W18" s="141"/>
      <c r="X18" s="140"/>
      <c r="Y18" s="158"/>
      <c r="BA18" s="143"/>
      <c r="BB18" s="143"/>
    </row>
    <row r="19" spans="1:54" ht="57.75" customHeight="1" thickBot="1">
      <c r="A19" s="148" t="s">
        <v>9</v>
      </c>
      <c r="B19" s="149" t="s">
        <v>1107</v>
      </c>
      <c r="C19" s="146" t="s">
        <v>1108</v>
      </c>
      <c r="D19" s="146" t="s">
        <v>1109</v>
      </c>
      <c r="E19" s="146" t="s">
        <v>1110</v>
      </c>
      <c r="F19" s="270" t="s">
        <v>77</v>
      </c>
      <c r="G19" s="271"/>
      <c r="H19" s="147"/>
      <c r="I19" s="270"/>
      <c r="J19" s="271"/>
      <c r="K19" s="147"/>
      <c r="L19" s="270"/>
      <c r="M19" s="272"/>
      <c r="N19" s="271"/>
      <c r="O19" s="16"/>
      <c r="P19" s="174"/>
      <c r="Q19" s="16"/>
      <c r="R19" s="174"/>
      <c r="S19" s="174"/>
      <c r="T19" s="16"/>
      <c r="U19" s="140"/>
      <c r="V19" s="140"/>
      <c r="W19" s="141"/>
      <c r="X19" s="140"/>
      <c r="Y19" s="158"/>
      <c r="BA19" s="143"/>
      <c r="BB19" s="143"/>
    </row>
    <row r="20" spans="1:54" ht="46.5" customHeight="1" thickBot="1">
      <c r="A20" s="363" t="s">
        <v>10</v>
      </c>
      <c r="B20" s="181" t="s">
        <v>1111</v>
      </c>
      <c r="C20" s="146" t="s">
        <v>1112</v>
      </c>
      <c r="D20" s="146" t="s">
        <v>1113</v>
      </c>
      <c r="E20" s="146" t="s">
        <v>1114</v>
      </c>
      <c r="F20" s="270" t="s">
        <v>845</v>
      </c>
      <c r="G20" s="271"/>
      <c r="H20" s="147"/>
      <c r="I20" s="270"/>
      <c r="J20" s="271"/>
      <c r="K20" s="147"/>
      <c r="L20" s="270"/>
      <c r="M20" s="272"/>
      <c r="N20" s="271"/>
      <c r="O20" s="16"/>
      <c r="P20" s="16"/>
      <c r="Q20" s="16"/>
      <c r="R20" s="16"/>
      <c r="S20" s="16"/>
      <c r="T20" s="17"/>
      <c r="U20" s="24"/>
      <c r="V20" s="140"/>
      <c r="W20" s="141"/>
      <c r="X20" s="140"/>
      <c r="Y20" s="158"/>
      <c r="BA20" s="143"/>
      <c r="BB20" s="143"/>
    </row>
    <row r="21" spans="1:54" ht="39" thickBot="1">
      <c r="A21" s="364" t="s">
        <v>13</v>
      </c>
      <c r="B21" s="326" t="s">
        <v>1115</v>
      </c>
      <c r="C21" s="365" t="s">
        <v>1116</v>
      </c>
      <c r="D21" s="146" t="s">
        <v>1117</v>
      </c>
      <c r="E21" s="146" t="s">
        <v>1118</v>
      </c>
      <c r="F21" s="308" t="s">
        <v>845</v>
      </c>
      <c r="G21" s="309"/>
      <c r="H21" s="176" t="s">
        <v>74</v>
      </c>
      <c r="I21" s="270" t="s">
        <v>69</v>
      </c>
      <c r="J21" s="271"/>
      <c r="K21" s="176" t="s">
        <v>68</v>
      </c>
      <c r="L21" s="308" t="s">
        <v>76</v>
      </c>
      <c r="M21" s="310"/>
      <c r="N21" s="309"/>
      <c r="O21" s="16"/>
      <c r="P21" s="16">
        <v>65</v>
      </c>
      <c r="Q21" s="16"/>
      <c r="R21" s="16">
        <v>142</v>
      </c>
      <c r="S21" s="16">
        <v>114</v>
      </c>
      <c r="T21" s="16"/>
      <c r="U21" s="178">
        <v>90</v>
      </c>
      <c r="V21" s="140"/>
      <c r="W21" s="141">
        <v>98</v>
      </c>
      <c r="X21" s="140">
        <v>1.0889</v>
      </c>
      <c r="Y21" s="158" t="s">
        <v>840</v>
      </c>
      <c r="BA21" s="143"/>
      <c r="BB21" s="143"/>
    </row>
    <row r="22" spans="1:54" ht="84.75" customHeight="1" thickBot="1">
      <c r="A22" s="366"/>
      <c r="B22" s="338"/>
      <c r="C22" s="365" t="s">
        <v>1119</v>
      </c>
      <c r="D22" s="146" t="s">
        <v>1120</v>
      </c>
      <c r="E22" s="146" t="s">
        <v>1121</v>
      </c>
      <c r="F22" s="308" t="s">
        <v>845</v>
      </c>
      <c r="G22" s="309"/>
      <c r="H22" s="176" t="s">
        <v>74</v>
      </c>
      <c r="I22" s="270" t="s">
        <v>69</v>
      </c>
      <c r="J22" s="271"/>
      <c r="K22" s="176" t="s">
        <v>68</v>
      </c>
      <c r="L22" s="308" t="s">
        <v>76</v>
      </c>
      <c r="M22" s="310"/>
      <c r="N22" s="309"/>
      <c r="O22" s="16"/>
      <c r="P22" s="16">
        <v>33</v>
      </c>
      <c r="Q22" s="16">
        <v>33</v>
      </c>
      <c r="R22" s="16">
        <v>33</v>
      </c>
      <c r="S22" s="16">
        <v>33</v>
      </c>
      <c r="T22" s="16"/>
      <c r="U22" s="178">
        <v>33</v>
      </c>
      <c r="V22" s="140"/>
      <c r="W22" s="141">
        <v>33</v>
      </c>
      <c r="X22" s="140">
        <v>1</v>
      </c>
      <c r="Y22" s="158" t="s">
        <v>840</v>
      </c>
      <c r="BA22" s="143"/>
      <c r="BB22" s="143"/>
    </row>
    <row r="23" spans="1:54" ht="67.5" customHeight="1" thickBot="1">
      <c r="A23" s="366"/>
      <c r="B23" s="338"/>
      <c r="C23" s="365" t="s">
        <v>1122</v>
      </c>
      <c r="D23" s="146" t="s">
        <v>1123</v>
      </c>
      <c r="E23" s="146" t="s">
        <v>1124</v>
      </c>
      <c r="F23" s="308" t="s">
        <v>845</v>
      </c>
      <c r="G23" s="309"/>
      <c r="H23" s="176" t="s">
        <v>74</v>
      </c>
      <c r="I23" s="270" t="s">
        <v>69</v>
      </c>
      <c r="J23" s="271"/>
      <c r="K23" s="176" t="s">
        <v>68</v>
      </c>
      <c r="L23" s="308" t="s">
        <v>26</v>
      </c>
      <c r="M23" s="310"/>
      <c r="N23" s="309"/>
      <c r="O23" s="16"/>
      <c r="P23" s="16">
        <v>70</v>
      </c>
      <c r="Q23" s="16"/>
      <c r="R23" s="16">
        <v>100</v>
      </c>
      <c r="S23" s="16">
        <v>50</v>
      </c>
      <c r="T23" s="16"/>
      <c r="U23" s="178">
        <v>8</v>
      </c>
      <c r="V23" s="140"/>
      <c r="W23" s="141">
        <v>8</v>
      </c>
      <c r="X23" s="140">
        <v>1</v>
      </c>
      <c r="Y23" s="158" t="s">
        <v>840</v>
      </c>
      <c r="BA23" s="143"/>
      <c r="BB23" s="143"/>
    </row>
    <row r="24" spans="1:54" ht="39" thickBot="1">
      <c r="A24" s="366"/>
      <c r="B24" s="338"/>
      <c r="C24" s="365" t="s">
        <v>1125</v>
      </c>
      <c r="D24" s="146" t="s">
        <v>1126</v>
      </c>
      <c r="E24" s="146" t="s">
        <v>1127</v>
      </c>
      <c r="F24" s="308" t="s">
        <v>77</v>
      </c>
      <c r="G24" s="309"/>
      <c r="H24" s="176" t="s">
        <v>74</v>
      </c>
      <c r="I24" s="270" t="s">
        <v>69</v>
      </c>
      <c r="J24" s="271"/>
      <c r="K24" s="176" t="s">
        <v>68</v>
      </c>
      <c r="L24" s="308" t="s">
        <v>75</v>
      </c>
      <c r="M24" s="310"/>
      <c r="N24" s="309"/>
      <c r="O24" s="16"/>
      <c r="P24" s="351">
        <v>0.58199999999999996</v>
      </c>
      <c r="Q24" s="351"/>
      <c r="R24" s="351">
        <v>0.71399999999999997</v>
      </c>
      <c r="S24" s="351">
        <v>0.81599999999999995</v>
      </c>
      <c r="T24" s="16"/>
      <c r="U24" s="140">
        <v>0.81</v>
      </c>
      <c r="V24" s="140"/>
      <c r="W24" s="351"/>
      <c r="X24" s="351">
        <v>0.79779999999999995</v>
      </c>
      <c r="Y24" s="158" t="s">
        <v>840</v>
      </c>
      <c r="BA24" s="143"/>
      <c r="BB24" s="143"/>
    </row>
    <row r="25" spans="1:54" ht="54.75" customHeight="1" thickBot="1">
      <c r="A25" s="366"/>
      <c r="B25" s="338"/>
      <c r="C25" s="365" t="s">
        <v>1128</v>
      </c>
      <c r="D25" s="146" t="s">
        <v>1129</v>
      </c>
      <c r="E25" s="146" t="s">
        <v>1130</v>
      </c>
      <c r="F25" s="308" t="s">
        <v>845</v>
      </c>
      <c r="G25" s="309"/>
      <c r="H25" s="176" t="s">
        <v>74</v>
      </c>
      <c r="I25" s="270" t="s">
        <v>69</v>
      </c>
      <c r="J25" s="271"/>
      <c r="K25" s="176" t="s">
        <v>68</v>
      </c>
      <c r="L25" s="308" t="s">
        <v>75</v>
      </c>
      <c r="M25" s="310"/>
      <c r="N25" s="309"/>
      <c r="O25" s="16"/>
      <c r="P25" s="16">
        <v>2200</v>
      </c>
      <c r="Q25" s="16"/>
      <c r="R25" s="16">
        <v>2402</v>
      </c>
      <c r="S25" s="16">
        <v>2534</v>
      </c>
      <c r="T25" s="16"/>
      <c r="U25" s="367">
        <v>2634</v>
      </c>
      <c r="V25" s="140"/>
      <c r="W25" s="141">
        <v>1878</v>
      </c>
      <c r="X25" s="140">
        <v>0.71299999999999997</v>
      </c>
      <c r="Y25" s="158" t="s">
        <v>841</v>
      </c>
      <c r="BA25" s="143"/>
      <c r="BB25" s="143"/>
    </row>
    <row r="26" spans="1:54" ht="58.5" customHeight="1" thickBot="1">
      <c r="A26" s="368"/>
      <c r="B26" s="327"/>
      <c r="C26" s="365" t="s">
        <v>1131</v>
      </c>
      <c r="D26" s="146" t="s">
        <v>1132</v>
      </c>
      <c r="E26" s="146" t="s">
        <v>1133</v>
      </c>
      <c r="F26" s="308" t="s">
        <v>845</v>
      </c>
      <c r="G26" s="309"/>
      <c r="H26" s="176" t="s">
        <v>74</v>
      </c>
      <c r="I26" s="270" t="s">
        <v>69</v>
      </c>
      <c r="J26" s="271"/>
      <c r="K26" s="176" t="s">
        <v>68</v>
      </c>
      <c r="L26" s="308" t="s">
        <v>75</v>
      </c>
      <c r="M26" s="310"/>
      <c r="N26" s="309"/>
      <c r="O26" s="16"/>
      <c r="P26" s="16">
        <v>19078</v>
      </c>
      <c r="Q26" s="16"/>
      <c r="R26" s="16">
        <v>19550</v>
      </c>
      <c r="S26" s="16">
        <v>23568</v>
      </c>
      <c r="T26" s="16"/>
      <c r="U26" s="348">
        <v>23568</v>
      </c>
      <c r="V26" s="140"/>
      <c r="W26" s="141">
        <v>21500</v>
      </c>
      <c r="X26" s="140" t="s">
        <v>1134</v>
      </c>
      <c r="Y26" s="158" t="s">
        <v>840</v>
      </c>
      <c r="BA26" s="143"/>
      <c r="BB26" s="143"/>
    </row>
    <row r="27" spans="1:54" ht="80.25" customHeight="1" thickBot="1">
      <c r="A27" s="364" t="s">
        <v>18</v>
      </c>
      <c r="B27" s="326" t="s">
        <v>1135</v>
      </c>
      <c r="C27" s="146" t="s">
        <v>1136</v>
      </c>
      <c r="D27" s="146" t="s">
        <v>1137</v>
      </c>
      <c r="E27" s="146" t="s">
        <v>1138</v>
      </c>
      <c r="F27" s="369" t="s">
        <v>1139</v>
      </c>
      <c r="G27" s="370"/>
      <c r="H27" s="147" t="s">
        <v>74</v>
      </c>
      <c r="I27" s="270" t="s">
        <v>69</v>
      </c>
      <c r="J27" s="271"/>
      <c r="K27" s="147" t="s">
        <v>68</v>
      </c>
      <c r="L27" s="270" t="s">
        <v>76</v>
      </c>
      <c r="M27" s="272"/>
      <c r="N27" s="271"/>
      <c r="O27" s="16"/>
      <c r="P27" s="371">
        <v>571523</v>
      </c>
      <c r="Q27" s="372"/>
      <c r="R27" s="371">
        <v>676731</v>
      </c>
      <c r="S27" s="371">
        <v>634770</v>
      </c>
      <c r="T27" s="373"/>
      <c r="U27" s="374">
        <v>634770</v>
      </c>
      <c r="V27" s="375"/>
      <c r="W27" s="371">
        <v>572077</v>
      </c>
      <c r="X27" s="376">
        <v>0.9</v>
      </c>
      <c r="Y27" s="158" t="s">
        <v>840</v>
      </c>
      <c r="BA27" s="143"/>
      <c r="BB27" s="143"/>
    </row>
    <row r="28" spans="1:54" ht="122.25" customHeight="1" thickBot="1">
      <c r="A28" s="366"/>
      <c r="B28" s="338"/>
      <c r="C28" s="146" t="s">
        <v>1140</v>
      </c>
      <c r="D28" s="146" t="s">
        <v>1141</v>
      </c>
      <c r="E28" s="146" t="s">
        <v>1142</v>
      </c>
      <c r="F28" s="270" t="s">
        <v>1143</v>
      </c>
      <c r="G28" s="271"/>
      <c r="H28" s="147" t="s">
        <v>74</v>
      </c>
      <c r="I28" s="270" t="s">
        <v>69</v>
      </c>
      <c r="J28" s="271"/>
      <c r="K28" s="147" t="s">
        <v>68</v>
      </c>
      <c r="L28" s="270" t="s">
        <v>76</v>
      </c>
      <c r="M28" s="272"/>
      <c r="N28" s="271"/>
      <c r="O28" s="16"/>
      <c r="P28" s="371">
        <v>4240</v>
      </c>
      <c r="Q28" s="371"/>
      <c r="R28" s="371">
        <v>6153</v>
      </c>
      <c r="S28" s="371">
        <v>6160</v>
      </c>
      <c r="T28" s="373"/>
      <c r="U28" s="374">
        <v>6160</v>
      </c>
      <c r="V28" s="375"/>
      <c r="W28" s="372">
        <v>4511</v>
      </c>
      <c r="X28" s="376">
        <v>0.73</v>
      </c>
      <c r="Y28" s="158" t="s">
        <v>841</v>
      </c>
      <c r="BA28" s="143"/>
      <c r="BB28" s="143"/>
    </row>
    <row r="29" spans="1:54" ht="59.25" customHeight="1" thickBot="1">
      <c r="A29" s="366"/>
      <c r="B29" s="338"/>
      <c r="C29" s="146" t="s">
        <v>1144</v>
      </c>
      <c r="D29" s="146" t="s">
        <v>1145</v>
      </c>
      <c r="E29" s="146" t="s">
        <v>1146</v>
      </c>
      <c r="F29" s="270" t="s">
        <v>1143</v>
      </c>
      <c r="G29" s="271"/>
      <c r="H29" s="147" t="s">
        <v>74</v>
      </c>
      <c r="I29" s="270" t="s">
        <v>69</v>
      </c>
      <c r="J29" s="271"/>
      <c r="K29" s="147" t="s">
        <v>68</v>
      </c>
      <c r="L29" s="270" t="s">
        <v>76</v>
      </c>
      <c r="M29" s="272"/>
      <c r="N29" s="271"/>
      <c r="O29" s="16"/>
      <c r="P29" s="371">
        <v>56722</v>
      </c>
      <c r="Q29" s="371"/>
      <c r="R29" s="371">
        <v>36786</v>
      </c>
      <c r="S29" s="371">
        <v>40465</v>
      </c>
      <c r="T29" s="373"/>
      <c r="U29" s="374">
        <v>40465</v>
      </c>
      <c r="V29" s="375"/>
      <c r="W29" s="372">
        <v>28068</v>
      </c>
      <c r="X29" s="376">
        <v>0.69</v>
      </c>
      <c r="Y29" s="158" t="s">
        <v>841</v>
      </c>
      <c r="BA29" s="143"/>
      <c r="BB29" s="143"/>
    </row>
    <row r="30" spans="1:54" ht="59.25" customHeight="1" thickBot="1">
      <c r="A30" s="366"/>
      <c r="B30" s="338"/>
      <c r="C30" s="146" t="s">
        <v>1147</v>
      </c>
      <c r="D30" s="146" t="s">
        <v>1148</v>
      </c>
      <c r="E30" s="146" t="s">
        <v>1149</v>
      </c>
      <c r="F30" s="270" t="s">
        <v>1143</v>
      </c>
      <c r="G30" s="271"/>
      <c r="H30" s="147" t="s">
        <v>74</v>
      </c>
      <c r="I30" s="270" t="s">
        <v>69</v>
      </c>
      <c r="J30" s="271"/>
      <c r="K30" s="147" t="s">
        <v>68</v>
      </c>
      <c r="L30" s="270" t="s">
        <v>76</v>
      </c>
      <c r="M30" s="272"/>
      <c r="N30" s="271"/>
      <c r="O30" s="16"/>
      <c r="P30" s="371">
        <v>1046</v>
      </c>
      <c r="Q30" s="371"/>
      <c r="R30" s="371">
        <v>1659</v>
      </c>
      <c r="S30" s="371">
        <v>1900</v>
      </c>
      <c r="T30" s="373"/>
      <c r="U30" s="374">
        <v>1900</v>
      </c>
      <c r="V30" s="375"/>
      <c r="W30" s="372">
        <v>1261</v>
      </c>
      <c r="X30" s="376">
        <v>0.66</v>
      </c>
      <c r="Y30" s="158" t="s">
        <v>841</v>
      </c>
      <c r="BA30" s="143"/>
      <c r="BB30" s="143"/>
    </row>
    <row r="31" spans="1:54" ht="50.25" customHeight="1" thickBot="1">
      <c r="A31" s="366"/>
      <c r="B31" s="338"/>
      <c r="C31" s="146" t="s">
        <v>1150</v>
      </c>
      <c r="D31" s="146" t="s">
        <v>1151</v>
      </c>
      <c r="E31" s="146" t="s">
        <v>1152</v>
      </c>
      <c r="F31" s="270" t="s">
        <v>1143</v>
      </c>
      <c r="G31" s="271"/>
      <c r="H31" s="147" t="s">
        <v>74</v>
      </c>
      <c r="I31" s="270" t="s">
        <v>69</v>
      </c>
      <c r="J31" s="271"/>
      <c r="K31" s="147" t="s">
        <v>68</v>
      </c>
      <c r="L31" s="270" t="s">
        <v>76</v>
      </c>
      <c r="M31" s="272"/>
      <c r="N31" s="271"/>
      <c r="O31" s="16"/>
      <c r="P31" s="371">
        <v>12759</v>
      </c>
      <c r="Q31" s="371"/>
      <c r="R31" s="371">
        <v>10342</v>
      </c>
      <c r="S31" s="371">
        <v>2000</v>
      </c>
      <c r="T31" s="373"/>
      <c r="U31" s="374">
        <v>3200</v>
      </c>
      <c r="V31" s="375"/>
      <c r="W31" s="372">
        <v>6135</v>
      </c>
      <c r="X31" s="376">
        <v>1.92</v>
      </c>
      <c r="Y31" s="158" t="s">
        <v>840</v>
      </c>
      <c r="BA31" s="143"/>
      <c r="BB31" s="143"/>
    </row>
    <row r="32" spans="1:54" ht="48.75" customHeight="1" thickBot="1">
      <c r="A32" s="366"/>
      <c r="B32" s="338"/>
      <c r="C32" s="146" t="s">
        <v>1153</v>
      </c>
      <c r="D32" s="146" t="s">
        <v>1154</v>
      </c>
      <c r="E32" s="146" t="s">
        <v>1155</v>
      </c>
      <c r="F32" s="270" t="s">
        <v>1156</v>
      </c>
      <c r="G32" s="271"/>
      <c r="H32" s="147" t="s">
        <v>74</v>
      </c>
      <c r="I32" s="270" t="s">
        <v>69</v>
      </c>
      <c r="J32" s="271"/>
      <c r="K32" s="147" t="s">
        <v>68</v>
      </c>
      <c r="L32" s="270" t="s">
        <v>76</v>
      </c>
      <c r="M32" s="272"/>
      <c r="N32" s="271"/>
      <c r="O32" s="16"/>
      <c r="P32" s="371">
        <v>2976</v>
      </c>
      <c r="Q32" s="371"/>
      <c r="R32" s="371">
        <v>3749</v>
      </c>
      <c r="S32" s="371">
        <v>4000</v>
      </c>
      <c r="T32" s="373"/>
      <c r="U32" s="374">
        <v>4500</v>
      </c>
      <c r="V32" s="375"/>
      <c r="W32" s="372">
        <v>4500</v>
      </c>
      <c r="X32" s="376">
        <v>1</v>
      </c>
      <c r="Y32" s="158" t="s">
        <v>840</v>
      </c>
      <c r="BA32" s="143"/>
      <c r="BB32" s="143"/>
    </row>
    <row r="33" spans="1:54" ht="72.75" customHeight="1" thickBot="1">
      <c r="A33" s="366"/>
      <c r="B33" s="338"/>
      <c r="C33" s="146" t="s">
        <v>1157</v>
      </c>
      <c r="D33" s="146" t="s">
        <v>1158</v>
      </c>
      <c r="E33" s="146" t="s">
        <v>1159</v>
      </c>
      <c r="F33" s="270" t="s">
        <v>1160</v>
      </c>
      <c r="G33" s="271"/>
      <c r="H33" s="147" t="s">
        <v>74</v>
      </c>
      <c r="I33" s="270" t="s">
        <v>69</v>
      </c>
      <c r="J33" s="271"/>
      <c r="K33" s="147" t="s">
        <v>68</v>
      </c>
      <c r="L33" s="270" t="s">
        <v>76</v>
      </c>
      <c r="M33" s="272"/>
      <c r="N33" s="271"/>
      <c r="O33" s="16"/>
      <c r="P33" s="377"/>
      <c r="Q33" s="377"/>
      <c r="R33" s="377"/>
      <c r="S33" s="377"/>
      <c r="T33" s="373"/>
      <c r="U33" s="374">
        <v>131</v>
      </c>
      <c r="V33" s="375"/>
      <c r="W33" s="372">
        <v>101</v>
      </c>
      <c r="X33" s="376">
        <v>0.77</v>
      </c>
      <c r="Y33" s="158" t="s">
        <v>840</v>
      </c>
      <c r="BA33" s="143"/>
      <c r="BB33" s="143"/>
    </row>
    <row r="34" spans="1:54" ht="72" customHeight="1" thickBot="1">
      <c r="A34" s="366"/>
      <c r="B34" s="338"/>
      <c r="C34" s="146" t="s">
        <v>1161</v>
      </c>
      <c r="D34" s="146" t="s">
        <v>1162</v>
      </c>
      <c r="E34" s="146" t="s">
        <v>1163</v>
      </c>
      <c r="F34" s="270" t="s">
        <v>1164</v>
      </c>
      <c r="G34" s="271"/>
      <c r="H34" s="147" t="s">
        <v>74</v>
      </c>
      <c r="I34" s="270" t="s">
        <v>69</v>
      </c>
      <c r="J34" s="271"/>
      <c r="K34" s="147" t="s">
        <v>68</v>
      </c>
      <c r="L34" s="270" t="s">
        <v>76</v>
      </c>
      <c r="M34" s="272"/>
      <c r="N34" s="271"/>
      <c r="O34" s="16"/>
      <c r="P34" s="377"/>
      <c r="Q34" s="377"/>
      <c r="R34" s="377"/>
      <c r="S34" s="377">
        <v>70</v>
      </c>
      <c r="T34" s="373"/>
      <c r="U34" s="374">
        <v>250</v>
      </c>
      <c r="V34" s="375"/>
      <c r="W34" s="372">
        <v>147</v>
      </c>
      <c r="X34" s="376">
        <v>0.59</v>
      </c>
      <c r="Y34" s="158" t="s">
        <v>842</v>
      </c>
      <c r="BA34" s="143"/>
      <c r="BB34" s="143"/>
    </row>
    <row r="35" spans="1:54" ht="45.75" customHeight="1" thickBot="1">
      <c r="A35" s="366"/>
      <c r="B35" s="338"/>
      <c r="C35" s="378" t="s">
        <v>1165</v>
      </c>
      <c r="D35" s="378" t="s">
        <v>1166</v>
      </c>
      <c r="E35" s="378" t="s">
        <v>1167</v>
      </c>
      <c r="F35" s="379" t="s">
        <v>1168</v>
      </c>
      <c r="G35" s="380"/>
      <c r="H35" s="147" t="s">
        <v>74</v>
      </c>
      <c r="I35" s="270" t="s">
        <v>69</v>
      </c>
      <c r="J35" s="271"/>
      <c r="K35" s="147" t="s">
        <v>68</v>
      </c>
      <c r="L35" s="270" t="s">
        <v>76</v>
      </c>
      <c r="M35" s="272"/>
      <c r="N35" s="271"/>
      <c r="O35" s="16"/>
      <c r="P35" s="381">
        <v>643</v>
      </c>
      <c r="Q35" s="381"/>
      <c r="R35" s="381">
        <v>738</v>
      </c>
      <c r="S35" s="381">
        <v>750</v>
      </c>
      <c r="T35" s="382"/>
      <c r="U35" s="383">
        <v>680</v>
      </c>
      <c r="V35" s="384"/>
      <c r="W35" s="385">
        <v>503</v>
      </c>
      <c r="X35" s="386">
        <v>0.74</v>
      </c>
      <c r="Y35" s="158" t="s">
        <v>841</v>
      </c>
      <c r="BA35" s="143"/>
      <c r="BB35" s="143"/>
    </row>
    <row r="36" spans="1:54" ht="71.25" customHeight="1" thickBot="1">
      <c r="A36" s="366"/>
      <c r="B36" s="338"/>
      <c r="C36" s="146" t="s">
        <v>1169</v>
      </c>
      <c r="D36" s="146" t="s">
        <v>1170</v>
      </c>
      <c r="E36" s="146" t="s">
        <v>1171</v>
      </c>
      <c r="F36" s="270" t="s">
        <v>1143</v>
      </c>
      <c r="G36" s="271"/>
      <c r="H36" s="147" t="s">
        <v>74</v>
      </c>
      <c r="I36" s="270" t="s">
        <v>69</v>
      </c>
      <c r="J36" s="271"/>
      <c r="K36" s="147" t="s">
        <v>68</v>
      </c>
      <c r="L36" s="270" t="s">
        <v>76</v>
      </c>
      <c r="M36" s="272"/>
      <c r="N36" s="271"/>
      <c r="O36" s="16"/>
      <c r="P36" s="371">
        <v>4481</v>
      </c>
      <c r="Q36" s="371"/>
      <c r="R36" s="371">
        <v>2323</v>
      </c>
      <c r="S36" s="371">
        <v>2500</v>
      </c>
      <c r="T36" s="373"/>
      <c r="U36" s="374">
        <v>1240</v>
      </c>
      <c r="V36" s="375"/>
      <c r="W36" s="372">
        <v>1488</v>
      </c>
      <c r="X36" s="376">
        <v>1.2</v>
      </c>
      <c r="Y36" s="158" t="s">
        <v>840</v>
      </c>
      <c r="BA36" s="143"/>
      <c r="BB36" s="143"/>
    </row>
    <row r="37" spans="1:54" ht="84.75" customHeight="1" thickBot="1">
      <c r="A37" s="366"/>
      <c r="B37" s="338"/>
      <c r="C37" s="146" t="s">
        <v>1172</v>
      </c>
      <c r="D37" s="146" t="s">
        <v>1173</v>
      </c>
      <c r="E37" s="146" t="s">
        <v>1174</v>
      </c>
      <c r="F37" s="270" t="s">
        <v>1175</v>
      </c>
      <c r="G37" s="271"/>
      <c r="H37" s="147" t="s">
        <v>74</v>
      </c>
      <c r="I37" s="270" t="s">
        <v>69</v>
      </c>
      <c r="J37" s="271"/>
      <c r="K37" s="147" t="s">
        <v>68</v>
      </c>
      <c r="L37" s="270" t="s">
        <v>76</v>
      </c>
      <c r="M37" s="272"/>
      <c r="N37" s="271"/>
      <c r="O37" s="16"/>
      <c r="P37" s="371">
        <v>69</v>
      </c>
      <c r="Q37" s="371"/>
      <c r="R37" s="371">
        <v>74</v>
      </c>
      <c r="S37" s="371">
        <v>80</v>
      </c>
      <c r="T37" s="373"/>
      <c r="U37" s="374">
        <v>73</v>
      </c>
      <c r="V37" s="375"/>
      <c r="W37" s="372">
        <v>36</v>
      </c>
      <c r="X37" s="376">
        <v>0.49</v>
      </c>
      <c r="Y37" s="158" t="s">
        <v>842</v>
      </c>
      <c r="BA37" s="143"/>
      <c r="BB37" s="143"/>
    </row>
    <row r="38" spans="1:54" ht="59.25" customHeight="1" thickBot="1">
      <c r="A38" s="366"/>
      <c r="B38" s="338"/>
      <c r="C38" s="146" t="s">
        <v>1176</v>
      </c>
      <c r="D38" s="146" t="s">
        <v>1177</v>
      </c>
      <c r="E38" s="146" t="s">
        <v>1178</v>
      </c>
      <c r="F38" s="270" t="s">
        <v>1143</v>
      </c>
      <c r="G38" s="271"/>
      <c r="H38" s="147" t="s">
        <v>74</v>
      </c>
      <c r="I38" s="270" t="s">
        <v>69</v>
      </c>
      <c r="J38" s="271"/>
      <c r="K38" s="147" t="s">
        <v>68</v>
      </c>
      <c r="L38" s="270" t="s">
        <v>76</v>
      </c>
      <c r="M38" s="272"/>
      <c r="N38" s="271"/>
      <c r="O38" s="16"/>
      <c r="P38" s="371">
        <v>1776</v>
      </c>
      <c r="Q38" s="371"/>
      <c r="R38" s="371">
        <v>2438</v>
      </c>
      <c r="S38" s="371">
        <v>2438</v>
      </c>
      <c r="T38" s="373"/>
      <c r="U38" s="374">
        <v>2750</v>
      </c>
      <c r="V38" s="375"/>
      <c r="W38" s="372">
        <v>2108</v>
      </c>
      <c r="X38" s="376">
        <v>0.77</v>
      </c>
      <c r="Y38" s="158" t="s">
        <v>841</v>
      </c>
      <c r="BA38" s="143"/>
      <c r="BB38" s="143"/>
    </row>
    <row r="39" spans="1:54" ht="43.5" customHeight="1" thickBot="1">
      <c r="A39" s="366"/>
      <c r="B39" s="338"/>
      <c r="C39" s="146" t="s">
        <v>1179</v>
      </c>
      <c r="D39" s="146" t="s">
        <v>1180</v>
      </c>
      <c r="E39" s="146" t="s">
        <v>1181</v>
      </c>
      <c r="F39" s="270" t="s">
        <v>1182</v>
      </c>
      <c r="G39" s="271"/>
      <c r="H39" s="147" t="s">
        <v>74</v>
      </c>
      <c r="I39" s="270" t="s">
        <v>69</v>
      </c>
      <c r="J39" s="271"/>
      <c r="K39" s="147" t="s">
        <v>68</v>
      </c>
      <c r="L39" s="270" t="s">
        <v>76</v>
      </c>
      <c r="M39" s="272"/>
      <c r="N39" s="271"/>
      <c r="O39" s="16"/>
      <c r="P39" s="371">
        <v>5</v>
      </c>
      <c r="Q39" s="371"/>
      <c r="R39" s="371">
        <v>8</v>
      </c>
      <c r="S39" s="371">
        <v>8</v>
      </c>
      <c r="T39" s="373"/>
      <c r="U39" s="374">
        <v>10</v>
      </c>
      <c r="V39" s="375"/>
      <c r="W39" s="372">
        <v>10</v>
      </c>
      <c r="X39" s="376">
        <v>1</v>
      </c>
      <c r="Y39" s="158" t="s">
        <v>840</v>
      </c>
      <c r="BA39" s="143"/>
      <c r="BB39" s="143"/>
    </row>
    <row r="40" spans="1:54" ht="58.5" customHeight="1" thickBot="1">
      <c r="A40" s="366"/>
      <c r="B40" s="338"/>
      <c r="C40" s="146" t="s">
        <v>1183</v>
      </c>
      <c r="D40" s="146" t="s">
        <v>1184</v>
      </c>
      <c r="E40" s="146" t="s">
        <v>1185</v>
      </c>
      <c r="F40" s="270" t="s">
        <v>1186</v>
      </c>
      <c r="G40" s="271"/>
      <c r="H40" s="147" t="s">
        <v>74</v>
      </c>
      <c r="I40" s="270" t="s">
        <v>69</v>
      </c>
      <c r="J40" s="271"/>
      <c r="K40" s="147" t="s">
        <v>68</v>
      </c>
      <c r="L40" s="270" t="s">
        <v>76</v>
      </c>
      <c r="M40" s="272"/>
      <c r="N40" s="271"/>
      <c r="O40" s="16"/>
      <c r="P40" s="371">
        <v>2337</v>
      </c>
      <c r="Q40" s="371"/>
      <c r="R40" s="371">
        <v>1585</v>
      </c>
      <c r="S40" s="371">
        <v>600</v>
      </c>
      <c r="T40" s="373"/>
      <c r="U40" s="374">
        <v>500</v>
      </c>
      <c r="V40" s="375"/>
      <c r="W40" s="372">
        <v>500</v>
      </c>
      <c r="X40" s="376">
        <v>1</v>
      </c>
      <c r="Y40" s="158" t="s">
        <v>840</v>
      </c>
      <c r="BA40" s="143"/>
      <c r="BB40" s="143"/>
    </row>
    <row r="41" spans="1:54" ht="48.75" customHeight="1" thickBot="1">
      <c r="A41" s="366"/>
      <c r="B41" s="338"/>
      <c r="C41" s="146" t="s">
        <v>1187</v>
      </c>
      <c r="D41" s="146" t="s">
        <v>1188</v>
      </c>
      <c r="E41" s="146" t="s">
        <v>1189</v>
      </c>
      <c r="F41" s="270" t="s">
        <v>1190</v>
      </c>
      <c r="G41" s="271"/>
      <c r="H41" s="147" t="s">
        <v>74</v>
      </c>
      <c r="I41" s="270" t="s">
        <v>69</v>
      </c>
      <c r="J41" s="271"/>
      <c r="K41" s="147" t="s">
        <v>68</v>
      </c>
      <c r="L41" s="270" t="s">
        <v>76</v>
      </c>
      <c r="M41" s="272"/>
      <c r="N41" s="271"/>
      <c r="O41" s="16"/>
      <c r="P41" s="371">
        <v>17673</v>
      </c>
      <c r="Q41" s="371"/>
      <c r="R41" s="371">
        <v>41519</v>
      </c>
      <c r="S41" s="371">
        <v>63474</v>
      </c>
      <c r="T41" s="373"/>
      <c r="U41" s="374">
        <v>45083</v>
      </c>
      <c r="V41" s="375"/>
      <c r="W41" s="372">
        <v>90333</v>
      </c>
      <c r="X41" s="376">
        <v>2</v>
      </c>
      <c r="Y41" s="158" t="s">
        <v>840</v>
      </c>
      <c r="BA41" s="143"/>
      <c r="BB41" s="143"/>
    </row>
    <row r="42" spans="1:54" ht="52.5" customHeight="1" thickBot="1">
      <c r="A42" s="366"/>
      <c r="B42" s="338"/>
      <c r="C42" s="146" t="s">
        <v>1191</v>
      </c>
      <c r="D42" s="146" t="s">
        <v>1192</v>
      </c>
      <c r="E42" s="146" t="s">
        <v>1193</v>
      </c>
      <c r="F42" s="270" t="s">
        <v>1194</v>
      </c>
      <c r="G42" s="271"/>
      <c r="H42" s="147" t="s">
        <v>74</v>
      </c>
      <c r="I42" s="270" t="s">
        <v>69</v>
      </c>
      <c r="J42" s="271"/>
      <c r="K42" s="147" t="s">
        <v>68</v>
      </c>
      <c r="L42" s="270" t="s">
        <v>76</v>
      </c>
      <c r="M42" s="272"/>
      <c r="N42" s="271"/>
      <c r="O42" s="16"/>
      <c r="P42" s="371">
        <v>94</v>
      </c>
      <c r="Q42" s="371"/>
      <c r="R42" s="371">
        <v>69</v>
      </c>
      <c r="S42" s="371">
        <v>85</v>
      </c>
      <c r="T42" s="373"/>
      <c r="U42" s="374">
        <v>80</v>
      </c>
      <c r="V42" s="375"/>
      <c r="W42" s="372">
        <v>79</v>
      </c>
      <c r="X42" s="376">
        <v>0.99</v>
      </c>
      <c r="Y42" s="158" t="s">
        <v>840</v>
      </c>
      <c r="BA42" s="143"/>
      <c r="BB42" s="143"/>
    </row>
    <row r="43" spans="1:54" ht="73.5" customHeight="1" thickBot="1">
      <c r="A43" s="366"/>
      <c r="B43" s="338"/>
      <c r="C43" s="146" t="s">
        <v>1195</v>
      </c>
      <c r="D43" s="146" t="s">
        <v>1196</v>
      </c>
      <c r="E43" s="387" t="s">
        <v>1197</v>
      </c>
      <c r="F43" s="270" t="s">
        <v>1198</v>
      </c>
      <c r="G43" s="271"/>
      <c r="H43" s="147" t="s">
        <v>74</v>
      </c>
      <c r="I43" s="270" t="s">
        <v>69</v>
      </c>
      <c r="J43" s="271"/>
      <c r="K43" s="147" t="s">
        <v>68</v>
      </c>
      <c r="L43" s="270" t="s">
        <v>76</v>
      </c>
      <c r="M43" s="272"/>
      <c r="N43" s="271"/>
      <c r="O43" s="16"/>
      <c r="P43" s="371">
        <v>215</v>
      </c>
      <c r="Q43" s="371"/>
      <c r="R43" s="371">
        <v>247</v>
      </c>
      <c r="S43" s="371">
        <v>250</v>
      </c>
      <c r="T43" s="373"/>
      <c r="U43" s="374">
        <v>240</v>
      </c>
      <c r="V43" s="375"/>
      <c r="W43" s="372">
        <v>230</v>
      </c>
      <c r="X43" s="376">
        <v>0.96</v>
      </c>
      <c r="Y43" s="158" t="s">
        <v>840</v>
      </c>
      <c r="BA43" s="143"/>
      <c r="BB43" s="143"/>
    </row>
    <row r="44" spans="1:54" ht="39" customHeight="1" thickBot="1">
      <c r="A44" s="366"/>
      <c r="B44" s="338"/>
      <c r="C44" s="146" t="s">
        <v>1199</v>
      </c>
      <c r="D44" s="146" t="s">
        <v>1200</v>
      </c>
      <c r="E44" s="146" t="s">
        <v>1201</v>
      </c>
      <c r="F44" s="270" t="s">
        <v>1202</v>
      </c>
      <c r="G44" s="271"/>
      <c r="H44" s="147" t="s">
        <v>74</v>
      </c>
      <c r="I44" s="270" t="s">
        <v>69</v>
      </c>
      <c r="J44" s="271"/>
      <c r="K44" s="147" t="s">
        <v>68</v>
      </c>
      <c r="L44" s="270" t="s">
        <v>76</v>
      </c>
      <c r="M44" s="272"/>
      <c r="N44" s="271"/>
      <c r="O44" s="16"/>
      <c r="P44" s="371"/>
      <c r="Q44" s="371"/>
      <c r="R44" s="371">
        <v>44</v>
      </c>
      <c r="S44" s="371">
        <v>48</v>
      </c>
      <c r="T44" s="373"/>
      <c r="U44" s="374">
        <v>98</v>
      </c>
      <c r="V44" s="375"/>
      <c r="W44" s="372">
        <v>85</v>
      </c>
      <c r="X44" s="376">
        <v>0.87</v>
      </c>
      <c r="Y44" s="158" t="s">
        <v>840</v>
      </c>
      <c r="BA44" s="143"/>
      <c r="BB44" s="143"/>
    </row>
    <row r="45" spans="1:54" ht="45.75" customHeight="1" thickBot="1">
      <c r="A45" s="366"/>
      <c r="B45" s="338"/>
      <c r="C45" s="146" t="s">
        <v>1203</v>
      </c>
      <c r="D45" s="146" t="s">
        <v>1204</v>
      </c>
      <c r="E45" s="146" t="s">
        <v>1205</v>
      </c>
      <c r="F45" s="270" t="s">
        <v>1202</v>
      </c>
      <c r="G45" s="271"/>
      <c r="H45" s="147" t="s">
        <v>74</v>
      </c>
      <c r="I45" s="270" t="s">
        <v>69</v>
      </c>
      <c r="J45" s="271"/>
      <c r="K45" s="147" t="s">
        <v>68</v>
      </c>
      <c r="L45" s="270" t="s">
        <v>76</v>
      </c>
      <c r="M45" s="272"/>
      <c r="N45" s="271"/>
      <c r="O45" s="16"/>
      <c r="P45" s="371"/>
      <c r="Q45" s="371"/>
      <c r="R45" s="371">
        <v>57</v>
      </c>
      <c r="S45" s="371">
        <v>50</v>
      </c>
      <c r="T45" s="373"/>
      <c r="U45" s="374">
        <v>51</v>
      </c>
      <c r="V45" s="375"/>
      <c r="W45" s="372">
        <v>44</v>
      </c>
      <c r="X45" s="376">
        <v>0.86</v>
      </c>
      <c r="Y45" s="158" t="s">
        <v>840</v>
      </c>
      <c r="BA45" s="143"/>
      <c r="BB45" s="143"/>
    </row>
    <row r="46" spans="1:54" ht="60" customHeight="1" thickBot="1">
      <c r="A46" s="366"/>
      <c r="B46" s="338"/>
      <c r="C46" s="146" t="s">
        <v>1206</v>
      </c>
      <c r="D46" s="146" t="s">
        <v>1207</v>
      </c>
      <c r="E46" s="146" t="s">
        <v>1208</v>
      </c>
      <c r="F46" s="270" t="s">
        <v>1209</v>
      </c>
      <c r="G46" s="271"/>
      <c r="H46" s="147" t="s">
        <v>74</v>
      </c>
      <c r="I46" s="270" t="s">
        <v>69</v>
      </c>
      <c r="J46" s="271"/>
      <c r="K46" s="147" t="s">
        <v>68</v>
      </c>
      <c r="L46" s="270" t="s">
        <v>76</v>
      </c>
      <c r="M46" s="272"/>
      <c r="N46" s="271"/>
      <c r="O46" s="16"/>
      <c r="P46" s="371"/>
      <c r="Q46" s="371"/>
      <c r="R46" s="371">
        <v>12</v>
      </c>
      <c r="S46" s="371">
        <v>12</v>
      </c>
      <c r="T46" s="373"/>
      <c r="U46" s="374">
        <v>7</v>
      </c>
      <c r="V46" s="375"/>
      <c r="W46" s="372">
        <v>13</v>
      </c>
      <c r="X46" s="376">
        <v>1.86</v>
      </c>
      <c r="Y46" s="158" t="s">
        <v>840</v>
      </c>
      <c r="BA46" s="143"/>
      <c r="BB46" s="143"/>
    </row>
    <row r="47" spans="1:54" ht="57.75" customHeight="1" thickBot="1">
      <c r="A47" s="366"/>
      <c r="B47" s="338"/>
      <c r="C47" s="146" t="s">
        <v>1210</v>
      </c>
      <c r="D47" s="146" t="s">
        <v>1211</v>
      </c>
      <c r="E47" s="146" t="s">
        <v>1212</v>
      </c>
      <c r="F47" s="270" t="s">
        <v>77</v>
      </c>
      <c r="G47" s="271"/>
      <c r="H47" s="147" t="s">
        <v>74</v>
      </c>
      <c r="I47" s="270" t="s">
        <v>69</v>
      </c>
      <c r="J47" s="271"/>
      <c r="K47" s="147" t="s">
        <v>68</v>
      </c>
      <c r="L47" s="270" t="s">
        <v>76</v>
      </c>
      <c r="M47" s="272"/>
      <c r="N47" s="271"/>
      <c r="O47" s="16"/>
      <c r="P47" s="371"/>
      <c r="Q47" s="371"/>
      <c r="R47" s="371"/>
      <c r="S47" s="371"/>
      <c r="T47" s="373"/>
      <c r="U47" s="388">
        <v>0.8</v>
      </c>
      <c r="V47" s="375"/>
      <c r="W47" s="371">
        <v>350704.44</v>
      </c>
      <c r="X47" s="376">
        <v>0.8</v>
      </c>
      <c r="Y47" s="158" t="s">
        <v>840</v>
      </c>
      <c r="BA47" s="143"/>
      <c r="BB47" s="143"/>
    </row>
    <row r="48" spans="1:54" ht="45" customHeight="1" thickBot="1">
      <c r="A48" s="366"/>
      <c r="B48" s="338"/>
      <c r="C48" s="146" t="s">
        <v>1213</v>
      </c>
      <c r="D48" s="146" t="s">
        <v>1214</v>
      </c>
      <c r="E48" s="146" t="s">
        <v>1215</v>
      </c>
      <c r="F48" s="270" t="s">
        <v>1216</v>
      </c>
      <c r="G48" s="271"/>
      <c r="H48" s="147" t="s">
        <v>74</v>
      </c>
      <c r="I48" s="270" t="s">
        <v>69</v>
      </c>
      <c r="J48" s="271"/>
      <c r="K48" s="147" t="s">
        <v>68</v>
      </c>
      <c r="L48" s="270" t="s">
        <v>76</v>
      </c>
      <c r="M48" s="272"/>
      <c r="N48" s="271"/>
      <c r="O48" s="16"/>
      <c r="P48" s="371"/>
      <c r="Q48" s="371"/>
      <c r="R48" s="371"/>
      <c r="S48" s="371"/>
      <c r="T48" s="373"/>
      <c r="U48" s="374">
        <v>45230</v>
      </c>
      <c r="V48" s="375"/>
      <c r="W48" s="371">
        <v>36487</v>
      </c>
      <c r="X48" s="376">
        <v>0.81</v>
      </c>
      <c r="Y48" s="158" t="s">
        <v>840</v>
      </c>
      <c r="BA48" s="143"/>
      <c r="BB48" s="143"/>
    </row>
    <row r="49" spans="1:54" ht="110.25" customHeight="1" thickBot="1">
      <c r="A49" s="366"/>
      <c r="B49" s="338"/>
      <c r="C49" s="146" t="s">
        <v>1217</v>
      </c>
      <c r="D49" s="146" t="s">
        <v>1218</v>
      </c>
      <c r="E49" s="146" t="s">
        <v>1219</v>
      </c>
      <c r="F49" s="270" t="s">
        <v>1220</v>
      </c>
      <c r="G49" s="271"/>
      <c r="H49" s="147" t="s">
        <v>74</v>
      </c>
      <c r="I49" s="270" t="s">
        <v>69</v>
      </c>
      <c r="J49" s="271"/>
      <c r="K49" s="147" t="s">
        <v>68</v>
      </c>
      <c r="L49" s="270" t="s">
        <v>76</v>
      </c>
      <c r="M49" s="272"/>
      <c r="N49" s="271"/>
      <c r="O49" s="16"/>
      <c r="P49" s="371"/>
      <c r="Q49" s="371"/>
      <c r="R49" s="371"/>
      <c r="S49" s="371">
        <v>284</v>
      </c>
      <c r="T49" s="373"/>
      <c r="U49" s="389">
        <v>285</v>
      </c>
      <c r="V49" s="375"/>
      <c r="W49" s="371">
        <v>330</v>
      </c>
      <c r="X49" s="376">
        <v>1.1599999999999999</v>
      </c>
      <c r="Y49" s="158" t="s">
        <v>840</v>
      </c>
      <c r="BA49" s="143"/>
      <c r="BB49" s="143"/>
    </row>
    <row r="50" spans="1:54" ht="36.75" thickBot="1">
      <c r="A50" s="366"/>
      <c r="B50" s="338"/>
      <c r="C50" s="146" t="s">
        <v>1221</v>
      </c>
      <c r="D50" s="146" t="s">
        <v>1222</v>
      </c>
      <c r="E50" s="146" t="s">
        <v>1223</v>
      </c>
      <c r="F50" s="369" t="s">
        <v>1224</v>
      </c>
      <c r="G50" s="370"/>
      <c r="H50" s="147" t="s">
        <v>74</v>
      </c>
      <c r="I50" s="270" t="s">
        <v>69</v>
      </c>
      <c r="J50" s="271"/>
      <c r="K50" s="147" t="s">
        <v>68</v>
      </c>
      <c r="L50" s="270" t="s">
        <v>76</v>
      </c>
      <c r="M50" s="272"/>
      <c r="N50" s="271"/>
      <c r="O50" s="16"/>
      <c r="P50" s="371"/>
      <c r="Q50" s="372"/>
      <c r="R50" s="371"/>
      <c r="S50" s="371"/>
      <c r="T50" s="390"/>
      <c r="U50" s="374">
        <v>1</v>
      </c>
      <c r="V50" s="375"/>
      <c r="W50" s="371">
        <v>1</v>
      </c>
      <c r="X50" s="375">
        <v>1</v>
      </c>
      <c r="Y50" s="158" t="s">
        <v>840</v>
      </c>
      <c r="BA50" s="143"/>
      <c r="BB50" s="143"/>
    </row>
    <row r="51" spans="1:54" ht="45.75" customHeight="1" thickBot="1">
      <c r="A51" s="366"/>
      <c r="B51" s="338"/>
      <c r="C51" s="146" t="s">
        <v>1225</v>
      </c>
      <c r="D51" s="146" t="s">
        <v>1226</v>
      </c>
      <c r="E51" s="146" t="s">
        <v>1227</v>
      </c>
      <c r="F51" s="270" t="s">
        <v>1228</v>
      </c>
      <c r="G51" s="271"/>
      <c r="H51" s="147" t="s">
        <v>74</v>
      </c>
      <c r="I51" s="270" t="s">
        <v>69</v>
      </c>
      <c r="J51" s="271"/>
      <c r="K51" s="147" t="s">
        <v>68</v>
      </c>
      <c r="L51" s="270" t="s">
        <v>76</v>
      </c>
      <c r="M51" s="272"/>
      <c r="N51" s="271"/>
      <c r="O51" s="16"/>
      <c r="P51" s="371"/>
      <c r="Q51" s="371"/>
      <c r="R51" s="371"/>
      <c r="S51" s="371"/>
      <c r="T51" s="390"/>
      <c r="U51" s="374">
        <v>58</v>
      </c>
      <c r="V51" s="375"/>
      <c r="W51" s="371">
        <v>58</v>
      </c>
      <c r="X51" s="375">
        <v>1</v>
      </c>
      <c r="Y51" s="158" t="s">
        <v>840</v>
      </c>
      <c r="BA51" s="143"/>
      <c r="BB51" s="143"/>
    </row>
    <row r="52" spans="1:54" ht="57.75" customHeight="1" thickBot="1">
      <c r="A52" s="366"/>
      <c r="B52" s="338"/>
      <c r="C52" s="146" t="s">
        <v>1229</v>
      </c>
      <c r="D52" s="146" t="s">
        <v>1230</v>
      </c>
      <c r="E52" s="146" t="s">
        <v>1231</v>
      </c>
      <c r="F52" s="270" t="s">
        <v>1232</v>
      </c>
      <c r="G52" s="271"/>
      <c r="H52" s="147" t="s">
        <v>74</v>
      </c>
      <c r="I52" s="270" t="s">
        <v>69</v>
      </c>
      <c r="J52" s="271"/>
      <c r="K52" s="147" t="s">
        <v>68</v>
      </c>
      <c r="L52" s="270" t="s">
        <v>76</v>
      </c>
      <c r="M52" s="272"/>
      <c r="N52" s="271"/>
      <c r="O52" s="16"/>
      <c r="P52" s="371"/>
      <c r="Q52" s="371"/>
      <c r="R52" s="371"/>
      <c r="S52" s="371"/>
      <c r="T52" s="390"/>
      <c r="U52" s="374">
        <v>58</v>
      </c>
      <c r="V52" s="375"/>
      <c r="W52" s="371">
        <v>58</v>
      </c>
      <c r="X52" s="375">
        <v>1</v>
      </c>
      <c r="Y52" s="158" t="s">
        <v>841</v>
      </c>
      <c r="BA52" s="143"/>
      <c r="BB52" s="143"/>
    </row>
    <row r="53" spans="1:54" ht="71.25" customHeight="1" thickBot="1">
      <c r="A53" s="366"/>
      <c r="B53" s="338"/>
      <c r="C53" s="146" t="s">
        <v>1233</v>
      </c>
      <c r="D53" s="146" t="s">
        <v>1234</v>
      </c>
      <c r="E53" s="146" t="s">
        <v>1235</v>
      </c>
      <c r="F53" s="270" t="s">
        <v>1236</v>
      </c>
      <c r="G53" s="271"/>
      <c r="H53" s="147" t="s">
        <v>74</v>
      </c>
      <c r="I53" s="270" t="s">
        <v>69</v>
      </c>
      <c r="J53" s="271"/>
      <c r="K53" s="147" t="s">
        <v>68</v>
      </c>
      <c r="L53" s="270" t="s">
        <v>76</v>
      </c>
      <c r="M53" s="272"/>
      <c r="N53" s="271"/>
      <c r="O53" s="16"/>
      <c r="P53" s="371"/>
      <c r="Q53" s="371"/>
      <c r="R53" s="371"/>
      <c r="S53" s="371"/>
      <c r="T53" s="390"/>
      <c r="U53" s="374">
        <v>33</v>
      </c>
      <c r="V53" s="375"/>
      <c r="W53" s="371">
        <v>33</v>
      </c>
      <c r="X53" s="375">
        <v>1</v>
      </c>
      <c r="Y53" s="158" t="s">
        <v>840</v>
      </c>
      <c r="BA53" s="143"/>
      <c r="BB53" s="143"/>
    </row>
    <row r="54" spans="1:54" ht="72.75" customHeight="1" thickBot="1">
      <c r="A54" s="366"/>
      <c r="B54" s="338"/>
      <c r="C54" s="146" t="s">
        <v>1237</v>
      </c>
      <c r="D54" s="146" t="s">
        <v>1238</v>
      </c>
      <c r="E54" s="146" t="s">
        <v>1239</v>
      </c>
      <c r="F54" s="270" t="s">
        <v>1236</v>
      </c>
      <c r="G54" s="271"/>
      <c r="H54" s="147" t="s">
        <v>74</v>
      </c>
      <c r="I54" s="270" t="s">
        <v>69</v>
      </c>
      <c r="J54" s="271"/>
      <c r="K54" s="147" t="s">
        <v>68</v>
      </c>
      <c r="L54" s="270" t="s">
        <v>76</v>
      </c>
      <c r="M54" s="272"/>
      <c r="N54" s="271"/>
      <c r="O54" s="16"/>
      <c r="P54" s="371"/>
      <c r="Q54" s="371"/>
      <c r="R54" s="371"/>
      <c r="S54" s="371"/>
      <c r="T54" s="390"/>
      <c r="U54" s="374">
        <v>33</v>
      </c>
      <c r="V54" s="375"/>
      <c r="W54" s="371">
        <v>33</v>
      </c>
      <c r="X54" s="375">
        <v>1</v>
      </c>
      <c r="Y54" s="158" t="s">
        <v>840</v>
      </c>
      <c r="BA54" s="143"/>
      <c r="BB54" s="143"/>
    </row>
    <row r="55" spans="1:54" ht="71.25" customHeight="1" thickBot="1">
      <c r="A55" s="366"/>
      <c r="B55" s="338"/>
      <c r="C55" s="146" t="s">
        <v>1240</v>
      </c>
      <c r="D55" s="146" t="s">
        <v>1241</v>
      </c>
      <c r="E55" s="146" t="s">
        <v>1242</v>
      </c>
      <c r="F55" s="270" t="s">
        <v>1243</v>
      </c>
      <c r="G55" s="271"/>
      <c r="H55" s="147" t="s">
        <v>74</v>
      </c>
      <c r="I55" s="270" t="s">
        <v>69</v>
      </c>
      <c r="J55" s="271"/>
      <c r="K55" s="147" t="s">
        <v>68</v>
      </c>
      <c r="L55" s="270" t="s">
        <v>76</v>
      </c>
      <c r="M55" s="272"/>
      <c r="N55" s="271"/>
      <c r="O55" s="16"/>
      <c r="P55" s="371"/>
      <c r="Q55" s="371"/>
      <c r="R55" s="371"/>
      <c r="S55" s="371"/>
      <c r="T55" s="390"/>
      <c r="U55" s="374">
        <v>33</v>
      </c>
      <c r="V55" s="375"/>
      <c r="W55" s="371">
        <v>33</v>
      </c>
      <c r="X55" s="375">
        <v>1</v>
      </c>
      <c r="Y55" s="158" t="s">
        <v>840</v>
      </c>
      <c r="BA55" s="143"/>
      <c r="BB55" s="143"/>
    </row>
    <row r="56" spans="1:54" ht="74.25" customHeight="1" thickBot="1">
      <c r="A56" s="366"/>
      <c r="B56" s="338"/>
      <c r="C56" s="146" t="s">
        <v>1244</v>
      </c>
      <c r="D56" s="146" t="s">
        <v>1245</v>
      </c>
      <c r="E56" s="146" t="s">
        <v>1246</v>
      </c>
      <c r="F56" s="270" t="s">
        <v>1247</v>
      </c>
      <c r="G56" s="271"/>
      <c r="H56" s="147" t="s">
        <v>74</v>
      </c>
      <c r="I56" s="270" t="s">
        <v>69</v>
      </c>
      <c r="J56" s="271"/>
      <c r="K56" s="147" t="s">
        <v>68</v>
      </c>
      <c r="L56" s="270" t="s">
        <v>76</v>
      </c>
      <c r="M56" s="272"/>
      <c r="N56" s="271"/>
      <c r="O56" s="16"/>
      <c r="P56" s="377"/>
      <c r="Q56" s="377"/>
      <c r="R56" s="377"/>
      <c r="S56" s="377"/>
      <c r="T56" s="390"/>
      <c r="U56" s="374">
        <v>33</v>
      </c>
      <c r="V56" s="375"/>
      <c r="W56" s="371">
        <v>33</v>
      </c>
      <c r="X56" s="375">
        <v>1</v>
      </c>
      <c r="Y56" s="158" t="s">
        <v>840</v>
      </c>
      <c r="BA56" s="143"/>
      <c r="BB56" s="143"/>
    </row>
    <row r="57" spans="1:54" ht="72.75" customHeight="1" thickBot="1">
      <c r="A57" s="366"/>
      <c r="B57" s="338"/>
      <c r="C57" s="146" t="s">
        <v>1248</v>
      </c>
      <c r="D57" s="146" t="s">
        <v>1249</v>
      </c>
      <c r="E57" s="146" t="s">
        <v>1250</v>
      </c>
      <c r="F57" s="270" t="s">
        <v>1251</v>
      </c>
      <c r="G57" s="271"/>
      <c r="H57" s="147" t="s">
        <v>74</v>
      </c>
      <c r="I57" s="270" t="s">
        <v>69</v>
      </c>
      <c r="J57" s="271"/>
      <c r="K57" s="147" t="s">
        <v>68</v>
      </c>
      <c r="L57" s="270" t="s">
        <v>76</v>
      </c>
      <c r="M57" s="272"/>
      <c r="N57" s="271"/>
      <c r="O57" s="16"/>
      <c r="P57" s="377"/>
      <c r="Q57" s="377"/>
      <c r="R57" s="377"/>
      <c r="S57" s="377"/>
      <c r="T57" s="390"/>
      <c r="U57" s="374">
        <v>33</v>
      </c>
      <c r="V57" s="375"/>
      <c r="W57" s="371">
        <v>33</v>
      </c>
      <c r="X57" s="375">
        <v>1</v>
      </c>
      <c r="Y57" s="158" t="s">
        <v>840</v>
      </c>
      <c r="BA57" s="143"/>
      <c r="BB57" s="143"/>
    </row>
    <row r="58" spans="1:54" ht="71.25" customHeight="1" thickBot="1">
      <c r="A58" s="366"/>
      <c r="B58" s="338"/>
      <c r="C58" s="378" t="s">
        <v>1252</v>
      </c>
      <c r="D58" s="378" t="s">
        <v>1253</v>
      </c>
      <c r="E58" s="378" t="s">
        <v>1254</v>
      </c>
      <c r="F58" s="379" t="s">
        <v>1255</v>
      </c>
      <c r="G58" s="380"/>
      <c r="H58" s="391" t="s">
        <v>74</v>
      </c>
      <c r="I58" s="379" t="s">
        <v>69</v>
      </c>
      <c r="J58" s="380"/>
      <c r="K58" s="391" t="s">
        <v>68</v>
      </c>
      <c r="L58" s="379" t="s">
        <v>76</v>
      </c>
      <c r="M58" s="392"/>
      <c r="N58" s="380"/>
      <c r="O58" s="393"/>
      <c r="P58" s="381"/>
      <c r="Q58" s="381"/>
      <c r="R58" s="381"/>
      <c r="S58" s="381"/>
      <c r="T58" s="394"/>
      <c r="U58" s="383">
        <v>1</v>
      </c>
      <c r="V58" s="384"/>
      <c r="W58" s="381">
        <v>1</v>
      </c>
      <c r="X58" s="384">
        <v>1</v>
      </c>
      <c r="Y58" s="158" t="s">
        <v>840</v>
      </c>
      <c r="BA58" s="143"/>
      <c r="BB58" s="143"/>
    </row>
    <row r="59" spans="1:54" ht="45.75" customHeight="1" thickBot="1">
      <c r="A59" s="366"/>
      <c r="B59" s="338"/>
      <c r="C59" s="146" t="s">
        <v>1256</v>
      </c>
      <c r="D59" s="146" t="s">
        <v>1257</v>
      </c>
      <c r="E59" s="146" t="s">
        <v>1258</v>
      </c>
      <c r="F59" s="270" t="s">
        <v>1156</v>
      </c>
      <c r="G59" s="271"/>
      <c r="H59" s="147" t="s">
        <v>74</v>
      </c>
      <c r="I59" s="270" t="s">
        <v>69</v>
      </c>
      <c r="J59" s="271"/>
      <c r="K59" s="147" t="s">
        <v>68</v>
      </c>
      <c r="L59" s="270" t="s">
        <v>76</v>
      </c>
      <c r="M59" s="272"/>
      <c r="N59" s="271"/>
      <c r="O59" s="16"/>
      <c r="P59" s="371"/>
      <c r="Q59" s="371"/>
      <c r="R59" s="371"/>
      <c r="S59" s="371"/>
      <c r="T59" s="390"/>
      <c r="U59" s="374">
        <v>30</v>
      </c>
      <c r="V59" s="375"/>
      <c r="W59" s="371">
        <v>30</v>
      </c>
      <c r="X59" s="375">
        <v>1</v>
      </c>
      <c r="Y59" s="158" t="s">
        <v>840</v>
      </c>
      <c r="BA59" s="143"/>
      <c r="BB59" s="143"/>
    </row>
    <row r="60" spans="1:54" ht="62.25" customHeight="1" thickBot="1">
      <c r="A60" s="366"/>
      <c r="B60" s="338"/>
      <c r="C60" s="146" t="s">
        <v>1259</v>
      </c>
      <c r="D60" s="146" t="s">
        <v>1260</v>
      </c>
      <c r="E60" s="146" t="s">
        <v>1261</v>
      </c>
      <c r="F60" s="270" t="s">
        <v>1262</v>
      </c>
      <c r="G60" s="271"/>
      <c r="H60" s="147" t="s">
        <v>74</v>
      </c>
      <c r="I60" s="270" t="s">
        <v>69</v>
      </c>
      <c r="J60" s="271"/>
      <c r="K60" s="147" t="s">
        <v>68</v>
      </c>
      <c r="L60" s="270" t="s">
        <v>76</v>
      </c>
      <c r="M60" s="272"/>
      <c r="N60" s="271"/>
      <c r="O60" s="16"/>
      <c r="P60" s="371"/>
      <c r="Q60" s="371"/>
      <c r="R60" s="371"/>
      <c r="S60" s="371"/>
      <c r="T60" s="390"/>
      <c r="U60" s="374">
        <v>18</v>
      </c>
      <c r="V60" s="375"/>
      <c r="W60" s="371">
        <v>18</v>
      </c>
      <c r="X60" s="375">
        <v>1</v>
      </c>
      <c r="Y60" s="158" t="s">
        <v>840</v>
      </c>
      <c r="BA60" s="143"/>
      <c r="BB60" s="143"/>
    </row>
    <row r="61" spans="1:54" ht="36" customHeight="1" thickBot="1">
      <c r="A61" s="366"/>
      <c r="B61" s="338"/>
      <c r="C61" s="146" t="s">
        <v>1263</v>
      </c>
      <c r="D61" s="146" t="s">
        <v>1264</v>
      </c>
      <c r="E61" s="146" t="s">
        <v>1265</v>
      </c>
      <c r="F61" s="270" t="s">
        <v>1160</v>
      </c>
      <c r="G61" s="271"/>
      <c r="H61" s="147" t="s">
        <v>74</v>
      </c>
      <c r="I61" s="270" t="s">
        <v>69</v>
      </c>
      <c r="J61" s="271"/>
      <c r="K61" s="147" t="s">
        <v>68</v>
      </c>
      <c r="L61" s="270" t="s">
        <v>76</v>
      </c>
      <c r="M61" s="272"/>
      <c r="N61" s="271"/>
      <c r="O61" s="16"/>
      <c r="P61" s="371"/>
      <c r="Q61" s="371"/>
      <c r="R61" s="371"/>
      <c r="S61" s="371"/>
      <c r="T61" s="390"/>
      <c r="U61" s="374">
        <v>8</v>
      </c>
      <c r="V61" s="375"/>
      <c r="W61" s="371">
        <v>8</v>
      </c>
      <c r="X61" s="375">
        <v>1</v>
      </c>
      <c r="Y61" s="158" t="s">
        <v>840</v>
      </c>
      <c r="BA61" s="143"/>
      <c r="BB61" s="143"/>
    </row>
    <row r="62" spans="1:54" ht="54" customHeight="1" thickBot="1">
      <c r="A62" s="366"/>
      <c r="B62" s="338"/>
      <c r="C62" s="146" t="s">
        <v>1266</v>
      </c>
      <c r="D62" s="146" t="s">
        <v>1267</v>
      </c>
      <c r="E62" s="146" t="s">
        <v>1268</v>
      </c>
      <c r="F62" s="270" t="s">
        <v>1156</v>
      </c>
      <c r="G62" s="271"/>
      <c r="H62" s="147" t="s">
        <v>74</v>
      </c>
      <c r="I62" s="270" t="s">
        <v>69</v>
      </c>
      <c r="J62" s="271"/>
      <c r="K62" s="147" t="s">
        <v>68</v>
      </c>
      <c r="L62" s="270" t="s">
        <v>76</v>
      </c>
      <c r="M62" s="272"/>
      <c r="N62" s="271"/>
      <c r="O62" s="16"/>
      <c r="P62" s="371"/>
      <c r="Q62" s="371"/>
      <c r="R62" s="371"/>
      <c r="S62" s="371"/>
      <c r="T62" s="390"/>
      <c r="U62" s="374">
        <v>3</v>
      </c>
      <c r="V62" s="375"/>
      <c r="W62" s="371">
        <v>3</v>
      </c>
      <c r="X62" s="375">
        <v>1</v>
      </c>
      <c r="Y62" s="158" t="s">
        <v>840</v>
      </c>
      <c r="BA62" s="143"/>
      <c r="BB62" s="143"/>
    </row>
    <row r="63" spans="1:54" ht="36.75" thickBot="1">
      <c r="A63" s="366"/>
      <c r="B63" s="338"/>
      <c r="C63" s="146" t="s">
        <v>1269</v>
      </c>
      <c r="D63" s="146" t="s">
        <v>1270</v>
      </c>
      <c r="E63" s="146" t="s">
        <v>1271</v>
      </c>
      <c r="F63" s="270" t="s">
        <v>1156</v>
      </c>
      <c r="G63" s="271"/>
      <c r="H63" s="147" t="s">
        <v>74</v>
      </c>
      <c r="I63" s="270" t="s">
        <v>69</v>
      </c>
      <c r="J63" s="271"/>
      <c r="K63" s="147" t="s">
        <v>68</v>
      </c>
      <c r="L63" s="270" t="s">
        <v>76</v>
      </c>
      <c r="M63" s="272"/>
      <c r="N63" s="271"/>
      <c r="O63" s="16"/>
      <c r="P63" s="371"/>
      <c r="Q63" s="371"/>
      <c r="R63" s="371"/>
      <c r="S63" s="371"/>
      <c r="T63" s="390"/>
      <c r="U63" s="374">
        <v>8</v>
      </c>
      <c r="V63" s="375"/>
      <c r="W63" s="371">
        <v>8</v>
      </c>
      <c r="X63" s="375">
        <v>1</v>
      </c>
      <c r="Y63" s="158" t="s">
        <v>840</v>
      </c>
      <c r="BA63" s="143"/>
      <c r="BB63" s="143"/>
    </row>
    <row r="64" spans="1:54" ht="61.5" customHeight="1" thickBot="1">
      <c r="A64" s="366"/>
      <c r="B64" s="338"/>
      <c r="C64" s="146" t="s">
        <v>1272</v>
      </c>
      <c r="D64" s="146" t="s">
        <v>1273</v>
      </c>
      <c r="E64" s="146" t="s">
        <v>1274</v>
      </c>
      <c r="F64" s="270" t="s">
        <v>1275</v>
      </c>
      <c r="G64" s="271"/>
      <c r="H64" s="147" t="s">
        <v>74</v>
      </c>
      <c r="I64" s="270" t="s">
        <v>69</v>
      </c>
      <c r="J64" s="271"/>
      <c r="K64" s="147" t="s">
        <v>68</v>
      </c>
      <c r="L64" s="270" t="s">
        <v>76</v>
      </c>
      <c r="M64" s="272"/>
      <c r="N64" s="271"/>
      <c r="O64" s="16"/>
      <c r="P64" s="371"/>
      <c r="Q64" s="371"/>
      <c r="R64" s="371"/>
      <c r="S64" s="371"/>
      <c r="T64" s="390"/>
      <c r="U64" s="374">
        <v>50</v>
      </c>
      <c r="V64" s="375"/>
      <c r="W64" s="371">
        <v>50</v>
      </c>
      <c r="X64" s="375">
        <v>1</v>
      </c>
      <c r="Y64" s="158" t="s">
        <v>840</v>
      </c>
      <c r="BA64" s="143"/>
      <c r="BB64" s="143"/>
    </row>
    <row r="65" spans="1:54" ht="36.75" thickBot="1">
      <c r="A65" s="366"/>
      <c r="B65" s="338"/>
      <c r="C65" s="146" t="s">
        <v>1276</v>
      </c>
      <c r="D65" s="146" t="s">
        <v>1277</v>
      </c>
      <c r="E65" s="146" t="s">
        <v>1278</v>
      </c>
      <c r="F65" s="270" t="s">
        <v>1279</v>
      </c>
      <c r="G65" s="271"/>
      <c r="H65" s="147" t="s">
        <v>74</v>
      </c>
      <c r="I65" s="270" t="s">
        <v>69</v>
      </c>
      <c r="J65" s="271"/>
      <c r="K65" s="147" t="s">
        <v>68</v>
      </c>
      <c r="L65" s="270" t="s">
        <v>76</v>
      </c>
      <c r="M65" s="272"/>
      <c r="N65" s="271"/>
      <c r="O65" s="16"/>
      <c r="P65" s="371"/>
      <c r="Q65" s="371"/>
      <c r="R65" s="371"/>
      <c r="S65" s="371"/>
      <c r="T65" s="390"/>
      <c r="U65" s="374">
        <v>18</v>
      </c>
      <c r="V65" s="375"/>
      <c r="W65" s="371">
        <v>18</v>
      </c>
      <c r="X65" s="375">
        <v>1</v>
      </c>
      <c r="Y65" s="158" t="s">
        <v>840</v>
      </c>
      <c r="BA65" s="143"/>
      <c r="BB65" s="143"/>
    </row>
    <row r="66" spans="1:54" ht="45" customHeight="1" thickBot="1">
      <c r="A66" s="366"/>
      <c r="B66" s="338"/>
      <c r="C66" s="146" t="s">
        <v>1280</v>
      </c>
      <c r="D66" s="146" t="s">
        <v>1281</v>
      </c>
      <c r="E66" s="387" t="s">
        <v>1282</v>
      </c>
      <c r="F66" s="270" t="s">
        <v>1283</v>
      </c>
      <c r="G66" s="271"/>
      <c r="H66" s="147" t="s">
        <v>74</v>
      </c>
      <c r="I66" s="270" t="s">
        <v>69</v>
      </c>
      <c r="J66" s="271"/>
      <c r="K66" s="147" t="s">
        <v>68</v>
      </c>
      <c r="L66" s="270" t="s">
        <v>76</v>
      </c>
      <c r="M66" s="272"/>
      <c r="N66" s="271"/>
      <c r="O66" s="16"/>
      <c r="P66" s="371"/>
      <c r="Q66" s="371"/>
      <c r="R66" s="371"/>
      <c r="S66" s="371"/>
      <c r="T66" s="390"/>
      <c r="U66" s="374">
        <v>156</v>
      </c>
      <c r="V66" s="375"/>
      <c r="W66" s="371">
        <v>156</v>
      </c>
      <c r="X66" s="375">
        <v>1</v>
      </c>
      <c r="Y66" s="158" t="s">
        <v>840</v>
      </c>
      <c r="BA66" s="143"/>
      <c r="BB66" s="143"/>
    </row>
    <row r="67" spans="1:54" ht="48.75" customHeight="1" thickBot="1">
      <c r="A67" s="366"/>
      <c r="B67" s="338"/>
      <c r="C67" s="146" t="s">
        <v>1284</v>
      </c>
      <c r="D67" s="146" t="s">
        <v>1285</v>
      </c>
      <c r="E67" s="146" t="s">
        <v>1286</v>
      </c>
      <c r="F67" s="270" t="s">
        <v>1287</v>
      </c>
      <c r="G67" s="271"/>
      <c r="H67" s="147" t="s">
        <v>74</v>
      </c>
      <c r="I67" s="270" t="s">
        <v>69</v>
      </c>
      <c r="J67" s="271"/>
      <c r="K67" s="147" t="s">
        <v>68</v>
      </c>
      <c r="L67" s="270" t="s">
        <v>76</v>
      </c>
      <c r="M67" s="272"/>
      <c r="N67" s="271"/>
      <c r="O67" s="16"/>
      <c r="P67" s="371"/>
      <c r="Q67" s="371"/>
      <c r="R67" s="371"/>
      <c r="S67" s="371"/>
      <c r="T67" s="390"/>
      <c r="U67" s="374">
        <v>1</v>
      </c>
      <c r="V67" s="375"/>
      <c r="W67" s="371">
        <v>1</v>
      </c>
      <c r="X67" s="375">
        <v>1</v>
      </c>
      <c r="Y67" s="158" t="s">
        <v>840</v>
      </c>
      <c r="BA67" s="143"/>
      <c r="BB67" s="143"/>
    </row>
    <row r="68" spans="1:54" ht="36.75" thickBot="1">
      <c r="A68" s="368"/>
      <c r="B68" s="327"/>
      <c r="C68" s="146" t="s">
        <v>1288</v>
      </c>
      <c r="D68" s="146" t="s">
        <v>1289</v>
      </c>
      <c r="E68" s="146" t="s">
        <v>1290</v>
      </c>
      <c r="F68" s="270" t="s">
        <v>1291</v>
      </c>
      <c r="G68" s="271"/>
      <c r="H68" s="147" t="s">
        <v>74</v>
      </c>
      <c r="I68" s="270" t="s">
        <v>69</v>
      </c>
      <c r="J68" s="271"/>
      <c r="K68" s="147" t="s">
        <v>68</v>
      </c>
      <c r="L68" s="270" t="s">
        <v>76</v>
      </c>
      <c r="M68" s="272"/>
      <c r="N68" s="271"/>
      <c r="O68" s="16"/>
      <c r="P68" s="371"/>
      <c r="Q68" s="371"/>
      <c r="R68" s="371"/>
      <c r="S68" s="371"/>
      <c r="T68" s="390"/>
      <c r="U68" s="374">
        <v>1</v>
      </c>
      <c r="V68" s="375"/>
      <c r="W68" s="371">
        <v>1</v>
      </c>
      <c r="X68" s="375">
        <v>1</v>
      </c>
      <c r="Y68" s="158" t="s">
        <v>840</v>
      </c>
      <c r="BA68" s="143"/>
      <c r="BB68" s="143"/>
    </row>
    <row r="69" spans="1:54" ht="71.25" customHeight="1" thickBot="1">
      <c r="A69" s="364" t="s">
        <v>1292</v>
      </c>
      <c r="B69" s="326" t="s">
        <v>1293</v>
      </c>
      <c r="C69" s="146" t="s">
        <v>1294</v>
      </c>
      <c r="D69" s="146" t="s">
        <v>1295</v>
      </c>
      <c r="E69" s="146" t="s">
        <v>1296</v>
      </c>
      <c r="F69" s="270" t="s">
        <v>1143</v>
      </c>
      <c r="G69" s="271"/>
      <c r="H69" s="147" t="s">
        <v>74</v>
      </c>
      <c r="I69" s="270" t="s">
        <v>69</v>
      </c>
      <c r="J69" s="271"/>
      <c r="K69" s="147" t="s">
        <v>68</v>
      </c>
      <c r="L69" s="270" t="s">
        <v>76</v>
      </c>
      <c r="M69" s="272"/>
      <c r="N69" s="271"/>
      <c r="O69" s="16"/>
      <c r="P69" s="371">
        <v>24354</v>
      </c>
      <c r="Q69" s="371"/>
      <c r="R69" s="371">
        <v>24354</v>
      </c>
      <c r="S69" s="371">
        <v>45996</v>
      </c>
      <c r="T69" s="390"/>
      <c r="U69" s="374">
        <v>37527</v>
      </c>
      <c r="V69" s="375"/>
      <c r="W69" s="372">
        <v>34000</v>
      </c>
      <c r="X69" s="375">
        <v>0.91</v>
      </c>
      <c r="Y69" s="158" t="s">
        <v>840</v>
      </c>
      <c r="BA69" s="143"/>
      <c r="BB69" s="143"/>
    </row>
    <row r="70" spans="1:54" ht="60" customHeight="1" thickBot="1">
      <c r="A70" s="366"/>
      <c r="B70" s="338"/>
      <c r="C70" s="146" t="s">
        <v>1297</v>
      </c>
      <c r="D70" s="146" t="s">
        <v>1298</v>
      </c>
      <c r="E70" s="146" t="s">
        <v>1299</v>
      </c>
      <c r="F70" s="270" t="s">
        <v>1143</v>
      </c>
      <c r="G70" s="271"/>
      <c r="H70" s="147" t="s">
        <v>74</v>
      </c>
      <c r="I70" s="270" t="s">
        <v>69</v>
      </c>
      <c r="J70" s="271"/>
      <c r="K70" s="147" t="s">
        <v>68</v>
      </c>
      <c r="L70" s="270" t="s">
        <v>76</v>
      </c>
      <c r="M70" s="272"/>
      <c r="N70" s="271"/>
      <c r="O70" s="16"/>
      <c r="P70" s="371">
        <v>3360</v>
      </c>
      <c r="Q70" s="371"/>
      <c r="R70" s="371">
        <v>3924</v>
      </c>
      <c r="S70" s="371">
        <v>6528</v>
      </c>
      <c r="T70" s="390"/>
      <c r="U70" s="374">
        <v>5237</v>
      </c>
      <c r="V70" s="375"/>
      <c r="W70" s="372">
        <v>5237</v>
      </c>
      <c r="X70" s="375">
        <v>1</v>
      </c>
      <c r="Y70" s="158" t="s">
        <v>840</v>
      </c>
      <c r="BA70" s="143"/>
      <c r="BB70" s="143"/>
    </row>
    <row r="71" spans="1:54" ht="59.25" customHeight="1" thickBot="1">
      <c r="A71" s="366"/>
      <c r="B71" s="338"/>
      <c r="C71" s="146" t="s">
        <v>1300</v>
      </c>
      <c r="D71" s="146" t="s">
        <v>1301</v>
      </c>
      <c r="E71" s="146" t="s">
        <v>1302</v>
      </c>
      <c r="F71" s="270" t="s">
        <v>1143</v>
      </c>
      <c r="G71" s="271"/>
      <c r="H71" s="147" t="s">
        <v>74</v>
      </c>
      <c r="I71" s="270" t="s">
        <v>69</v>
      </c>
      <c r="J71" s="271"/>
      <c r="K71" s="147" t="s">
        <v>68</v>
      </c>
      <c r="L71" s="270" t="s">
        <v>76</v>
      </c>
      <c r="M71" s="272"/>
      <c r="N71" s="271"/>
      <c r="O71" s="16"/>
      <c r="P71" s="371">
        <v>15684</v>
      </c>
      <c r="Q71" s="371"/>
      <c r="R71" s="371">
        <v>16470</v>
      </c>
      <c r="S71" s="371">
        <v>18996</v>
      </c>
      <c r="T71" s="390"/>
      <c r="U71" s="374">
        <v>11152</v>
      </c>
      <c r="V71" s="375"/>
      <c r="W71" s="372">
        <v>11152</v>
      </c>
      <c r="X71" s="375">
        <v>1</v>
      </c>
      <c r="Y71" s="158" t="s">
        <v>840</v>
      </c>
      <c r="BA71" s="143"/>
      <c r="BB71" s="143"/>
    </row>
    <row r="72" spans="1:54" ht="60" customHeight="1" thickBot="1">
      <c r="A72" s="366"/>
      <c r="B72" s="338"/>
      <c r="C72" s="146" t="s">
        <v>1303</v>
      </c>
      <c r="D72" s="146" t="s">
        <v>1304</v>
      </c>
      <c r="E72" s="146" t="s">
        <v>1305</v>
      </c>
      <c r="F72" s="270" t="s">
        <v>1143</v>
      </c>
      <c r="G72" s="271"/>
      <c r="H72" s="147" t="s">
        <v>74</v>
      </c>
      <c r="I72" s="270" t="s">
        <v>69</v>
      </c>
      <c r="J72" s="271"/>
      <c r="K72" s="147" t="s">
        <v>68</v>
      </c>
      <c r="L72" s="270" t="s">
        <v>76</v>
      </c>
      <c r="M72" s="272"/>
      <c r="N72" s="271"/>
      <c r="O72" s="16"/>
      <c r="P72" s="371">
        <v>7897</v>
      </c>
      <c r="Q72" s="371"/>
      <c r="R72" s="371">
        <v>8964</v>
      </c>
      <c r="S72" s="371">
        <v>9000</v>
      </c>
      <c r="T72" s="390"/>
      <c r="U72" s="374">
        <v>7300</v>
      </c>
      <c r="V72" s="375"/>
      <c r="W72" s="372">
        <v>8240</v>
      </c>
      <c r="X72" s="375">
        <v>1.1299999999999999</v>
      </c>
      <c r="Y72" s="158" t="s">
        <v>840</v>
      </c>
      <c r="BA72" s="143"/>
      <c r="BB72" s="143"/>
    </row>
    <row r="73" spans="1:54" ht="67.5" customHeight="1" thickBot="1">
      <c r="A73" s="366"/>
      <c r="B73" s="338"/>
      <c r="C73" s="146" t="s">
        <v>1306</v>
      </c>
      <c r="D73" s="146" t="s">
        <v>1307</v>
      </c>
      <c r="E73" s="146" t="s">
        <v>1308</v>
      </c>
      <c r="F73" s="270" t="s">
        <v>1143</v>
      </c>
      <c r="G73" s="271"/>
      <c r="H73" s="147" t="s">
        <v>74</v>
      </c>
      <c r="I73" s="270" t="s">
        <v>70</v>
      </c>
      <c r="J73" s="271"/>
      <c r="K73" s="147" t="s">
        <v>68</v>
      </c>
      <c r="L73" s="270" t="s">
        <v>76</v>
      </c>
      <c r="M73" s="272"/>
      <c r="N73" s="271"/>
      <c r="O73" s="16"/>
      <c r="P73" s="395" t="s">
        <v>1309</v>
      </c>
      <c r="Q73" s="377"/>
      <c r="R73" s="395" t="s">
        <v>1309</v>
      </c>
      <c r="S73" s="395" t="s">
        <v>1309</v>
      </c>
      <c r="T73" s="390"/>
      <c r="U73" s="374">
        <v>660</v>
      </c>
      <c r="V73" s="375"/>
      <c r="W73" s="372">
        <v>660</v>
      </c>
      <c r="X73" s="375">
        <v>1</v>
      </c>
      <c r="Y73" s="158" t="s">
        <v>840</v>
      </c>
      <c r="BA73" s="143"/>
      <c r="BB73" s="143"/>
    </row>
    <row r="74" spans="1:54" ht="56.25" customHeight="1" thickBot="1">
      <c r="A74" s="366"/>
      <c r="B74" s="338"/>
      <c r="C74" s="146" t="s">
        <v>1310</v>
      </c>
      <c r="D74" s="146" t="s">
        <v>1311</v>
      </c>
      <c r="E74" s="146" t="s">
        <v>1312</v>
      </c>
      <c r="F74" s="270" t="s">
        <v>1313</v>
      </c>
      <c r="G74" s="271"/>
      <c r="H74" s="147" t="s">
        <v>74</v>
      </c>
      <c r="I74" s="270" t="s">
        <v>69</v>
      </c>
      <c r="J74" s="271"/>
      <c r="K74" s="147" t="s">
        <v>68</v>
      </c>
      <c r="L74" s="270" t="s">
        <v>76</v>
      </c>
      <c r="M74" s="272"/>
      <c r="N74" s="271"/>
      <c r="O74" s="16"/>
      <c r="P74" s="395">
        <v>30</v>
      </c>
      <c r="Q74" s="377"/>
      <c r="R74" s="395">
        <v>30</v>
      </c>
      <c r="S74" s="395">
        <v>20</v>
      </c>
      <c r="T74" s="390"/>
      <c r="U74" s="374">
        <v>30</v>
      </c>
      <c r="V74" s="375"/>
      <c r="W74" s="372">
        <v>21</v>
      </c>
      <c r="X74" s="375">
        <v>0.7</v>
      </c>
      <c r="Y74" s="158" t="s">
        <v>841</v>
      </c>
      <c r="BA74" s="143"/>
      <c r="BB74" s="143"/>
    </row>
    <row r="75" spans="1:54" ht="54.75" customHeight="1" thickBot="1">
      <c r="A75" s="366"/>
      <c r="B75" s="338"/>
      <c r="C75" s="146" t="s">
        <v>1314</v>
      </c>
      <c r="D75" s="146" t="s">
        <v>1315</v>
      </c>
      <c r="E75" s="146" t="s">
        <v>1316</v>
      </c>
      <c r="F75" s="270" t="s">
        <v>1317</v>
      </c>
      <c r="G75" s="271"/>
      <c r="H75" s="147" t="s">
        <v>74</v>
      </c>
      <c r="I75" s="270" t="s">
        <v>69</v>
      </c>
      <c r="J75" s="271"/>
      <c r="K75" s="147" t="s">
        <v>68</v>
      </c>
      <c r="L75" s="270" t="s">
        <v>76</v>
      </c>
      <c r="M75" s="272"/>
      <c r="N75" s="271"/>
      <c r="O75" s="16"/>
      <c r="P75" s="371">
        <v>5600000</v>
      </c>
      <c r="Q75" s="371"/>
      <c r="R75" s="371">
        <v>5600000</v>
      </c>
      <c r="S75" s="371">
        <v>4966610</v>
      </c>
      <c r="T75" s="390"/>
      <c r="U75" s="396">
        <v>10500000</v>
      </c>
      <c r="V75" s="375"/>
      <c r="W75" s="371">
        <v>8939025</v>
      </c>
      <c r="X75" s="375">
        <v>0.85</v>
      </c>
      <c r="Y75" s="158" t="s">
        <v>840</v>
      </c>
      <c r="BA75" s="143"/>
      <c r="BB75" s="143"/>
    </row>
    <row r="76" spans="1:54" ht="59.25" customHeight="1" thickBot="1">
      <c r="A76" s="366"/>
      <c r="B76" s="338"/>
      <c r="C76" s="146" t="s">
        <v>1318</v>
      </c>
      <c r="D76" s="146" t="s">
        <v>1319</v>
      </c>
      <c r="E76" s="146" t="s">
        <v>1320</v>
      </c>
      <c r="F76" s="270" t="s">
        <v>1317</v>
      </c>
      <c r="G76" s="271"/>
      <c r="H76" s="147" t="s">
        <v>74</v>
      </c>
      <c r="I76" s="270" t="s">
        <v>69</v>
      </c>
      <c r="J76" s="271"/>
      <c r="K76" s="147" t="s">
        <v>68</v>
      </c>
      <c r="L76" s="270" t="s">
        <v>76</v>
      </c>
      <c r="M76" s="272"/>
      <c r="N76" s="271"/>
      <c r="O76" s="16"/>
      <c r="P76" s="371">
        <v>180000</v>
      </c>
      <c r="Q76" s="371"/>
      <c r="R76" s="371">
        <v>116640</v>
      </c>
      <c r="S76" s="371">
        <v>312000</v>
      </c>
      <c r="T76" s="390"/>
      <c r="U76" s="374">
        <v>52000</v>
      </c>
      <c r="V76" s="375"/>
      <c r="W76" s="371">
        <v>52000</v>
      </c>
      <c r="X76" s="375">
        <v>1</v>
      </c>
      <c r="Y76" s="158" t="s">
        <v>840</v>
      </c>
      <c r="BA76" s="143"/>
      <c r="BB76" s="143"/>
    </row>
    <row r="77" spans="1:54" ht="94.5" customHeight="1" thickBot="1">
      <c r="A77" s="368"/>
      <c r="B77" s="327"/>
      <c r="C77" s="146" t="s">
        <v>1321</v>
      </c>
      <c r="D77" s="146" t="s">
        <v>1322</v>
      </c>
      <c r="E77" s="146" t="s">
        <v>1323</v>
      </c>
      <c r="F77" s="270" t="s">
        <v>1324</v>
      </c>
      <c r="G77" s="271"/>
      <c r="H77" s="147" t="s">
        <v>74</v>
      </c>
      <c r="I77" s="270" t="s">
        <v>69</v>
      </c>
      <c r="J77" s="271"/>
      <c r="K77" s="147" t="s">
        <v>68</v>
      </c>
      <c r="L77" s="270" t="s">
        <v>76</v>
      </c>
      <c r="M77" s="272"/>
      <c r="N77" s="271"/>
      <c r="O77" s="16"/>
      <c r="P77" s="371">
        <v>20953</v>
      </c>
      <c r="Q77" s="371"/>
      <c r="R77" s="371">
        <v>21629</v>
      </c>
      <c r="S77" s="371">
        <v>43000</v>
      </c>
      <c r="T77" s="390"/>
      <c r="U77" s="374">
        <v>39201</v>
      </c>
      <c r="V77" s="375"/>
      <c r="W77" s="371">
        <v>39000</v>
      </c>
      <c r="X77" s="375">
        <v>0.99</v>
      </c>
      <c r="Y77" s="158" t="s">
        <v>840</v>
      </c>
      <c r="BA77" s="143"/>
      <c r="BB77" s="143"/>
    </row>
    <row r="78" spans="1:54" ht="39" thickBot="1">
      <c r="A78" s="363" t="s">
        <v>11</v>
      </c>
      <c r="B78" s="181" t="s">
        <v>1325</v>
      </c>
      <c r="C78" s="146" t="s">
        <v>1326</v>
      </c>
      <c r="D78" s="146" t="s">
        <v>1327</v>
      </c>
      <c r="E78" s="146" t="s">
        <v>1328</v>
      </c>
      <c r="F78" s="369" t="s">
        <v>845</v>
      </c>
      <c r="G78" s="370"/>
      <c r="H78" s="147"/>
      <c r="I78" s="270"/>
      <c r="J78" s="271"/>
      <c r="K78" s="147"/>
      <c r="L78" s="270"/>
      <c r="M78" s="272"/>
      <c r="N78" s="271"/>
      <c r="O78" s="16"/>
      <c r="P78" s="16"/>
      <c r="Q78" s="16"/>
      <c r="R78" s="16"/>
      <c r="S78" s="16"/>
      <c r="T78" s="17"/>
      <c r="U78" s="25"/>
      <c r="V78" s="140"/>
      <c r="W78" s="141"/>
      <c r="X78" s="140"/>
      <c r="Y78" s="158"/>
      <c r="BA78" s="143"/>
      <c r="BB78" s="143"/>
    </row>
    <row r="79" spans="1:54" ht="62.25" customHeight="1" thickBot="1">
      <c r="A79" s="397" t="s">
        <v>14</v>
      </c>
      <c r="B79" s="139" t="s">
        <v>1329</v>
      </c>
      <c r="C79" s="365" t="s">
        <v>1330</v>
      </c>
      <c r="D79" s="146" t="s">
        <v>1331</v>
      </c>
      <c r="E79" s="146" t="s">
        <v>1332</v>
      </c>
      <c r="F79" s="308" t="s">
        <v>845</v>
      </c>
      <c r="G79" s="309"/>
      <c r="H79" s="176" t="s">
        <v>74</v>
      </c>
      <c r="I79" s="270" t="s">
        <v>69</v>
      </c>
      <c r="J79" s="271"/>
      <c r="K79" s="176" t="s">
        <v>68</v>
      </c>
      <c r="L79" s="308" t="s">
        <v>75</v>
      </c>
      <c r="M79" s="310"/>
      <c r="N79" s="309"/>
      <c r="O79" s="16"/>
      <c r="P79" s="16">
        <v>10192</v>
      </c>
      <c r="Q79" s="16"/>
      <c r="R79" s="16">
        <v>10618</v>
      </c>
      <c r="S79" s="16">
        <v>1352</v>
      </c>
      <c r="T79" s="16"/>
      <c r="U79" s="179">
        <v>1036</v>
      </c>
      <c r="V79" s="140"/>
      <c r="W79" s="141">
        <v>986</v>
      </c>
      <c r="X79" s="140">
        <v>0.95</v>
      </c>
      <c r="Y79" s="158" t="s">
        <v>840</v>
      </c>
      <c r="BA79" s="143"/>
      <c r="BB79" s="143"/>
    </row>
    <row r="80" spans="1:54" ht="80.25" customHeight="1" thickBot="1">
      <c r="A80" s="397" t="s">
        <v>19</v>
      </c>
      <c r="B80" s="139" t="s">
        <v>1333</v>
      </c>
      <c r="C80" s="365" t="s">
        <v>1334</v>
      </c>
      <c r="D80" s="146" t="s">
        <v>1335</v>
      </c>
      <c r="E80" s="146" t="s">
        <v>1336</v>
      </c>
      <c r="F80" s="308" t="s">
        <v>845</v>
      </c>
      <c r="G80" s="309"/>
      <c r="H80" s="176" t="s">
        <v>74</v>
      </c>
      <c r="I80" s="270" t="s">
        <v>70</v>
      </c>
      <c r="J80" s="271"/>
      <c r="K80" s="176" t="s">
        <v>68</v>
      </c>
      <c r="L80" s="308" t="s">
        <v>75</v>
      </c>
      <c r="M80" s="310"/>
      <c r="N80" s="309"/>
      <c r="O80" s="16"/>
      <c r="P80" s="16">
        <v>2033770</v>
      </c>
      <c r="Q80" s="16"/>
      <c r="R80" s="16">
        <v>2116533</v>
      </c>
      <c r="S80" s="16">
        <v>2002729</v>
      </c>
      <c r="T80" s="16"/>
      <c r="U80" s="398">
        <v>1977609</v>
      </c>
      <c r="V80" s="140"/>
      <c r="W80" s="336">
        <v>1267727</v>
      </c>
      <c r="X80" s="140">
        <v>0.64</v>
      </c>
      <c r="Y80" s="158" t="s">
        <v>841</v>
      </c>
      <c r="BA80" s="143"/>
      <c r="BB80" s="143"/>
    </row>
    <row r="81" spans="1:54" ht="123.75" customHeight="1" thickBot="1">
      <c r="A81" s="364" t="s">
        <v>1337</v>
      </c>
      <c r="B81" s="326" t="s">
        <v>1338</v>
      </c>
      <c r="C81" s="365" t="s">
        <v>1339</v>
      </c>
      <c r="D81" s="146" t="s">
        <v>1340</v>
      </c>
      <c r="E81" s="146" t="s">
        <v>1341</v>
      </c>
      <c r="F81" s="308" t="s">
        <v>845</v>
      </c>
      <c r="G81" s="309"/>
      <c r="H81" s="176" t="s">
        <v>74</v>
      </c>
      <c r="I81" s="270" t="s">
        <v>70</v>
      </c>
      <c r="J81" s="271"/>
      <c r="K81" s="176" t="s">
        <v>68</v>
      </c>
      <c r="L81" s="308" t="s">
        <v>75</v>
      </c>
      <c r="M81" s="310"/>
      <c r="N81" s="309"/>
      <c r="O81" s="16"/>
      <c r="P81" s="16"/>
      <c r="Q81" s="16"/>
      <c r="R81" s="16"/>
      <c r="S81" s="16">
        <v>1174853</v>
      </c>
      <c r="T81" s="16"/>
      <c r="U81" s="398">
        <v>1291047</v>
      </c>
      <c r="V81" s="140"/>
      <c r="W81" s="336">
        <v>836865</v>
      </c>
      <c r="X81" s="140">
        <v>0.65</v>
      </c>
      <c r="Y81" s="158" t="s">
        <v>841</v>
      </c>
      <c r="BA81" s="143"/>
      <c r="BB81" s="143"/>
    </row>
    <row r="82" spans="1:54" ht="91.5" customHeight="1" thickBot="1">
      <c r="A82" s="368"/>
      <c r="B82" s="327"/>
      <c r="C82" s="365" t="s">
        <v>1342</v>
      </c>
      <c r="D82" s="146" t="s">
        <v>1343</v>
      </c>
      <c r="E82" s="146" t="s">
        <v>1344</v>
      </c>
      <c r="F82" s="308" t="s">
        <v>845</v>
      </c>
      <c r="G82" s="309"/>
      <c r="H82" s="176" t="s">
        <v>74</v>
      </c>
      <c r="I82" s="270" t="s">
        <v>70</v>
      </c>
      <c r="J82" s="271"/>
      <c r="K82" s="176" t="s">
        <v>68</v>
      </c>
      <c r="L82" s="308" t="s">
        <v>75</v>
      </c>
      <c r="M82" s="310"/>
      <c r="N82" s="309"/>
      <c r="O82" s="16"/>
      <c r="P82" s="16">
        <v>56303</v>
      </c>
      <c r="Q82" s="16"/>
      <c r="R82" s="16">
        <v>64185</v>
      </c>
      <c r="S82" s="16">
        <v>67460</v>
      </c>
      <c r="T82" s="16"/>
      <c r="U82" s="179">
        <v>70844</v>
      </c>
      <c r="V82" s="140"/>
      <c r="W82" s="141">
        <v>38560</v>
      </c>
      <c r="X82" s="140" t="s">
        <v>1345</v>
      </c>
      <c r="Y82" s="158" t="s">
        <v>842</v>
      </c>
      <c r="BA82" s="143"/>
      <c r="BB82" s="143"/>
    </row>
    <row r="83" spans="1:54" ht="72.75" customHeight="1" thickBot="1">
      <c r="A83" s="397" t="s">
        <v>1346</v>
      </c>
      <c r="B83" s="139" t="s">
        <v>1347</v>
      </c>
      <c r="C83" s="365" t="s">
        <v>1348</v>
      </c>
      <c r="D83" s="146" t="s">
        <v>1349</v>
      </c>
      <c r="E83" s="146" t="s">
        <v>1350</v>
      </c>
      <c r="F83" s="308" t="s">
        <v>77</v>
      </c>
      <c r="G83" s="309"/>
      <c r="H83" s="176" t="s">
        <v>74</v>
      </c>
      <c r="I83" s="270" t="s">
        <v>69</v>
      </c>
      <c r="J83" s="271"/>
      <c r="K83" s="176" t="s">
        <v>68</v>
      </c>
      <c r="L83" s="308" t="s">
        <v>75</v>
      </c>
      <c r="M83" s="310"/>
      <c r="N83" s="309"/>
      <c r="O83" s="16"/>
      <c r="P83" s="351">
        <v>1.0489999999999999</v>
      </c>
      <c r="Q83" s="351"/>
      <c r="R83" s="351">
        <v>1.069</v>
      </c>
      <c r="S83" s="351">
        <v>1.0069999999999999</v>
      </c>
      <c r="T83" s="16"/>
      <c r="U83" s="140">
        <v>1</v>
      </c>
      <c r="V83" s="140"/>
      <c r="W83" s="141">
        <v>44105</v>
      </c>
      <c r="X83" s="180">
        <v>1.1599999999999999</v>
      </c>
      <c r="Y83" s="158" t="s">
        <v>840</v>
      </c>
      <c r="BA83" s="143"/>
      <c r="BB83" s="143"/>
    </row>
    <row r="84" spans="1:54" ht="54" customHeight="1" thickBot="1">
      <c r="A84" s="364" t="s">
        <v>1351</v>
      </c>
      <c r="B84" s="326" t="s">
        <v>1352</v>
      </c>
      <c r="C84" s="146" t="s">
        <v>1353</v>
      </c>
      <c r="D84" s="146" t="s">
        <v>1354</v>
      </c>
      <c r="E84" s="146" t="s">
        <v>1355</v>
      </c>
      <c r="F84" s="270" t="s">
        <v>77</v>
      </c>
      <c r="G84" s="271"/>
      <c r="H84" s="147" t="s">
        <v>74</v>
      </c>
      <c r="I84" s="270" t="s">
        <v>69</v>
      </c>
      <c r="J84" s="271"/>
      <c r="K84" s="147" t="s">
        <v>68</v>
      </c>
      <c r="L84" s="270" t="s">
        <v>76</v>
      </c>
      <c r="M84" s="272"/>
      <c r="N84" s="271"/>
      <c r="O84" s="16"/>
      <c r="P84" s="16"/>
      <c r="Q84" s="16"/>
      <c r="R84" s="16">
        <v>76634</v>
      </c>
      <c r="S84" s="16">
        <v>73692</v>
      </c>
      <c r="T84" s="17"/>
      <c r="U84" s="335">
        <v>0.95</v>
      </c>
      <c r="V84" s="140"/>
      <c r="W84" s="141">
        <v>70395</v>
      </c>
      <c r="X84" s="140">
        <v>0.999</v>
      </c>
      <c r="Y84" s="158" t="s">
        <v>840</v>
      </c>
      <c r="BA84" s="143"/>
      <c r="BB84" s="143"/>
    </row>
    <row r="85" spans="1:54" ht="70.5" customHeight="1" thickBot="1">
      <c r="A85" s="366"/>
      <c r="B85" s="338"/>
      <c r="C85" s="146" t="s">
        <v>1356</v>
      </c>
      <c r="D85" s="146" t="s">
        <v>1357</v>
      </c>
      <c r="E85" s="146" t="s">
        <v>1358</v>
      </c>
      <c r="F85" s="270" t="s">
        <v>77</v>
      </c>
      <c r="G85" s="271"/>
      <c r="H85" s="147" t="s">
        <v>74</v>
      </c>
      <c r="I85" s="270" t="s">
        <v>69</v>
      </c>
      <c r="J85" s="271"/>
      <c r="K85" s="147" t="s">
        <v>68</v>
      </c>
      <c r="L85" s="270" t="s">
        <v>76</v>
      </c>
      <c r="M85" s="272"/>
      <c r="N85" s="271"/>
      <c r="O85" s="16"/>
      <c r="P85" s="16"/>
      <c r="Q85" s="16"/>
      <c r="R85" s="16">
        <v>15158</v>
      </c>
      <c r="S85" s="16">
        <v>12210</v>
      </c>
      <c r="T85" s="17"/>
      <c r="U85" s="335">
        <v>0.85</v>
      </c>
      <c r="V85" s="140"/>
      <c r="W85" s="141">
        <v>6424</v>
      </c>
      <c r="X85" s="140">
        <v>0.96199999999999997</v>
      </c>
      <c r="Y85" s="158" t="s">
        <v>840</v>
      </c>
      <c r="BA85" s="143"/>
      <c r="BB85" s="143"/>
    </row>
    <row r="86" spans="1:54" ht="72.75" customHeight="1" thickBot="1">
      <c r="A86" s="368"/>
      <c r="B86" s="327"/>
      <c r="C86" s="146" t="s">
        <v>1359</v>
      </c>
      <c r="D86" s="146" t="s">
        <v>1360</v>
      </c>
      <c r="E86" s="146" t="s">
        <v>1361</v>
      </c>
      <c r="F86" s="270" t="s">
        <v>77</v>
      </c>
      <c r="G86" s="271"/>
      <c r="H86" s="147" t="s">
        <v>74</v>
      </c>
      <c r="I86" s="270" t="s">
        <v>69</v>
      </c>
      <c r="J86" s="271"/>
      <c r="K86" s="147"/>
      <c r="L86" s="270" t="s">
        <v>76</v>
      </c>
      <c r="M86" s="272"/>
      <c r="N86" s="271"/>
      <c r="O86" s="16"/>
      <c r="P86" s="16"/>
      <c r="Q86" s="16"/>
      <c r="R86" s="16">
        <v>5149</v>
      </c>
      <c r="S86" s="16">
        <v>5050</v>
      </c>
      <c r="T86" s="17"/>
      <c r="U86" s="335">
        <v>0.9</v>
      </c>
      <c r="V86" s="140"/>
      <c r="W86" s="141">
        <v>3106</v>
      </c>
      <c r="X86" s="140">
        <v>0.99399999999999999</v>
      </c>
      <c r="Y86" s="158" t="s">
        <v>840</v>
      </c>
      <c r="BA86" s="143"/>
      <c r="BB86" s="143"/>
    </row>
    <row r="87" spans="1:54" ht="39" thickBot="1">
      <c r="A87" s="363" t="s">
        <v>12</v>
      </c>
      <c r="B87" s="139" t="s">
        <v>1362</v>
      </c>
      <c r="C87" s="146" t="s">
        <v>1363</v>
      </c>
      <c r="D87" s="146" t="s">
        <v>1364</v>
      </c>
      <c r="E87" s="146" t="s">
        <v>1365</v>
      </c>
      <c r="F87" s="270" t="s">
        <v>845</v>
      </c>
      <c r="G87" s="271"/>
      <c r="H87" s="147"/>
      <c r="I87" s="183"/>
      <c r="J87" s="184"/>
      <c r="K87" s="147"/>
      <c r="L87" s="270"/>
      <c r="M87" s="272"/>
      <c r="N87" s="271"/>
      <c r="O87" s="16"/>
      <c r="P87" s="16"/>
      <c r="Q87" s="16"/>
      <c r="R87" s="16"/>
      <c r="S87" s="16"/>
      <c r="T87" s="17"/>
      <c r="U87" s="25"/>
      <c r="V87" s="140"/>
      <c r="W87" s="141"/>
      <c r="X87" s="140"/>
      <c r="Y87" s="158"/>
      <c r="BA87" s="143"/>
      <c r="BB87" s="143"/>
    </row>
    <row r="88" spans="1:54" ht="64.5" thickBot="1">
      <c r="A88" s="397" t="s">
        <v>15</v>
      </c>
      <c r="B88" s="139" t="s">
        <v>1366</v>
      </c>
      <c r="C88" s="365" t="s">
        <v>1367</v>
      </c>
      <c r="D88" s="146" t="s">
        <v>1368</v>
      </c>
      <c r="E88" s="146" t="s">
        <v>1369</v>
      </c>
      <c r="F88" s="308" t="s">
        <v>845</v>
      </c>
      <c r="G88" s="309"/>
      <c r="H88" s="176" t="s">
        <v>74</v>
      </c>
      <c r="I88" s="270" t="s">
        <v>70</v>
      </c>
      <c r="J88" s="271"/>
      <c r="K88" s="176" t="s">
        <v>68</v>
      </c>
      <c r="L88" s="308" t="s">
        <v>75</v>
      </c>
      <c r="M88" s="310"/>
      <c r="N88" s="309"/>
      <c r="O88" s="16"/>
      <c r="P88" s="16"/>
      <c r="Q88" s="16"/>
      <c r="R88" s="16"/>
      <c r="S88" s="16"/>
      <c r="T88" s="16"/>
      <c r="U88" s="178">
        <v>58</v>
      </c>
      <c r="V88" s="140"/>
      <c r="W88" s="141">
        <v>58</v>
      </c>
      <c r="X88" s="140">
        <v>1</v>
      </c>
      <c r="Y88" s="158" t="s">
        <v>840</v>
      </c>
      <c r="BA88" s="143"/>
      <c r="BB88" s="143"/>
    </row>
    <row r="89" spans="1:54" ht="42.75" customHeight="1" thickBot="1">
      <c r="A89" s="364" t="s">
        <v>16</v>
      </c>
      <c r="B89" s="326" t="s">
        <v>1370</v>
      </c>
      <c r="C89" s="339" t="s">
        <v>1371</v>
      </c>
      <c r="D89" s="339" t="s">
        <v>1372</v>
      </c>
      <c r="E89" s="339" t="s">
        <v>1373</v>
      </c>
      <c r="F89" s="270" t="s">
        <v>77</v>
      </c>
      <c r="G89" s="271"/>
      <c r="H89" s="147" t="s">
        <v>74</v>
      </c>
      <c r="I89" s="270" t="s">
        <v>69</v>
      </c>
      <c r="J89" s="271"/>
      <c r="K89" s="147" t="s">
        <v>68</v>
      </c>
      <c r="L89" s="270" t="s">
        <v>76</v>
      </c>
      <c r="M89" s="272"/>
      <c r="N89" s="271"/>
      <c r="O89" s="16"/>
      <c r="P89" s="399">
        <v>1</v>
      </c>
      <c r="Q89" s="362"/>
      <c r="R89" s="399">
        <v>1</v>
      </c>
      <c r="S89" s="399">
        <v>1</v>
      </c>
      <c r="T89" s="400"/>
      <c r="U89" s="335">
        <v>1</v>
      </c>
      <c r="V89" s="401"/>
      <c r="W89" s="402">
        <v>21836</v>
      </c>
      <c r="X89" s="403">
        <v>0.99399999999999999</v>
      </c>
      <c r="Y89" s="158" t="s">
        <v>840</v>
      </c>
      <c r="BA89" s="143"/>
      <c r="BB89" s="143"/>
    </row>
    <row r="90" spans="1:54" ht="47.25" customHeight="1" thickBot="1">
      <c r="A90" s="368"/>
      <c r="B90" s="327"/>
      <c r="C90" s="339" t="s">
        <v>1374</v>
      </c>
      <c r="D90" s="339" t="s">
        <v>1375</v>
      </c>
      <c r="E90" s="339" t="s">
        <v>1376</v>
      </c>
      <c r="F90" s="270" t="s">
        <v>77</v>
      </c>
      <c r="G90" s="271"/>
      <c r="H90" s="147" t="s">
        <v>74</v>
      </c>
      <c r="I90" s="270" t="s">
        <v>69</v>
      </c>
      <c r="J90" s="271"/>
      <c r="K90" s="147" t="s">
        <v>68</v>
      </c>
      <c r="L90" s="270" t="s">
        <v>76</v>
      </c>
      <c r="M90" s="272"/>
      <c r="N90" s="271"/>
      <c r="O90" s="16"/>
      <c r="P90" s="399">
        <v>1</v>
      </c>
      <c r="Q90" s="362"/>
      <c r="R90" s="399">
        <v>1</v>
      </c>
      <c r="S90" s="399">
        <v>1</v>
      </c>
      <c r="T90" s="400"/>
      <c r="U90" s="335">
        <v>1</v>
      </c>
      <c r="V90" s="401"/>
      <c r="W90" s="402">
        <v>3164</v>
      </c>
      <c r="X90" s="403">
        <v>0.98750000000000004</v>
      </c>
      <c r="Y90" s="158" t="s">
        <v>840</v>
      </c>
      <c r="BA90" s="143"/>
      <c r="BB90" s="143"/>
    </row>
    <row r="91" spans="1:54" ht="54" customHeight="1" thickBot="1">
      <c r="A91" s="397" t="s">
        <v>1377</v>
      </c>
      <c r="B91" s="139" t="s">
        <v>1378</v>
      </c>
      <c r="C91" s="339" t="s">
        <v>1379</v>
      </c>
      <c r="D91" s="339" t="s">
        <v>1380</v>
      </c>
      <c r="E91" s="339" t="s">
        <v>1381</v>
      </c>
      <c r="F91" s="270" t="s">
        <v>77</v>
      </c>
      <c r="G91" s="271"/>
      <c r="H91" s="147" t="s">
        <v>74</v>
      </c>
      <c r="I91" s="270" t="s">
        <v>69</v>
      </c>
      <c r="J91" s="271"/>
      <c r="K91" s="147" t="s">
        <v>68</v>
      </c>
      <c r="L91" s="270" t="s">
        <v>76</v>
      </c>
      <c r="M91" s="272"/>
      <c r="N91" s="271"/>
      <c r="O91" s="16"/>
      <c r="P91" s="399">
        <v>0.92</v>
      </c>
      <c r="Q91" s="362"/>
      <c r="R91" s="399">
        <v>0.97</v>
      </c>
      <c r="S91" s="403">
        <v>0.93400000000000005</v>
      </c>
      <c r="T91" s="400"/>
      <c r="U91" s="335">
        <v>0.9</v>
      </c>
      <c r="V91" s="401"/>
      <c r="W91" s="402">
        <v>67080</v>
      </c>
      <c r="X91" s="403">
        <v>0.9194</v>
      </c>
      <c r="Y91" s="158" t="s">
        <v>840</v>
      </c>
      <c r="BA91" s="143"/>
      <c r="BB91" s="143"/>
    </row>
    <row r="92" spans="1:54" ht="32.25" customHeight="1" thickBot="1">
      <c r="A92" s="363" t="s">
        <v>1027</v>
      </c>
      <c r="B92" s="139" t="s">
        <v>1382</v>
      </c>
      <c r="C92" s="146" t="s">
        <v>1383</v>
      </c>
      <c r="D92" s="146" t="s">
        <v>1384</v>
      </c>
      <c r="E92" s="146" t="s">
        <v>1385</v>
      </c>
      <c r="F92" s="270" t="s">
        <v>845</v>
      </c>
      <c r="G92" s="271"/>
      <c r="H92" s="147"/>
      <c r="I92" s="183"/>
      <c r="J92" s="184"/>
      <c r="K92" s="147"/>
      <c r="L92" s="270"/>
      <c r="M92" s="272"/>
      <c r="N92" s="271"/>
      <c r="O92" s="16"/>
      <c r="P92" s="16"/>
      <c r="Q92" s="16"/>
      <c r="R92" s="16"/>
      <c r="S92" s="16"/>
      <c r="T92" s="17"/>
      <c r="U92" s="25"/>
      <c r="V92" s="140"/>
      <c r="W92" s="141"/>
      <c r="X92" s="140"/>
      <c r="Y92" s="158"/>
      <c r="BA92" s="143"/>
      <c r="BB92" s="143"/>
    </row>
    <row r="93" spans="1:54" ht="60" customHeight="1" thickBot="1">
      <c r="A93" s="397" t="s">
        <v>1091</v>
      </c>
      <c r="B93" s="139" t="s">
        <v>1386</v>
      </c>
      <c r="C93" s="365" t="s">
        <v>1387</v>
      </c>
      <c r="D93" s="146" t="s">
        <v>1388</v>
      </c>
      <c r="E93" s="146" t="s">
        <v>1389</v>
      </c>
      <c r="F93" s="308" t="s">
        <v>845</v>
      </c>
      <c r="G93" s="309"/>
      <c r="H93" s="176" t="s">
        <v>74</v>
      </c>
      <c r="I93" s="270" t="s">
        <v>70</v>
      </c>
      <c r="J93" s="271"/>
      <c r="K93" s="176" t="s">
        <v>68</v>
      </c>
      <c r="L93" s="308" t="s">
        <v>76</v>
      </c>
      <c r="M93" s="310"/>
      <c r="N93" s="309"/>
      <c r="O93" s="16"/>
      <c r="P93" s="16">
        <v>135009</v>
      </c>
      <c r="Q93" s="16"/>
      <c r="R93" s="16">
        <v>152288</v>
      </c>
      <c r="S93" s="16">
        <v>143680</v>
      </c>
      <c r="T93" s="16"/>
      <c r="U93" s="179">
        <v>144119</v>
      </c>
      <c r="V93" s="140"/>
      <c r="W93" s="346">
        <v>116102</v>
      </c>
      <c r="X93" s="140">
        <v>0.81</v>
      </c>
      <c r="Y93" s="158" t="s">
        <v>840</v>
      </c>
      <c r="BA93" s="143"/>
      <c r="BB93" s="143"/>
    </row>
    <row r="94" spans="1:54" ht="45" customHeight="1" thickBot="1">
      <c r="A94" s="363" t="s">
        <v>1390</v>
      </c>
      <c r="B94" s="139" t="s">
        <v>1391</v>
      </c>
      <c r="C94" s="16" t="s">
        <v>1392</v>
      </c>
      <c r="D94" s="146" t="s">
        <v>1393</v>
      </c>
      <c r="E94" s="146" t="s">
        <v>1394</v>
      </c>
      <c r="F94" s="270" t="s">
        <v>845</v>
      </c>
      <c r="G94" s="271"/>
      <c r="H94" s="147"/>
      <c r="I94" s="183"/>
      <c r="J94" s="184"/>
      <c r="K94" s="147"/>
      <c r="L94" s="270"/>
      <c r="M94" s="272"/>
      <c r="N94" s="271"/>
      <c r="O94" s="16"/>
      <c r="P94" s="362"/>
      <c r="Q94" s="362"/>
      <c r="R94" s="362"/>
      <c r="S94" s="362"/>
      <c r="T94" s="17"/>
      <c r="U94" s="25"/>
      <c r="V94" s="140"/>
      <c r="W94" s="141"/>
      <c r="X94" s="140"/>
      <c r="Y94" s="158"/>
      <c r="BA94" s="143"/>
      <c r="BB94" s="143"/>
    </row>
    <row r="95" spans="1:54" ht="66" customHeight="1" thickBot="1">
      <c r="A95" s="397" t="s">
        <v>1395</v>
      </c>
      <c r="B95" s="139" t="s">
        <v>1396</v>
      </c>
      <c r="C95" s="365" t="s">
        <v>1397</v>
      </c>
      <c r="D95" s="146" t="s">
        <v>1398</v>
      </c>
      <c r="E95" s="146" t="s">
        <v>1399</v>
      </c>
      <c r="F95" s="308" t="s">
        <v>77</v>
      </c>
      <c r="G95" s="309"/>
      <c r="H95" s="176" t="s">
        <v>74</v>
      </c>
      <c r="I95" s="270" t="s">
        <v>69</v>
      </c>
      <c r="J95" s="271"/>
      <c r="K95" s="176" t="s">
        <v>68</v>
      </c>
      <c r="L95" s="308" t="s">
        <v>75</v>
      </c>
      <c r="M95" s="310"/>
      <c r="N95" s="309"/>
      <c r="O95" s="16"/>
      <c r="P95" s="16"/>
      <c r="Q95" s="16"/>
      <c r="R95" s="16"/>
      <c r="S95" s="16"/>
      <c r="T95" s="16"/>
      <c r="U95" s="140">
        <v>0.85</v>
      </c>
      <c r="V95" s="140"/>
      <c r="W95" s="351"/>
      <c r="X95" s="351">
        <v>0.77400000000000002</v>
      </c>
      <c r="Y95" s="158" t="s">
        <v>840</v>
      </c>
      <c r="BA95" s="143"/>
      <c r="BB95" s="143"/>
    </row>
    <row r="96" spans="1:54" ht="42" customHeight="1" thickBot="1">
      <c r="A96" s="364" t="s">
        <v>1400</v>
      </c>
      <c r="B96" s="326" t="s">
        <v>1401</v>
      </c>
      <c r="C96" s="365" t="s">
        <v>1402</v>
      </c>
      <c r="D96" s="146" t="s">
        <v>1403</v>
      </c>
      <c r="E96" s="146" t="s">
        <v>1404</v>
      </c>
      <c r="F96" s="308" t="s">
        <v>77</v>
      </c>
      <c r="G96" s="309"/>
      <c r="H96" s="176" t="s">
        <v>74</v>
      </c>
      <c r="I96" s="270" t="s">
        <v>69</v>
      </c>
      <c r="J96" s="271"/>
      <c r="K96" s="176" t="s">
        <v>68</v>
      </c>
      <c r="L96" s="308" t="s">
        <v>75</v>
      </c>
      <c r="M96" s="310"/>
      <c r="N96" s="309"/>
      <c r="O96" s="16"/>
      <c r="P96" s="16"/>
      <c r="Q96" s="16"/>
      <c r="R96" s="16"/>
      <c r="S96" s="16"/>
      <c r="T96" s="16"/>
      <c r="U96" s="140">
        <v>0.85</v>
      </c>
      <c r="V96" s="140"/>
      <c r="W96" s="180"/>
      <c r="X96" s="180">
        <v>0.64</v>
      </c>
      <c r="Y96" s="158" t="s">
        <v>840</v>
      </c>
      <c r="BA96" s="143"/>
      <c r="BB96" s="143"/>
    </row>
    <row r="97" spans="1:54" ht="55.5" customHeight="1" thickBot="1">
      <c r="A97" s="366"/>
      <c r="B97" s="338"/>
      <c r="C97" s="365" t="s">
        <v>1405</v>
      </c>
      <c r="D97" s="146" t="s">
        <v>1406</v>
      </c>
      <c r="E97" s="146" t="s">
        <v>1407</v>
      </c>
      <c r="F97" s="308" t="s">
        <v>77</v>
      </c>
      <c r="G97" s="309"/>
      <c r="H97" s="176" t="s">
        <v>74</v>
      </c>
      <c r="I97" s="270" t="s">
        <v>69</v>
      </c>
      <c r="J97" s="271"/>
      <c r="K97" s="176" t="s">
        <v>68</v>
      </c>
      <c r="L97" s="308" t="s">
        <v>75</v>
      </c>
      <c r="M97" s="310"/>
      <c r="N97" s="309"/>
      <c r="O97" s="16"/>
      <c r="P97" s="16"/>
      <c r="Q97" s="16"/>
      <c r="R97" s="16"/>
      <c r="S97" s="349">
        <v>0.84699999999999998</v>
      </c>
      <c r="T97" s="16"/>
      <c r="U97" s="140">
        <v>0.9</v>
      </c>
      <c r="V97" s="140"/>
      <c r="W97" s="346">
        <v>255</v>
      </c>
      <c r="X97" s="351">
        <v>0.89790000000000003</v>
      </c>
      <c r="Y97" s="158" t="s">
        <v>840</v>
      </c>
      <c r="BA97" s="143"/>
      <c r="BB97" s="143"/>
    </row>
    <row r="98" spans="1:54" ht="43.5" customHeight="1" thickBot="1">
      <c r="A98" s="368"/>
      <c r="B98" s="327"/>
      <c r="C98" s="404" t="s">
        <v>1408</v>
      </c>
      <c r="D98" s="146" t="s">
        <v>1409</v>
      </c>
      <c r="E98" s="146" t="s">
        <v>1410</v>
      </c>
      <c r="F98" s="308" t="s">
        <v>77</v>
      </c>
      <c r="G98" s="309"/>
      <c r="H98" s="176" t="s">
        <v>74</v>
      </c>
      <c r="I98" s="270" t="s">
        <v>69</v>
      </c>
      <c r="J98" s="271"/>
      <c r="K98" s="176" t="s">
        <v>68</v>
      </c>
      <c r="L98" s="308" t="s">
        <v>75</v>
      </c>
      <c r="M98" s="310"/>
      <c r="N98" s="309"/>
      <c r="O98" s="16"/>
      <c r="P98" s="180">
        <v>1</v>
      </c>
      <c r="Q98" s="180"/>
      <c r="R98" s="180">
        <v>1</v>
      </c>
      <c r="S98" s="180">
        <v>1</v>
      </c>
      <c r="T98" s="16"/>
      <c r="U98" s="140">
        <v>1</v>
      </c>
      <c r="V98" s="140"/>
      <c r="W98" s="346">
        <v>23027</v>
      </c>
      <c r="X98" s="180">
        <v>1</v>
      </c>
      <c r="Y98" s="158" t="s">
        <v>840</v>
      </c>
      <c r="BA98" s="143"/>
      <c r="BB98" s="143"/>
    </row>
    <row r="99" spans="1:54" ht="49.5" customHeight="1" thickBot="1">
      <c r="A99" s="363" t="s">
        <v>1411</v>
      </c>
      <c r="B99" s="139" t="s">
        <v>1412</v>
      </c>
      <c r="C99" s="146" t="s">
        <v>1413</v>
      </c>
      <c r="D99" s="146" t="s">
        <v>1414</v>
      </c>
      <c r="E99" s="146" t="s">
        <v>1415</v>
      </c>
      <c r="F99" s="270" t="s">
        <v>845</v>
      </c>
      <c r="G99" s="271"/>
      <c r="H99" s="147"/>
      <c r="I99" s="183"/>
      <c r="J99" s="184"/>
      <c r="K99" s="147"/>
      <c r="L99" s="270"/>
      <c r="M99" s="272"/>
      <c r="N99" s="271"/>
      <c r="O99" s="16"/>
      <c r="P99" s="16"/>
      <c r="Q99" s="16"/>
      <c r="R99" s="16"/>
      <c r="S99" s="16"/>
      <c r="T99" s="17"/>
      <c r="U99" s="25"/>
      <c r="V99" s="140"/>
      <c r="W99" s="141"/>
      <c r="X99" s="140"/>
      <c r="Y99" s="158"/>
      <c r="BA99" s="143"/>
      <c r="BB99" s="143"/>
    </row>
    <row r="100" spans="1:54" ht="63.75" customHeight="1" thickBot="1">
      <c r="A100" s="397" t="s">
        <v>1416</v>
      </c>
      <c r="B100" s="139" t="s">
        <v>1417</v>
      </c>
      <c r="C100" s="365" t="s">
        <v>1418</v>
      </c>
      <c r="D100" s="146" t="s">
        <v>1419</v>
      </c>
      <c r="E100" s="146" t="s">
        <v>1420</v>
      </c>
      <c r="F100" s="308" t="s">
        <v>77</v>
      </c>
      <c r="G100" s="309"/>
      <c r="H100" s="176" t="s">
        <v>74</v>
      </c>
      <c r="I100" s="270" t="s">
        <v>69</v>
      </c>
      <c r="J100" s="271"/>
      <c r="K100" s="176" t="s">
        <v>68</v>
      </c>
      <c r="L100" s="308" t="s">
        <v>76</v>
      </c>
      <c r="M100" s="310"/>
      <c r="N100" s="309"/>
      <c r="O100" s="16"/>
      <c r="P100" s="16"/>
      <c r="Q100" s="16"/>
      <c r="R100" s="180">
        <v>1</v>
      </c>
      <c r="S100" s="180">
        <v>1</v>
      </c>
      <c r="T100" s="16"/>
      <c r="U100" s="140">
        <v>1</v>
      </c>
      <c r="V100" s="140"/>
      <c r="W100" s="180"/>
      <c r="X100" s="180">
        <v>1</v>
      </c>
      <c r="Y100" s="158" t="s">
        <v>840</v>
      </c>
      <c r="BA100" s="143"/>
      <c r="BB100" s="143"/>
    </row>
    <row r="101" spans="1:54" ht="51.75" customHeight="1" thickBot="1">
      <c r="A101" s="397" t="s">
        <v>1421</v>
      </c>
      <c r="B101" s="139" t="s">
        <v>1422</v>
      </c>
      <c r="C101" s="365" t="s">
        <v>1423</v>
      </c>
      <c r="D101" s="146" t="s">
        <v>1424</v>
      </c>
      <c r="E101" s="146" t="s">
        <v>1425</v>
      </c>
      <c r="F101" s="308" t="s">
        <v>845</v>
      </c>
      <c r="G101" s="309"/>
      <c r="H101" s="176" t="s">
        <v>74</v>
      </c>
      <c r="I101" s="270" t="s">
        <v>69</v>
      </c>
      <c r="J101" s="271"/>
      <c r="K101" s="176" t="s">
        <v>68</v>
      </c>
      <c r="L101" s="308" t="s">
        <v>76</v>
      </c>
      <c r="M101" s="310"/>
      <c r="N101" s="309"/>
      <c r="O101" s="16"/>
      <c r="P101" s="16"/>
      <c r="Q101" s="16"/>
      <c r="R101" s="16">
        <v>1068</v>
      </c>
      <c r="S101" s="16">
        <v>1248</v>
      </c>
      <c r="T101" s="16"/>
      <c r="U101" s="179">
        <v>1250</v>
      </c>
      <c r="V101" s="140"/>
      <c r="W101" s="141">
        <v>798</v>
      </c>
      <c r="X101" s="140">
        <v>0.64</v>
      </c>
      <c r="Y101" s="158" t="s">
        <v>841</v>
      </c>
      <c r="BA101" s="143"/>
      <c r="BB101" s="143"/>
    </row>
    <row r="102" spans="1:54" ht="52.5" customHeight="1" thickBot="1">
      <c r="A102" s="397" t="s">
        <v>1426</v>
      </c>
      <c r="B102" s="405" t="s">
        <v>1427</v>
      </c>
      <c r="C102" s="339" t="s">
        <v>1428</v>
      </c>
      <c r="D102" s="339" t="s">
        <v>1429</v>
      </c>
      <c r="E102" s="339" t="s">
        <v>1430</v>
      </c>
      <c r="F102" s="270" t="s">
        <v>77</v>
      </c>
      <c r="G102" s="271"/>
      <c r="H102" s="147" t="s">
        <v>74</v>
      </c>
      <c r="I102" s="270" t="s">
        <v>69</v>
      </c>
      <c r="J102" s="271"/>
      <c r="K102" s="147" t="s">
        <v>68</v>
      </c>
      <c r="L102" s="270" t="s">
        <v>76</v>
      </c>
      <c r="M102" s="272"/>
      <c r="N102" s="271"/>
      <c r="O102" s="16"/>
      <c r="P102" s="403">
        <v>0.81699999999999995</v>
      </c>
      <c r="Q102" s="362"/>
      <c r="R102" s="403">
        <v>0.81799999999999995</v>
      </c>
      <c r="S102" s="403">
        <v>0.85099999999999998</v>
      </c>
      <c r="T102" s="400"/>
      <c r="U102" s="406">
        <v>0.85</v>
      </c>
      <c r="V102" s="401"/>
      <c r="W102" s="402">
        <v>1414</v>
      </c>
      <c r="X102" s="403">
        <v>0.72619999999999996</v>
      </c>
      <c r="Y102" s="158" t="s">
        <v>841</v>
      </c>
      <c r="BA102" s="143"/>
      <c r="BB102" s="143"/>
    </row>
    <row r="103" spans="1:54" ht="91.5" customHeight="1" thickBot="1">
      <c r="A103" s="397" t="s">
        <v>1431</v>
      </c>
      <c r="B103" s="405" t="s">
        <v>1432</v>
      </c>
      <c r="C103" s="339" t="s">
        <v>1433</v>
      </c>
      <c r="D103" s="339" t="s">
        <v>1434</v>
      </c>
      <c r="E103" s="339" t="s">
        <v>1435</v>
      </c>
      <c r="F103" s="270" t="s">
        <v>845</v>
      </c>
      <c r="G103" s="271"/>
      <c r="H103" s="147" t="s">
        <v>74</v>
      </c>
      <c r="I103" s="270" t="s">
        <v>69</v>
      </c>
      <c r="J103" s="271"/>
      <c r="K103" s="147" t="s">
        <v>68</v>
      </c>
      <c r="L103" s="270" t="s">
        <v>76</v>
      </c>
      <c r="M103" s="272"/>
      <c r="N103" s="271"/>
      <c r="O103" s="16"/>
      <c r="P103" s="362">
        <v>361</v>
      </c>
      <c r="Q103" s="362"/>
      <c r="R103" s="362">
        <v>368</v>
      </c>
      <c r="S103" s="362">
        <v>382</v>
      </c>
      <c r="T103" s="400"/>
      <c r="U103" s="407">
        <v>397</v>
      </c>
      <c r="V103" s="408"/>
      <c r="W103" s="402">
        <v>334</v>
      </c>
      <c r="X103" s="403">
        <v>0.84130000000000005</v>
      </c>
      <c r="Y103" s="158" t="s">
        <v>840</v>
      </c>
      <c r="BA103" s="143"/>
      <c r="BB103" s="143"/>
    </row>
    <row r="104" spans="1:54" ht="54.75" customHeight="1" thickBot="1">
      <c r="A104" s="397" t="s">
        <v>1436</v>
      </c>
      <c r="B104" s="405" t="s">
        <v>1437</v>
      </c>
      <c r="C104" s="339" t="s">
        <v>1438</v>
      </c>
      <c r="D104" s="339" t="s">
        <v>1439</v>
      </c>
      <c r="E104" s="339" t="s">
        <v>1438</v>
      </c>
      <c r="F104" s="270" t="s">
        <v>845</v>
      </c>
      <c r="G104" s="271"/>
      <c r="H104" s="147" t="s">
        <v>74</v>
      </c>
      <c r="I104" s="270" t="s">
        <v>69</v>
      </c>
      <c r="J104" s="271"/>
      <c r="K104" s="147" t="s">
        <v>68</v>
      </c>
      <c r="L104" s="270" t="s">
        <v>76</v>
      </c>
      <c r="M104" s="272"/>
      <c r="N104" s="271"/>
      <c r="O104" s="16"/>
      <c r="P104" s="402">
        <v>1805</v>
      </c>
      <c r="Q104" s="362"/>
      <c r="R104" s="402">
        <v>1975</v>
      </c>
      <c r="S104" s="402">
        <v>1945</v>
      </c>
      <c r="T104" s="400"/>
      <c r="U104" s="409">
        <v>2036</v>
      </c>
      <c r="V104" s="410"/>
      <c r="W104" s="402">
        <v>1754</v>
      </c>
      <c r="X104" s="403">
        <v>0.86150000000000004</v>
      </c>
      <c r="Y104" s="158" t="s">
        <v>840</v>
      </c>
      <c r="BA104" s="143"/>
      <c r="BB104" s="143"/>
    </row>
    <row r="105" spans="1:54" ht="45" customHeight="1" thickBot="1">
      <c r="A105" s="363" t="s">
        <v>1440</v>
      </c>
      <c r="B105" s="139" t="s">
        <v>1441</v>
      </c>
      <c r="C105" s="146" t="s">
        <v>1442</v>
      </c>
      <c r="D105" s="146" t="s">
        <v>1443</v>
      </c>
      <c r="E105" s="146" t="s">
        <v>1444</v>
      </c>
      <c r="F105" s="270" t="s">
        <v>845</v>
      </c>
      <c r="G105" s="271"/>
      <c r="H105" s="147"/>
      <c r="I105" s="183"/>
      <c r="J105" s="184"/>
      <c r="K105" s="147"/>
      <c r="L105" s="270"/>
      <c r="M105" s="272"/>
      <c r="N105" s="271"/>
      <c r="O105" s="16"/>
      <c r="P105" s="362"/>
      <c r="Q105" s="362"/>
      <c r="R105" s="362"/>
      <c r="S105" s="362"/>
      <c r="T105" s="17"/>
      <c r="U105" s="25"/>
      <c r="V105" s="140"/>
      <c r="W105" s="141"/>
      <c r="X105" s="140"/>
      <c r="Y105" s="158"/>
      <c r="BA105" s="143"/>
      <c r="BB105" s="143"/>
    </row>
    <row r="106" spans="1:54" ht="63.75" customHeight="1" thickBot="1">
      <c r="A106" s="397" t="s">
        <v>1445</v>
      </c>
      <c r="B106" s="139" t="s">
        <v>1446</v>
      </c>
      <c r="C106" s="365" t="s">
        <v>1447</v>
      </c>
      <c r="D106" s="146" t="s">
        <v>1448</v>
      </c>
      <c r="E106" s="16" t="s">
        <v>1449</v>
      </c>
      <c r="F106" s="308" t="s">
        <v>77</v>
      </c>
      <c r="G106" s="309"/>
      <c r="H106" s="176" t="s">
        <v>74</v>
      </c>
      <c r="I106" s="270" t="s">
        <v>69</v>
      </c>
      <c r="J106" s="271"/>
      <c r="K106" s="176" t="s">
        <v>68</v>
      </c>
      <c r="L106" s="308" t="s">
        <v>75</v>
      </c>
      <c r="M106" s="310"/>
      <c r="N106" s="309"/>
      <c r="O106" s="16"/>
      <c r="P106" s="180">
        <v>1</v>
      </c>
      <c r="Q106" s="180"/>
      <c r="R106" s="180">
        <v>1</v>
      </c>
      <c r="S106" s="180">
        <v>1</v>
      </c>
      <c r="T106" s="16"/>
      <c r="U106" s="140">
        <v>0.95</v>
      </c>
      <c r="V106" s="140"/>
      <c r="W106" s="402">
        <v>16774</v>
      </c>
      <c r="X106" s="180">
        <v>1</v>
      </c>
      <c r="Y106" s="158" t="s">
        <v>840</v>
      </c>
      <c r="BA106" s="143"/>
      <c r="BB106" s="143"/>
    </row>
    <row r="107" spans="1:54" ht="46.5" customHeight="1" thickBot="1">
      <c r="A107" s="397" t="s">
        <v>1450</v>
      </c>
      <c r="B107" s="405" t="s">
        <v>1451</v>
      </c>
      <c r="C107" s="339" t="s">
        <v>1452</v>
      </c>
      <c r="D107" s="339" t="s">
        <v>1453</v>
      </c>
      <c r="E107" s="339" t="s">
        <v>1454</v>
      </c>
      <c r="F107" s="270" t="s">
        <v>845</v>
      </c>
      <c r="G107" s="271"/>
      <c r="H107" s="147" t="s">
        <v>74</v>
      </c>
      <c r="I107" s="270" t="s">
        <v>69</v>
      </c>
      <c r="J107" s="271"/>
      <c r="K107" s="147" t="s">
        <v>68</v>
      </c>
      <c r="L107" s="270" t="s">
        <v>76</v>
      </c>
      <c r="M107" s="272"/>
      <c r="N107" s="271"/>
      <c r="O107" s="16"/>
      <c r="P107" s="402">
        <v>23497</v>
      </c>
      <c r="Q107" s="362"/>
      <c r="R107" s="402">
        <v>24410</v>
      </c>
      <c r="S107" s="402">
        <v>26680</v>
      </c>
      <c r="T107" s="400"/>
      <c r="U107" s="409">
        <v>26510</v>
      </c>
      <c r="V107" s="410"/>
      <c r="W107" s="402">
        <v>21558</v>
      </c>
      <c r="X107" s="403">
        <v>0.81320000000000003</v>
      </c>
      <c r="Y107" s="158" t="s">
        <v>840</v>
      </c>
      <c r="BA107" s="143"/>
      <c r="BB107" s="143"/>
    </row>
    <row r="108" spans="1:54" ht="82.5" customHeight="1" thickBot="1">
      <c r="A108" s="363" t="s">
        <v>1455</v>
      </c>
      <c r="B108" s="139" t="s">
        <v>1456</v>
      </c>
      <c r="C108" s="16" t="s">
        <v>1457</v>
      </c>
      <c r="D108" s="146" t="s">
        <v>1458</v>
      </c>
      <c r="E108" s="16" t="s">
        <v>1459</v>
      </c>
      <c r="F108" s="270" t="s">
        <v>77</v>
      </c>
      <c r="G108" s="271"/>
      <c r="H108" s="147"/>
      <c r="I108" s="411"/>
      <c r="J108" s="412"/>
      <c r="K108" s="147"/>
      <c r="L108" s="270"/>
      <c r="M108" s="272"/>
      <c r="N108" s="271"/>
      <c r="O108" s="16"/>
      <c r="P108" s="174"/>
      <c r="Q108" s="16"/>
      <c r="R108" s="16"/>
      <c r="S108" s="16"/>
      <c r="T108" s="17"/>
      <c r="U108" s="25"/>
      <c r="V108" s="140"/>
      <c r="W108" s="141"/>
      <c r="X108" s="140"/>
      <c r="Y108" s="158"/>
      <c r="BA108" s="143"/>
      <c r="BB108" s="143"/>
    </row>
    <row r="109" spans="1:54" ht="69" customHeight="1" thickBot="1">
      <c r="A109" s="397" t="s">
        <v>1460</v>
      </c>
      <c r="B109" s="139" t="s">
        <v>1461</v>
      </c>
      <c r="C109" s="365" t="s">
        <v>1462</v>
      </c>
      <c r="D109" s="413" t="s">
        <v>1463</v>
      </c>
      <c r="E109" s="146" t="s">
        <v>1464</v>
      </c>
      <c r="F109" s="308" t="s">
        <v>77</v>
      </c>
      <c r="G109" s="309"/>
      <c r="H109" s="176" t="s">
        <v>74</v>
      </c>
      <c r="I109" s="270" t="s">
        <v>69</v>
      </c>
      <c r="J109" s="271"/>
      <c r="K109" s="176" t="s">
        <v>68</v>
      </c>
      <c r="L109" s="308" t="s">
        <v>67</v>
      </c>
      <c r="M109" s="310"/>
      <c r="N109" s="309"/>
      <c r="O109" s="16"/>
      <c r="P109" s="351">
        <v>0.996</v>
      </c>
      <c r="Q109" s="351"/>
      <c r="R109" s="351">
        <v>0.999</v>
      </c>
      <c r="S109" s="351">
        <v>0.998</v>
      </c>
      <c r="T109" s="16"/>
      <c r="U109" s="140">
        <v>0.97</v>
      </c>
      <c r="V109" s="140"/>
      <c r="W109" s="351"/>
      <c r="X109" s="351">
        <v>0.99399999999999999</v>
      </c>
      <c r="Y109" s="158" t="s">
        <v>840</v>
      </c>
      <c r="BA109" s="143"/>
      <c r="BB109" s="143"/>
    </row>
    <row r="110" spans="1:54" ht="60.75" customHeight="1" thickBot="1">
      <c r="A110" s="397" t="s">
        <v>1465</v>
      </c>
      <c r="B110" s="139" t="s">
        <v>1466</v>
      </c>
      <c r="C110" s="146" t="s">
        <v>1466</v>
      </c>
      <c r="D110" s="146" t="s">
        <v>1467</v>
      </c>
      <c r="E110" s="146" t="s">
        <v>845</v>
      </c>
      <c r="F110" s="270" t="s">
        <v>845</v>
      </c>
      <c r="G110" s="271"/>
      <c r="H110" s="147" t="s">
        <v>74</v>
      </c>
      <c r="I110" s="270" t="s">
        <v>69</v>
      </c>
      <c r="J110" s="271"/>
      <c r="K110" s="147" t="s">
        <v>68</v>
      </c>
      <c r="L110" s="270" t="s">
        <v>76</v>
      </c>
      <c r="M110" s="272"/>
      <c r="N110" s="271"/>
      <c r="O110" s="16"/>
      <c r="P110" s="16"/>
      <c r="Q110" s="16"/>
      <c r="R110" s="16">
        <v>18</v>
      </c>
      <c r="S110" s="16">
        <v>40</v>
      </c>
      <c r="T110" s="17"/>
      <c r="U110" s="141">
        <v>20</v>
      </c>
      <c r="V110" s="140"/>
      <c r="W110" s="141">
        <v>20</v>
      </c>
      <c r="X110" s="340">
        <v>1</v>
      </c>
      <c r="Y110" s="158" t="s">
        <v>840</v>
      </c>
      <c r="BA110" s="143"/>
      <c r="BB110" s="143"/>
    </row>
    <row r="111" spans="1:54" ht="61.5" customHeight="1" thickBot="1">
      <c r="A111" s="363" t="s">
        <v>1468</v>
      </c>
      <c r="B111" s="139" t="s">
        <v>1469</v>
      </c>
      <c r="C111" s="146" t="s">
        <v>1470</v>
      </c>
      <c r="D111" s="146" t="s">
        <v>1471</v>
      </c>
      <c r="E111" s="146" t="s">
        <v>1472</v>
      </c>
      <c r="F111" s="270" t="s">
        <v>845</v>
      </c>
      <c r="G111" s="271"/>
      <c r="H111" s="147"/>
      <c r="I111" s="411"/>
      <c r="J111" s="412"/>
      <c r="K111" s="147"/>
      <c r="L111" s="270"/>
      <c r="M111" s="272"/>
      <c r="N111" s="271"/>
      <c r="O111" s="16"/>
      <c r="P111" s="16"/>
      <c r="Q111" s="16"/>
      <c r="R111" s="16"/>
      <c r="S111" s="16"/>
      <c r="T111" s="17"/>
      <c r="U111" s="25"/>
      <c r="V111" s="140"/>
      <c r="W111" s="141"/>
      <c r="X111" s="140"/>
      <c r="Y111" s="158"/>
      <c r="BA111" s="143"/>
      <c r="BB111" s="143"/>
    </row>
    <row r="112" spans="1:54" ht="105.75" customHeight="1" thickBot="1">
      <c r="A112" s="397" t="s">
        <v>1473</v>
      </c>
      <c r="B112" s="139" t="s">
        <v>1474</v>
      </c>
      <c r="C112" s="404" t="s">
        <v>1475</v>
      </c>
      <c r="D112" s="146" t="s">
        <v>1476</v>
      </c>
      <c r="E112" s="146" t="s">
        <v>1477</v>
      </c>
      <c r="F112" s="308" t="s">
        <v>77</v>
      </c>
      <c r="G112" s="309"/>
      <c r="H112" s="176" t="s">
        <v>74</v>
      </c>
      <c r="I112" s="270" t="s">
        <v>69</v>
      </c>
      <c r="J112" s="271"/>
      <c r="K112" s="176" t="s">
        <v>68</v>
      </c>
      <c r="L112" s="308" t="s">
        <v>67</v>
      </c>
      <c r="M112" s="310"/>
      <c r="N112" s="309"/>
      <c r="O112" s="16"/>
      <c r="P112" s="351">
        <v>1</v>
      </c>
      <c r="Q112" s="351"/>
      <c r="R112" s="351">
        <v>1</v>
      </c>
      <c r="S112" s="351">
        <v>0.91100000000000003</v>
      </c>
      <c r="T112" s="16"/>
      <c r="U112" s="140">
        <v>0.95</v>
      </c>
      <c r="V112" s="140"/>
      <c r="W112" s="141">
        <v>50</v>
      </c>
      <c r="X112" s="180">
        <v>1</v>
      </c>
      <c r="Y112" s="158" t="s">
        <v>840</v>
      </c>
      <c r="BA112" s="143"/>
      <c r="BB112" s="143"/>
    </row>
    <row r="113" spans="1:54" ht="24" customHeight="1" thickBot="1">
      <c r="A113" s="286" t="s">
        <v>821</v>
      </c>
      <c r="B113" s="286"/>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BA113" s="143"/>
      <c r="BB113" s="143"/>
    </row>
    <row r="114" spans="1:54" ht="21.75" customHeight="1" thickBot="1">
      <c r="A114" s="286" t="s">
        <v>41</v>
      </c>
      <c r="B114" s="286"/>
      <c r="C114" s="286"/>
      <c r="D114" s="286"/>
      <c r="E114" s="286"/>
      <c r="F114" s="286"/>
      <c r="G114" s="286"/>
      <c r="H114" s="286"/>
      <c r="I114" s="286"/>
      <c r="J114" s="286"/>
      <c r="K114" s="286" t="s">
        <v>85</v>
      </c>
      <c r="L114" s="286"/>
      <c r="M114" s="286"/>
      <c r="N114" s="286"/>
      <c r="O114" s="286"/>
      <c r="P114" s="286"/>
      <c r="Q114" s="286"/>
      <c r="R114" s="286"/>
      <c r="S114" s="286"/>
      <c r="T114" s="286"/>
      <c r="U114" s="286"/>
      <c r="V114" s="286"/>
      <c r="W114" s="286"/>
      <c r="X114" s="286"/>
      <c r="Y114" s="286"/>
      <c r="BA114" s="143"/>
      <c r="BB114" s="143"/>
    </row>
    <row r="115" spans="1:54" ht="34.5" customHeight="1" thickBot="1">
      <c r="A115" s="286" t="s">
        <v>47</v>
      </c>
      <c r="B115" s="286"/>
      <c r="C115" s="286"/>
      <c r="D115" s="286"/>
      <c r="E115" s="286"/>
      <c r="F115" s="286" t="s">
        <v>48</v>
      </c>
      <c r="G115" s="286"/>
      <c r="H115" s="286"/>
      <c r="I115" s="286"/>
      <c r="J115" s="286"/>
      <c r="K115" s="307" t="s">
        <v>822</v>
      </c>
      <c r="L115" s="289" t="s">
        <v>826</v>
      </c>
      <c r="M115" s="290"/>
      <c r="N115" s="290"/>
      <c r="O115" s="290"/>
      <c r="P115" s="290"/>
      <c r="Q115" s="290"/>
      <c r="R115" s="290"/>
      <c r="S115" s="290"/>
      <c r="T115" s="290"/>
      <c r="U115" s="290"/>
      <c r="V115" s="290"/>
      <c r="W115" s="290"/>
      <c r="X115" s="290"/>
      <c r="Y115" s="291"/>
      <c r="BA115" s="143"/>
      <c r="BB115" s="143"/>
    </row>
    <row r="116" spans="1:54" ht="24" customHeight="1" thickBot="1">
      <c r="A116" s="286"/>
      <c r="B116" s="286"/>
      <c r="C116" s="286" t="s">
        <v>49</v>
      </c>
      <c r="D116" s="286" t="s">
        <v>50</v>
      </c>
      <c r="E116" s="286" t="s">
        <v>51</v>
      </c>
      <c r="F116" s="286" t="s">
        <v>49</v>
      </c>
      <c r="G116" s="286" t="s">
        <v>52</v>
      </c>
      <c r="H116" s="286"/>
      <c r="I116" s="307" t="s">
        <v>848</v>
      </c>
      <c r="J116" s="286" t="s">
        <v>51</v>
      </c>
      <c r="K116" s="307"/>
      <c r="L116" s="289" t="s">
        <v>831</v>
      </c>
      <c r="M116" s="290"/>
      <c r="N116" s="290"/>
      <c r="O116" s="290"/>
      <c r="P116" s="290"/>
      <c r="Q116" s="291"/>
      <c r="R116" s="287" t="s">
        <v>48</v>
      </c>
      <c r="S116" s="300"/>
      <c r="T116" s="300"/>
      <c r="U116" s="300"/>
      <c r="V116" s="288"/>
      <c r="W116" s="330" t="s">
        <v>824</v>
      </c>
      <c r="X116" s="331"/>
      <c r="Y116" s="296" t="s">
        <v>825</v>
      </c>
      <c r="BA116" s="143"/>
      <c r="BB116" s="143"/>
    </row>
    <row r="117" spans="1:54" ht="45.75" customHeight="1" thickBot="1">
      <c r="A117" s="286"/>
      <c r="B117" s="286"/>
      <c r="C117" s="286"/>
      <c r="D117" s="286"/>
      <c r="E117" s="286"/>
      <c r="F117" s="286"/>
      <c r="G117" s="286"/>
      <c r="H117" s="286"/>
      <c r="I117" s="307"/>
      <c r="J117" s="286"/>
      <c r="K117" s="307"/>
      <c r="L117" s="289" t="s">
        <v>823</v>
      </c>
      <c r="M117" s="291"/>
      <c r="N117" s="289" t="s">
        <v>50</v>
      </c>
      <c r="O117" s="291"/>
      <c r="P117" s="287" t="s">
        <v>51</v>
      </c>
      <c r="Q117" s="288"/>
      <c r="R117" s="190" t="s">
        <v>823</v>
      </c>
      <c r="S117" s="287" t="s">
        <v>52</v>
      </c>
      <c r="T117" s="288"/>
      <c r="U117" s="166" t="s">
        <v>857</v>
      </c>
      <c r="V117" s="189" t="s">
        <v>51</v>
      </c>
      <c r="W117" s="332"/>
      <c r="X117" s="333"/>
      <c r="Y117" s="297"/>
      <c r="BA117" s="143"/>
      <c r="BB117" s="143"/>
    </row>
    <row r="118" spans="1:54" ht="19.5" customHeight="1" thickBot="1">
      <c r="A118" s="298" t="s">
        <v>32</v>
      </c>
      <c r="B118" s="299"/>
      <c r="C118" s="136">
        <f>274+178461.6+208802.3+20000.45</f>
        <v>407538.35000000003</v>
      </c>
      <c r="D118" s="136">
        <f>54704.8+183752.3+145387.17</f>
        <v>383844.27</v>
      </c>
      <c r="E118" s="168">
        <f>SUM(C118:D118)</f>
        <v>791382.62000000011</v>
      </c>
      <c r="F118" s="136"/>
      <c r="G118" s="137" t="s">
        <v>854</v>
      </c>
      <c r="H118" s="136"/>
      <c r="I118" s="136"/>
      <c r="J118" s="168">
        <f>SUM(F118:I118)</f>
        <v>0</v>
      </c>
      <c r="K118" s="168">
        <f>E118+J118</f>
        <v>791382.62000000011</v>
      </c>
      <c r="L118" s="414">
        <f>225+193980+193988</f>
        <v>388193</v>
      </c>
      <c r="M118" s="415"/>
      <c r="N118" s="292">
        <f>184289.7</f>
        <v>184289.7</v>
      </c>
      <c r="O118" s="293"/>
      <c r="P118" s="360">
        <f>SUM(L118:O118)</f>
        <v>572482.69999999995</v>
      </c>
      <c r="Q118" s="361"/>
      <c r="R118" s="138"/>
      <c r="S118" s="137" t="s">
        <v>849</v>
      </c>
      <c r="T118" s="138"/>
      <c r="U118" s="138"/>
      <c r="V118" s="169">
        <f>SUM(R118,T118,U118)</f>
        <v>0</v>
      </c>
      <c r="W118" s="311">
        <f>SUM(P118,V118)</f>
        <v>572482.69999999995</v>
      </c>
      <c r="X118" s="312"/>
      <c r="Y118" s="170">
        <f>IF(W118=0,0,W118/K118)</f>
        <v>0.72339559339829818</v>
      </c>
      <c r="BA118" s="143"/>
      <c r="BB118" s="143"/>
    </row>
    <row r="119" spans="1:54" ht="19.5" customHeight="1" thickBot="1">
      <c r="A119" s="298" t="s">
        <v>33</v>
      </c>
      <c r="B119" s="299"/>
      <c r="C119" s="136">
        <f>207327.6+19900</f>
        <v>227227.6</v>
      </c>
      <c r="D119" s="136">
        <f>60637.6+219549.3</f>
        <v>280186.89999999997</v>
      </c>
      <c r="E119" s="168">
        <f>SUM(C119:D119)</f>
        <v>507414.5</v>
      </c>
      <c r="F119" s="136"/>
      <c r="G119" s="137" t="s">
        <v>849</v>
      </c>
      <c r="H119" s="136"/>
      <c r="I119" s="136"/>
      <c r="J119" s="168">
        <f>SUM(F119:I119)</f>
        <v>0</v>
      </c>
      <c r="K119" s="168">
        <f>J119+E119</f>
        <v>507414.5</v>
      </c>
      <c r="L119" s="414">
        <f>207327.6+19612.4</f>
        <v>226940</v>
      </c>
      <c r="M119" s="415"/>
      <c r="N119" s="305">
        <f>60637.6+201360</f>
        <v>261997.6</v>
      </c>
      <c r="O119" s="306"/>
      <c r="P119" s="360">
        <f>SUM(L119:O119)</f>
        <v>488937.6</v>
      </c>
      <c r="Q119" s="361"/>
      <c r="R119" s="138"/>
      <c r="S119" s="137" t="s">
        <v>849</v>
      </c>
      <c r="T119" s="138"/>
      <c r="U119" s="138"/>
      <c r="V119" s="169">
        <f>SUM(R119,T119,U119)</f>
        <v>0</v>
      </c>
      <c r="W119" s="311">
        <f>SUM(P119,V119)</f>
        <v>488937.6</v>
      </c>
      <c r="X119" s="312"/>
      <c r="Y119" s="170">
        <f>IF(W119=0,0,W119/K119)</f>
        <v>0.96358618052893641</v>
      </c>
      <c r="BA119" s="143"/>
      <c r="BB119" s="143"/>
    </row>
    <row r="120" spans="1:54" ht="15.75" thickBot="1">
      <c r="A120" s="279" t="s">
        <v>81</v>
      </c>
      <c r="B120" s="280"/>
      <c r="C120" s="280"/>
      <c r="D120" s="280"/>
      <c r="E120" s="280"/>
      <c r="F120" s="280"/>
      <c r="G120" s="280"/>
      <c r="H120" s="280"/>
      <c r="I120" s="280"/>
      <c r="J120" s="280"/>
      <c r="K120" s="280"/>
      <c r="L120" s="280"/>
      <c r="M120" s="280"/>
      <c r="N120" s="280"/>
      <c r="O120" s="280"/>
      <c r="P120" s="280"/>
      <c r="Q120" s="280"/>
      <c r="R120" s="280"/>
      <c r="S120" s="280"/>
      <c r="T120" s="280"/>
      <c r="U120" s="280"/>
      <c r="V120" s="280"/>
      <c r="W120" s="280"/>
      <c r="X120" s="281"/>
      <c r="Y120" s="282"/>
      <c r="BA120" s="143"/>
      <c r="BB120" s="143"/>
    </row>
    <row r="121" spans="1:54" ht="51" customHeight="1" thickTop="1" thickBot="1">
      <c r="A121" s="301"/>
      <c r="B121" s="302"/>
      <c r="C121" s="416" t="s">
        <v>1478</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8"/>
      <c r="BA121" s="143"/>
      <c r="BB121" s="143"/>
    </row>
    <row r="122" spans="1:54" ht="16.5" thickBot="1">
      <c r="A122" s="303"/>
      <c r="B122" s="304"/>
      <c r="C122" s="321" t="s">
        <v>896</v>
      </c>
      <c r="D122" s="322"/>
      <c r="E122" s="322"/>
      <c r="F122" s="322"/>
      <c r="G122" s="322"/>
      <c r="H122" s="322"/>
      <c r="I122" s="322"/>
      <c r="J122" s="322"/>
      <c r="K122" s="322"/>
      <c r="L122" s="322"/>
      <c r="M122" s="322"/>
      <c r="N122" s="322"/>
      <c r="O122" s="322"/>
      <c r="P122" s="322"/>
      <c r="Q122" s="322"/>
      <c r="R122" s="322"/>
      <c r="S122" s="322"/>
      <c r="T122" s="322"/>
      <c r="U122" s="322"/>
      <c r="V122" s="322"/>
      <c r="W122" s="322"/>
      <c r="X122" s="322"/>
      <c r="Y122" s="323"/>
      <c r="BA122" s="143"/>
      <c r="BB122" s="143"/>
    </row>
    <row r="123" spans="1:54" ht="15.75" thickTop="1">
      <c r="BA123" s="143"/>
      <c r="BB123" s="143"/>
    </row>
    <row r="124" spans="1:54">
      <c r="C124" s="150"/>
      <c r="BA124" s="143"/>
      <c r="BB124" s="143"/>
    </row>
    <row r="125" spans="1:54">
      <c r="BA125" s="143"/>
      <c r="BB125" s="143"/>
    </row>
    <row r="126" spans="1:54">
      <c r="C126" s="150"/>
      <c r="BA126" s="143"/>
      <c r="BB126" s="143"/>
    </row>
    <row r="127" spans="1:54">
      <c r="BA127" s="143"/>
      <c r="BB127" s="143"/>
    </row>
    <row r="128" spans="1:54">
      <c r="BA128" s="143"/>
      <c r="BB128" s="143"/>
    </row>
    <row r="129" spans="53:54">
      <c r="BA129" s="143"/>
      <c r="BB129" s="143"/>
    </row>
    <row r="130" spans="53:54">
      <c r="BA130" s="143"/>
      <c r="BB130" s="143"/>
    </row>
    <row r="131" spans="53:54">
      <c r="BA131" s="143"/>
      <c r="BB131" s="143"/>
    </row>
    <row r="132" spans="53:54">
      <c r="BA132" s="143"/>
      <c r="BB132" s="143"/>
    </row>
    <row r="133" spans="53:54">
      <c r="BA133" s="143"/>
      <c r="BB133" s="143"/>
    </row>
    <row r="134" spans="53:54">
      <c r="BA134" s="143"/>
      <c r="BB134" s="143"/>
    </row>
    <row r="135" spans="53:54">
      <c r="BA135" s="143"/>
      <c r="BB135" s="143"/>
    </row>
    <row r="136" spans="53:54">
      <c r="BA136" s="143"/>
      <c r="BB136" s="143"/>
    </row>
    <row r="137" spans="53:54">
      <c r="BA137" s="143"/>
      <c r="BB137" s="143"/>
    </row>
    <row r="138" spans="53:54">
      <c r="BA138" s="143"/>
      <c r="BB138" s="143"/>
    </row>
    <row r="139" spans="53:54">
      <c r="BA139" s="143"/>
      <c r="BB139" s="143"/>
    </row>
    <row r="140" spans="53:54">
      <c r="BA140" s="143"/>
      <c r="BB140" s="143"/>
    </row>
    <row r="141" spans="53:54">
      <c r="BA141" s="143"/>
      <c r="BB141" s="143"/>
    </row>
    <row r="142" spans="53:54">
      <c r="BA142" s="143"/>
      <c r="BB142" s="143"/>
    </row>
    <row r="143" spans="53:54">
      <c r="BA143" s="143"/>
      <c r="BB143" s="143"/>
    </row>
    <row r="144" spans="53:54">
      <c r="BA144" s="143"/>
      <c r="BB144" s="143"/>
    </row>
    <row r="145" spans="53:54">
      <c r="BA145" s="143"/>
      <c r="BB145" s="143"/>
    </row>
    <row r="146" spans="53:54">
      <c r="BA146" s="143"/>
      <c r="BB146" s="143"/>
    </row>
    <row r="147" spans="53:54">
      <c r="BA147" s="143"/>
      <c r="BB147" s="143"/>
    </row>
    <row r="148" spans="53:54">
      <c r="BA148" s="143"/>
      <c r="BB148" s="143"/>
    </row>
    <row r="149" spans="53:54">
      <c r="BA149" s="143"/>
      <c r="BB149" s="143"/>
    </row>
    <row r="150" spans="53:54">
      <c r="BA150" s="143"/>
      <c r="BB150" s="143"/>
    </row>
    <row r="151" spans="53:54">
      <c r="BA151" s="143"/>
      <c r="BB151" s="143"/>
    </row>
    <row r="152" spans="53:54">
      <c r="BA152" s="143"/>
      <c r="BB152" s="143"/>
    </row>
    <row r="153" spans="53:54">
      <c r="BA153" s="143"/>
      <c r="BB153" s="143"/>
    </row>
    <row r="154" spans="53:54">
      <c r="BA154" s="143"/>
      <c r="BB154" s="143"/>
    </row>
    <row r="155" spans="53:54">
      <c r="BA155" s="143"/>
      <c r="BB155" s="143"/>
    </row>
    <row r="156" spans="53:54">
      <c r="BA156" s="143"/>
      <c r="BB156" s="143"/>
    </row>
    <row r="157" spans="53:54">
      <c r="BA157" s="143"/>
      <c r="BB157" s="143"/>
    </row>
    <row r="158" spans="53:54">
      <c r="BA158" s="143"/>
      <c r="BB158" s="143"/>
    </row>
    <row r="159" spans="53:54">
      <c r="BA159" s="143"/>
      <c r="BB159" s="143"/>
    </row>
    <row r="160" spans="53:54">
      <c r="BA160" s="143"/>
      <c r="BB160" s="143"/>
    </row>
    <row r="161" spans="53:54">
      <c r="BA161" s="143"/>
      <c r="BB161" s="143"/>
    </row>
    <row r="162" spans="53:54">
      <c r="BA162" s="143"/>
      <c r="BB162" s="143"/>
    </row>
    <row r="163" spans="53:54">
      <c r="BA163" s="143"/>
      <c r="BB163" s="143"/>
    </row>
    <row r="164" spans="53:54">
      <c r="BA164" s="143"/>
      <c r="BB164" s="143"/>
    </row>
    <row r="165" spans="53:54">
      <c r="BA165" s="143"/>
      <c r="BB165" s="143"/>
    </row>
    <row r="166" spans="53:54">
      <c r="BA166" s="143"/>
      <c r="BB166" s="143"/>
    </row>
    <row r="167" spans="53:54">
      <c r="BA167" s="143"/>
      <c r="BB167" s="143"/>
    </row>
    <row r="168" spans="53:54">
      <c r="BA168" s="143"/>
      <c r="BB168" s="143"/>
    </row>
    <row r="169" spans="53:54">
      <c r="BA169" s="143"/>
      <c r="BB169" s="143"/>
    </row>
    <row r="170" spans="53:54">
      <c r="BA170" s="143"/>
      <c r="BB170" s="143"/>
    </row>
    <row r="171" spans="53:54">
      <c r="BA171" s="143"/>
      <c r="BB171" s="143"/>
    </row>
    <row r="172" spans="53:54">
      <c r="BA172" s="143"/>
      <c r="BB172" s="143"/>
    </row>
    <row r="173" spans="53:54">
      <c r="BA173" s="143"/>
      <c r="BB173" s="143"/>
    </row>
    <row r="174" spans="53:54">
      <c r="BA174" s="143"/>
      <c r="BB174" s="143"/>
    </row>
    <row r="175" spans="53:54">
      <c r="BA175" s="143"/>
      <c r="BB175" s="143"/>
    </row>
    <row r="176" spans="53:54">
      <c r="BA176" s="143"/>
      <c r="BB176" s="143"/>
    </row>
    <row r="177" spans="53:54">
      <c r="BA177" s="143"/>
      <c r="BB177" s="143"/>
    </row>
    <row r="178" spans="53:54">
      <c r="BA178" s="143"/>
      <c r="BB178" s="143"/>
    </row>
    <row r="179" spans="53:54">
      <c r="BA179" s="143"/>
      <c r="BB179" s="143"/>
    </row>
    <row r="180" spans="53:54">
      <c r="BA180" s="143"/>
      <c r="BB180" s="143"/>
    </row>
    <row r="181" spans="53:54">
      <c r="BA181" s="143"/>
      <c r="BB181" s="143"/>
    </row>
    <row r="182" spans="53:54">
      <c r="BA182" s="143"/>
      <c r="BB182" s="143"/>
    </row>
    <row r="183" spans="53:54">
      <c r="BA183" s="143"/>
      <c r="BB183" s="143"/>
    </row>
    <row r="184" spans="53:54">
      <c r="BA184" s="143"/>
      <c r="BB184" s="143"/>
    </row>
    <row r="185" spans="53:54">
      <c r="BA185" s="143"/>
      <c r="BB185" s="143"/>
    </row>
    <row r="186" spans="53:54">
      <c r="BA186" s="143"/>
      <c r="BB186" s="143"/>
    </row>
    <row r="187" spans="53:54">
      <c r="BA187" s="143"/>
      <c r="BB187" s="143"/>
    </row>
    <row r="188" spans="53:54">
      <c r="BA188" s="143"/>
      <c r="BB188" s="143"/>
    </row>
    <row r="189" spans="53:54">
      <c r="BA189" s="143"/>
      <c r="BB189" s="143"/>
    </row>
    <row r="190" spans="53:54">
      <c r="BA190" s="143"/>
      <c r="BB190" s="143"/>
    </row>
    <row r="191" spans="53:54">
      <c r="BA191" s="143"/>
      <c r="BB191" s="143"/>
    </row>
    <row r="192" spans="53:54">
      <c r="BA192" s="143"/>
      <c r="BB192" s="143"/>
    </row>
    <row r="193" spans="53:54">
      <c r="BA193" s="143"/>
      <c r="BB193" s="143"/>
    </row>
    <row r="194" spans="53:54">
      <c r="BA194" s="143"/>
      <c r="BB194" s="143"/>
    </row>
    <row r="195" spans="53:54">
      <c r="BA195" s="143"/>
      <c r="BB195" s="143"/>
    </row>
    <row r="196" spans="53:54">
      <c r="BA196" s="143"/>
      <c r="BB196" s="143"/>
    </row>
    <row r="197" spans="53:54">
      <c r="BA197" s="143"/>
      <c r="BB197" s="143"/>
    </row>
    <row r="198" spans="53:54">
      <c r="BA198" s="143"/>
      <c r="BB198" s="143"/>
    </row>
    <row r="199" spans="53:54">
      <c r="BA199" s="143"/>
      <c r="BB199" s="143"/>
    </row>
    <row r="200" spans="53:54">
      <c r="BA200" s="143"/>
      <c r="BB200" s="143"/>
    </row>
    <row r="201" spans="53:54">
      <c r="BA201" s="143"/>
      <c r="BB201" s="143"/>
    </row>
    <row r="202" spans="53:54">
      <c r="BA202" s="143"/>
      <c r="BB202" s="143"/>
    </row>
    <row r="203" spans="53:54">
      <c r="BA203" s="143"/>
      <c r="BB203" s="143"/>
    </row>
    <row r="204" spans="53:54">
      <c r="BA204" s="143"/>
      <c r="BB204" s="143"/>
    </row>
    <row r="205" spans="53:54">
      <c r="BA205" s="143"/>
      <c r="BB205" s="143"/>
    </row>
    <row r="206" spans="53:54">
      <c r="BA206" s="143"/>
      <c r="BB206" s="143"/>
    </row>
    <row r="207" spans="53:54">
      <c r="BA207" s="143"/>
      <c r="BB207" s="143"/>
    </row>
    <row r="208" spans="53:54">
      <c r="BA208" s="143"/>
      <c r="BB208" s="143"/>
    </row>
    <row r="209" spans="53:54">
      <c r="BA209" s="143"/>
      <c r="BB209" s="143"/>
    </row>
    <row r="210" spans="53:54">
      <c r="BA210" s="143"/>
      <c r="BB210" s="143"/>
    </row>
    <row r="211" spans="53:54">
      <c r="BA211" s="143"/>
      <c r="BB211" s="143"/>
    </row>
    <row r="212" spans="53:54">
      <c r="BA212" s="143"/>
      <c r="BB212" s="143"/>
    </row>
    <row r="1081" spans="53:69" ht="15.75" thickBot="1">
      <c r="BA1081" s="32" t="s">
        <v>152</v>
      </c>
      <c r="BB1081" s="66" t="s">
        <v>790</v>
      </c>
      <c r="BC1081" s="315" t="s">
        <v>153</v>
      </c>
      <c r="BD1081" s="315"/>
      <c r="BE1081" s="315"/>
      <c r="BF1081" s="315"/>
      <c r="BG1081" s="72" t="s">
        <v>331</v>
      </c>
      <c r="BH1081" s="72" t="s">
        <v>332</v>
      </c>
      <c r="BI1081" s="71" t="s">
        <v>330</v>
      </c>
      <c r="BJ1081" s="142" t="s">
        <v>407</v>
      </c>
      <c r="BK1081" s="80" t="s">
        <v>555</v>
      </c>
      <c r="BL1081" s="80" t="s">
        <v>39</v>
      </c>
      <c r="BM1081" s="80" t="s">
        <v>40</v>
      </c>
      <c r="BN1081" s="81" t="s">
        <v>556</v>
      </c>
      <c r="BO1081" s="113" t="s">
        <v>56</v>
      </c>
      <c r="BP1081" s="114" t="s">
        <v>796</v>
      </c>
      <c r="BQ1081" s="114"/>
    </row>
    <row r="1082" spans="53:69" ht="15.75">
      <c r="BA1082" s="32" t="str">
        <f t="shared" ref="BA1082:BA1124" si="0">MID(BB1082,1,4)</f>
        <v>E011</v>
      </c>
      <c r="BB1082" s="26" t="s">
        <v>96</v>
      </c>
      <c r="BC1082" s="43" t="s">
        <v>241</v>
      </c>
      <c r="BD1082" s="44" t="s">
        <v>243</v>
      </c>
      <c r="BE1082" s="45" t="s">
        <v>154</v>
      </c>
      <c r="BF1082" s="46" t="s">
        <v>155</v>
      </c>
      <c r="BG1082" s="142" t="s">
        <v>333</v>
      </c>
      <c r="BH1082" s="74" t="s">
        <v>338</v>
      </c>
      <c r="BI1082" s="142" t="s">
        <v>286</v>
      </c>
      <c r="BJ1082" s="76" t="s">
        <v>177</v>
      </c>
      <c r="BK1082" s="142" t="s">
        <v>412</v>
      </c>
      <c r="BN1082" s="187" t="s">
        <v>557</v>
      </c>
      <c r="BO1082" s="82" t="s">
        <v>793</v>
      </c>
      <c r="BP1082" s="128" t="s">
        <v>806</v>
      </c>
      <c r="BQ1082" s="116"/>
    </row>
    <row r="1083" spans="53:69" ht="15.75">
      <c r="BA1083" s="32" t="str">
        <f t="shared" si="0"/>
        <v>E012</v>
      </c>
      <c r="BB1083" s="27" t="s">
        <v>97</v>
      </c>
      <c r="BC1083" s="316" t="s">
        <v>232</v>
      </c>
      <c r="BD1083" s="317" t="s">
        <v>157</v>
      </c>
      <c r="BE1083" s="47" t="s">
        <v>158</v>
      </c>
      <c r="BF1083" s="187"/>
      <c r="BG1083" s="142" t="s">
        <v>334</v>
      </c>
      <c r="BH1083" s="74" t="s">
        <v>339</v>
      </c>
      <c r="BI1083" s="142" t="s">
        <v>287</v>
      </c>
      <c r="BJ1083" s="76" t="s">
        <v>244</v>
      </c>
      <c r="BK1083" s="142" t="s">
        <v>413</v>
      </c>
      <c r="BL1083" s="79" t="s">
        <v>414</v>
      </c>
      <c r="BM1083" s="142" t="s">
        <v>415</v>
      </c>
      <c r="BN1083" s="187" t="s">
        <v>558</v>
      </c>
      <c r="BO1083" s="83" t="s">
        <v>791</v>
      </c>
      <c r="BP1083" s="128" t="s">
        <v>798</v>
      </c>
      <c r="BQ1083" s="116"/>
    </row>
    <row r="1084" spans="53:69" ht="15.75">
      <c r="BA1084" s="32" t="str">
        <f t="shared" si="0"/>
        <v>E013</v>
      </c>
      <c r="BB1084" s="27" t="s">
        <v>98</v>
      </c>
      <c r="BC1084" s="316"/>
      <c r="BD1084" s="317"/>
      <c r="BE1084" s="47" t="s">
        <v>159</v>
      </c>
      <c r="BF1084" s="187"/>
      <c r="BG1084" s="142" t="s">
        <v>335</v>
      </c>
      <c r="BH1084" s="74" t="s">
        <v>340</v>
      </c>
      <c r="BI1084" s="142" t="s">
        <v>288</v>
      </c>
      <c r="BJ1084" s="76" t="s">
        <v>408</v>
      </c>
      <c r="BK1084" s="142" t="s">
        <v>416</v>
      </c>
      <c r="BL1084" s="142" t="s">
        <v>417</v>
      </c>
      <c r="BM1084" s="142" t="s">
        <v>418</v>
      </c>
      <c r="BN1084" s="187" t="s">
        <v>559</v>
      </c>
      <c r="BO1084" s="84" t="s">
        <v>792</v>
      </c>
      <c r="BP1084" s="128" t="s">
        <v>799</v>
      </c>
      <c r="BQ1084" s="118"/>
    </row>
    <row r="1085" spans="53:69" ht="30">
      <c r="BA1085" s="32" t="str">
        <f t="shared" si="0"/>
        <v>E015</v>
      </c>
      <c r="BB1085" s="33" t="s">
        <v>95</v>
      </c>
      <c r="BC1085" s="316" t="s">
        <v>233</v>
      </c>
      <c r="BD1085" s="317" t="s">
        <v>264</v>
      </c>
      <c r="BE1085" s="48" t="s">
        <v>161</v>
      </c>
      <c r="BF1085" s="318"/>
      <c r="BG1085" s="142" t="s">
        <v>336</v>
      </c>
      <c r="BH1085" s="74" t="s">
        <v>341</v>
      </c>
      <c r="BI1085" s="142" t="s">
        <v>289</v>
      </c>
      <c r="BJ1085" s="76" t="s">
        <v>245</v>
      </c>
      <c r="BK1085" s="142" t="s">
        <v>419</v>
      </c>
      <c r="BL1085" s="142" t="s">
        <v>420</v>
      </c>
      <c r="BM1085" s="142" t="s">
        <v>421</v>
      </c>
      <c r="BN1085" s="187" t="s">
        <v>560</v>
      </c>
      <c r="BO1085" s="82" t="s">
        <v>199</v>
      </c>
      <c r="BP1085" s="128" t="s">
        <v>858</v>
      </c>
      <c r="BQ1085" s="118"/>
    </row>
    <row r="1086" spans="53:69" ht="30">
      <c r="BA1086" s="32" t="str">
        <f t="shared" si="0"/>
        <v>E021</v>
      </c>
      <c r="BB1086" s="27" t="s">
        <v>104</v>
      </c>
      <c r="BC1086" s="316"/>
      <c r="BD1086" s="317"/>
      <c r="BE1086" s="49" t="s">
        <v>162</v>
      </c>
      <c r="BF1086" s="318"/>
      <c r="BG1086" s="142" t="s">
        <v>337</v>
      </c>
      <c r="BH1086" s="74" t="s">
        <v>342</v>
      </c>
      <c r="BI1086" s="142" t="s">
        <v>290</v>
      </c>
      <c r="BJ1086" s="76" t="s">
        <v>246</v>
      </c>
      <c r="BL1086" s="142" t="s">
        <v>422</v>
      </c>
      <c r="BM1086" s="142" t="s">
        <v>423</v>
      </c>
      <c r="BN1086" s="187" t="s">
        <v>561</v>
      </c>
      <c r="BO1086" s="83" t="s">
        <v>794</v>
      </c>
      <c r="BP1086" s="128" t="s">
        <v>800</v>
      </c>
      <c r="BQ1086" s="119"/>
    </row>
    <row r="1087" spans="53:69" ht="30">
      <c r="BA1087" s="32" t="str">
        <f t="shared" si="0"/>
        <v>E031</v>
      </c>
      <c r="BB1087" s="129" t="s">
        <v>106</v>
      </c>
      <c r="BC1087" s="316"/>
      <c r="BD1087" s="317"/>
      <c r="BE1087" s="49" t="s">
        <v>163</v>
      </c>
      <c r="BF1087" s="318"/>
      <c r="BG1087" s="143"/>
      <c r="BH1087" s="74" t="s">
        <v>343</v>
      </c>
      <c r="BI1087" s="142" t="s">
        <v>291</v>
      </c>
      <c r="BJ1087" s="76" t="s">
        <v>247</v>
      </c>
      <c r="BL1087" s="142" t="s">
        <v>424</v>
      </c>
      <c r="BM1087" s="142" t="s">
        <v>425</v>
      </c>
      <c r="BN1087" s="187" t="s">
        <v>562</v>
      </c>
      <c r="BO1087" s="84" t="s">
        <v>329</v>
      </c>
      <c r="BP1087" s="128" t="s">
        <v>801</v>
      </c>
      <c r="BQ1087" s="119"/>
    </row>
    <row r="1088" spans="53:69" ht="15.75">
      <c r="BA1088" s="32" t="str">
        <f t="shared" si="0"/>
        <v>S034</v>
      </c>
      <c r="BB1088" s="129" t="s">
        <v>808</v>
      </c>
      <c r="BC1088" s="316"/>
      <c r="BD1088" s="317"/>
      <c r="BE1088" s="50" t="s">
        <v>164</v>
      </c>
      <c r="BF1088" s="318"/>
      <c r="BG1088" s="143"/>
      <c r="BH1088" s="74" t="s">
        <v>344</v>
      </c>
      <c r="BI1088" s="142" t="s">
        <v>292</v>
      </c>
      <c r="BJ1088" s="76" t="s">
        <v>248</v>
      </c>
      <c r="BL1088" s="142" t="s">
        <v>426</v>
      </c>
      <c r="BM1088" s="142" t="s">
        <v>427</v>
      </c>
      <c r="BN1088" s="187" t="s">
        <v>563</v>
      </c>
      <c r="BO1088" s="82"/>
      <c r="BP1088" s="128" t="s">
        <v>802</v>
      </c>
      <c r="BQ1088" s="119"/>
    </row>
    <row r="1089" spans="53:69">
      <c r="BA1089" s="32" t="str">
        <f t="shared" si="0"/>
        <v>E035</v>
      </c>
      <c r="BB1089" s="130" t="s">
        <v>809</v>
      </c>
      <c r="BC1089" s="319" t="s">
        <v>234</v>
      </c>
      <c r="BD1089" s="320" t="s">
        <v>166</v>
      </c>
      <c r="BE1089" s="51" t="s">
        <v>167</v>
      </c>
      <c r="BF1089" s="187"/>
      <c r="BG1089" s="143"/>
      <c r="BH1089" s="142" t="s">
        <v>345</v>
      </c>
      <c r="BI1089" s="142" t="s">
        <v>293</v>
      </c>
      <c r="BJ1089" s="76" t="s">
        <v>249</v>
      </c>
      <c r="BL1089" s="142" t="s">
        <v>428</v>
      </c>
      <c r="BM1089" s="142" t="s">
        <v>429</v>
      </c>
      <c r="BN1089" s="187" t="s">
        <v>564</v>
      </c>
      <c r="BO1089" s="84"/>
      <c r="BP1089" s="128" t="s">
        <v>803</v>
      </c>
      <c r="BQ1089" s="119"/>
    </row>
    <row r="1090" spans="53:69">
      <c r="BA1090" s="32" t="str">
        <f t="shared" si="0"/>
        <v>E036</v>
      </c>
      <c r="BB1090" s="56" t="s">
        <v>810</v>
      </c>
      <c r="BC1090" s="319"/>
      <c r="BD1090" s="320"/>
      <c r="BE1090" s="51" t="s">
        <v>168</v>
      </c>
      <c r="BF1090" s="187"/>
      <c r="BG1090" s="143"/>
      <c r="BH1090" s="142" t="s">
        <v>346</v>
      </c>
      <c r="BI1090" s="142" t="s">
        <v>294</v>
      </c>
      <c r="BJ1090" s="76" t="s">
        <v>250</v>
      </c>
      <c r="BL1090" s="142" t="s">
        <v>430</v>
      </c>
      <c r="BM1090" s="142" t="s">
        <v>431</v>
      </c>
      <c r="BN1090" s="187" t="s">
        <v>565</v>
      </c>
      <c r="BO1090" s="83"/>
      <c r="BP1090" s="128" t="s">
        <v>804</v>
      </c>
      <c r="BQ1090" s="119"/>
    </row>
    <row r="1091" spans="53:69" ht="15.75">
      <c r="BA1091" s="32" t="str">
        <f t="shared" si="0"/>
        <v>F037</v>
      </c>
      <c r="BB1091" s="56" t="s">
        <v>811</v>
      </c>
      <c r="BC1091" s="319"/>
      <c r="BD1091" s="320"/>
      <c r="BE1091" s="52" t="s">
        <v>169</v>
      </c>
      <c r="BF1091" s="187"/>
      <c r="BG1091" s="143"/>
      <c r="BH1091" s="142" t="s">
        <v>347</v>
      </c>
      <c r="BI1091" s="142" t="s">
        <v>295</v>
      </c>
      <c r="BJ1091" s="76" t="s">
        <v>252</v>
      </c>
      <c r="BL1091" s="142" t="s">
        <v>432</v>
      </c>
      <c r="BM1091" s="142" t="s">
        <v>433</v>
      </c>
      <c r="BN1091" s="187" t="s">
        <v>830</v>
      </c>
      <c r="BO1091" s="84"/>
      <c r="BP1091" s="128" t="s">
        <v>805</v>
      </c>
      <c r="BQ1091" s="119"/>
    </row>
    <row r="1092" spans="53:69" ht="15.75">
      <c r="BA1092" s="32" t="str">
        <f t="shared" si="0"/>
        <v>PA17</v>
      </c>
      <c r="BB1092" s="131" t="s">
        <v>107</v>
      </c>
      <c r="BC1092" s="319"/>
      <c r="BD1092" s="320"/>
      <c r="BE1092" s="50" t="s">
        <v>170</v>
      </c>
      <c r="BF1092" s="187"/>
      <c r="BG1092" s="143"/>
      <c r="BH1092" s="142" t="s">
        <v>348</v>
      </c>
      <c r="BI1092" s="142" t="s">
        <v>296</v>
      </c>
      <c r="BJ1092" s="76" t="s">
        <v>409</v>
      </c>
      <c r="BL1092" s="142" t="s">
        <v>434</v>
      </c>
      <c r="BM1092" s="142" t="s">
        <v>435</v>
      </c>
      <c r="BN1092" s="187" t="s">
        <v>566</v>
      </c>
      <c r="BO1092" s="84"/>
      <c r="BP1092" s="128" t="s">
        <v>807</v>
      </c>
      <c r="BQ1092" s="119"/>
    </row>
    <row r="1093" spans="53:69" ht="15.75">
      <c r="BA1093" s="32" t="str">
        <f t="shared" si="0"/>
        <v>P123</v>
      </c>
      <c r="BB1093" s="129" t="s">
        <v>141</v>
      </c>
      <c r="BC1093" s="319"/>
      <c r="BD1093" s="320"/>
      <c r="BE1093" s="50" t="s">
        <v>171</v>
      </c>
      <c r="BF1093" s="187"/>
      <c r="BG1093" s="143"/>
      <c r="BH1093" s="142" t="s">
        <v>349</v>
      </c>
      <c r="BI1093" s="142" t="s">
        <v>297</v>
      </c>
      <c r="BJ1093" s="76" t="s">
        <v>195</v>
      </c>
      <c r="BL1093" s="142" t="s">
        <v>436</v>
      </c>
      <c r="BM1093" s="142" t="s">
        <v>437</v>
      </c>
      <c r="BN1093" s="187" t="s">
        <v>567</v>
      </c>
      <c r="BO1093" s="84"/>
      <c r="BP1093" s="128" t="s">
        <v>797</v>
      </c>
      <c r="BQ1093" s="120"/>
    </row>
    <row r="1094" spans="53:69" ht="15.75">
      <c r="BA1094" s="32" t="str">
        <f t="shared" si="0"/>
        <v>E043</v>
      </c>
      <c r="BB1094" s="132" t="s">
        <v>813</v>
      </c>
      <c r="BC1094" s="319"/>
      <c r="BD1094" s="320"/>
      <c r="BE1094" s="50" t="s">
        <v>172</v>
      </c>
      <c r="BF1094" s="187"/>
      <c r="BG1094" s="143"/>
      <c r="BH1094" s="142" t="s">
        <v>350</v>
      </c>
      <c r="BI1094" s="142" t="s">
        <v>298</v>
      </c>
      <c r="BJ1094" s="76" t="s">
        <v>410</v>
      </c>
      <c r="BL1094" s="142" t="s">
        <v>438</v>
      </c>
      <c r="BM1094" s="142" t="s">
        <v>439</v>
      </c>
      <c r="BN1094" s="187" t="s">
        <v>568</v>
      </c>
      <c r="BO1094" s="85"/>
      <c r="BP1094" s="119"/>
      <c r="BQ1094" s="120"/>
    </row>
    <row r="1095" spans="53:69" ht="31.5">
      <c r="BA1095" s="32" t="str">
        <f t="shared" si="0"/>
        <v>E044</v>
      </c>
      <c r="BB1095" s="132" t="s">
        <v>814</v>
      </c>
      <c r="BC1095" s="319"/>
      <c r="BD1095" s="320"/>
      <c r="BE1095" s="50" t="s">
        <v>173</v>
      </c>
      <c r="BF1095" s="187"/>
      <c r="BG1095" s="143"/>
      <c r="BH1095" s="142" t="s">
        <v>351</v>
      </c>
      <c r="BI1095" s="142" t="s">
        <v>299</v>
      </c>
      <c r="BJ1095" s="76" t="s">
        <v>254</v>
      </c>
      <c r="BL1095" s="142" t="s">
        <v>440</v>
      </c>
      <c r="BM1095" s="142" t="s">
        <v>441</v>
      </c>
      <c r="BN1095" s="187" t="s">
        <v>569</v>
      </c>
      <c r="BO1095" s="82"/>
      <c r="BP1095" s="122"/>
      <c r="BQ1095" s="121"/>
    </row>
    <row r="1096" spans="53:69" ht="15.75">
      <c r="BA1096" s="32" t="str">
        <f t="shared" si="0"/>
        <v>E045</v>
      </c>
      <c r="BB1096" s="132" t="s">
        <v>815</v>
      </c>
      <c r="BC1096" s="319"/>
      <c r="BD1096" s="320"/>
      <c r="BE1096" s="50" t="s">
        <v>174</v>
      </c>
      <c r="BF1096" s="187"/>
      <c r="BG1096" s="143"/>
      <c r="BH1096" s="142" t="s">
        <v>352</v>
      </c>
      <c r="BI1096" s="142" t="s">
        <v>300</v>
      </c>
      <c r="BJ1096" s="76" t="s">
        <v>256</v>
      </c>
      <c r="BL1096" s="142" t="s">
        <v>442</v>
      </c>
      <c r="BM1096" s="142" t="s">
        <v>443</v>
      </c>
      <c r="BN1096" s="187" t="s">
        <v>570</v>
      </c>
      <c r="BO1096" s="84"/>
      <c r="BP1096" s="123"/>
      <c r="BQ1096" s="121"/>
    </row>
    <row r="1097" spans="53:69" ht="31.5">
      <c r="BA1097" s="32" t="str">
        <f t="shared" si="0"/>
        <v>PA07</v>
      </c>
      <c r="BB1097" s="129" t="s">
        <v>111</v>
      </c>
      <c r="BC1097" s="319"/>
      <c r="BD1097" s="320"/>
      <c r="BE1097" s="50" t="s">
        <v>175</v>
      </c>
      <c r="BF1097" s="187"/>
      <c r="BG1097" s="143"/>
      <c r="BH1097" s="142" t="s">
        <v>353</v>
      </c>
      <c r="BI1097" s="142" t="s">
        <v>301</v>
      </c>
      <c r="BJ1097" s="76" t="s">
        <v>255</v>
      </c>
      <c r="BL1097" s="142" t="s">
        <v>444</v>
      </c>
      <c r="BM1097" s="142" t="s">
        <v>445</v>
      </c>
      <c r="BN1097" s="187" t="s">
        <v>571</v>
      </c>
      <c r="BO1097" s="82"/>
      <c r="BP1097" s="124"/>
      <c r="BQ1097" s="121"/>
    </row>
    <row r="1098" spans="53:69" ht="15.75">
      <c r="BA1098" s="32" t="str">
        <f t="shared" si="0"/>
        <v>E061</v>
      </c>
      <c r="BB1098" s="29" t="s">
        <v>112</v>
      </c>
      <c r="BC1098" s="64" t="s">
        <v>235</v>
      </c>
      <c r="BD1098" s="54" t="s">
        <v>177</v>
      </c>
      <c r="BE1098" s="55" t="s">
        <v>178</v>
      </c>
      <c r="BF1098" s="56" t="s">
        <v>179</v>
      </c>
      <c r="BG1098" s="73"/>
      <c r="BH1098" s="75" t="s">
        <v>354</v>
      </c>
      <c r="BI1098" s="142" t="s">
        <v>302</v>
      </c>
      <c r="BJ1098" s="76" t="s">
        <v>257</v>
      </c>
      <c r="BL1098" s="142" t="s">
        <v>446</v>
      </c>
      <c r="BM1098" s="142" t="s">
        <v>447</v>
      </c>
      <c r="BN1098" s="187" t="s">
        <v>572</v>
      </c>
      <c r="BO1098" s="84"/>
      <c r="BP1098" s="116"/>
      <c r="BQ1098" s="122"/>
    </row>
    <row r="1099" spans="53:69" ht="15.75">
      <c r="BA1099" s="32" t="str">
        <f t="shared" si="0"/>
        <v>E062</v>
      </c>
      <c r="BB1099" s="29" t="s">
        <v>113</v>
      </c>
      <c r="BC1099" s="64" t="s">
        <v>236</v>
      </c>
      <c r="BD1099" s="54" t="s">
        <v>181</v>
      </c>
      <c r="BE1099" s="55" t="s">
        <v>178</v>
      </c>
      <c r="BF1099" s="56" t="s">
        <v>179</v>
      </c>
      <c r="BG1099" s="73"/>
      <c r="BH1099" s="142" t="s">
        <v>355</v>
      </c>
      <c r="BI1099" s="142" t="s">
        <v>303</v>
      </c>
      <c r="BJ1099" s="76" t="s">
        <v>258</v>
      </c>
      <c r="BL1099" s="142" t="s">
        <v>448</v>
      </c>
      <c r="BM1099" s="142" t="s">
        <v>449</v>
      </c>
      <c r="BN1099" s="187" t="s">
        <v>573</v>
      </c>
      <c r="BO1099" s="86"/>
      <c r="BP1099" s="122"/>
      <c r="BQ1099" s="122"/>
    </row>
    <row r="1100" spans="53:69" ht="15.75">
      <c r="BA1100" s="32" t="str">
        <f t="shared" si="0"/>
        <v>E063</v>
      </c>
      <c r="BB1100" s="29" t="s">
        <v>114</v>
      </c>
      <c r="BC1100" s="64" t="s">
        <v>237</v>
      </c>
      <c r="BD1100" s="54" t="s">
        <v>183</v>
      </c>
      <c r="BE1100" s="55" t="s">
        <v>178</v>
      </c>
      <c r="BF1100" s="56" t="s">
        <v>179</v>
      </c>
      <c r="BG1100" s="73"/>
      <c r="BH1100" s="142" t="s">
        <v>356</v>
      </c>
      <c r="BI1100" s="142" t="s">
        <v>304</v>
      </c>
      <c r="BJ1100" s="76" t="s">
        <v>259</v>
      </c>
      <c r="BL1100" s="142" t="s">
        <v>450</v>
      </c>
      <c r="BM1100" s="142" t="s">
        <v>451</v>
      </c>
      <c r="BN1100" s="187" t="s">
        <v>574</v>
      </c>
      <c r="BO1100" s="87"/>
      <c r="BP1100" s="124"/>
      <c r="BQ1100" s="123"/>
    </row>
    <row r="1101" spans="53:69" ht="15.75">
      <c r="BA1101" s="32" t="str">
        <f t="shared" si="0"/>
        <v>E064</v>
      </c>
      <c r="BB1101" s="29" t="s">
        <v>115</v>
      </c>
      <c r="BC1101" s="64" t="s">
        <v>238</v>
      </c>
      <c r="BD1101" s="54" t="s">
        <v>72</v>
      </c>
      <c r="BE1101" s="55" t="s">
        <v>178</v>
      </c>
      <c r="BF1101" s="56" t="s">
        <v>179</v>
      </c>
      <c r="BG1101" s="73"/>
      <c r="BH1101" s="142" t="s">
        <v>357</v>
      </c>
      <c r="BI1101" s="142" t="s">
        <v>305</v>
      </c>
      <c r="BJ1101" s="77" t="s">
        <v>260</v>
      </c>
      <c r="BL1101" s="142" t="s">
        <v>452</v>
      </c>
      <c r="BM1101" s="142" t="s">
        <v>453</v>
      </c>
      <c r="BN1101" s="187" t="s">
        <v>575</v>
      </c>
      <c r="BO1101" s="88"/>
      <c r="BP1101" s="120"/>
      <c r="BQ1101" s="123"/>
    </row>
    <row r="1102" spans="53:69" ht="30">
      <c r="BA1102" s="32" t="str">
        <f t="shared" si="0"/>
        <v>E065</v>
      </c>
      <c r="BB1102" s="29" t="s">
        <v>116</v>
      </c>
      <c r="BC1102" s="64" t="s">
        <v>239</v>
      </c>
      <c r="BD1102" s="54" t="s">
        <v>186</v>
      </c>
      <c r="BE1102" s="55" t="s">
        <v>178</v>
      </c>
      <c r="BF1102" s="56" t="s">
        <v>179</v>
      </c>
      <c r="BG1102" s="73"/>
      <c r="BH1102" s="75" t="s">
        <v>358</v>
      </c>
      <c r="BI1102" s="142" t="s">
        <v>306</v>
      </c>
      <c r="BJ1102" s="78" t="s">
        <v>411</v>
      </c>
      <c r="BL1102" s="142" t="s">
        <v>454</v>
      </c>
      <c r="BM1102" s="142" t="s">
        <v>455</v>
      </c>
      <c r="BN1102" s="187" t="s">
        <v>576</v>
      </c>
      <c r="BO1102" s="86"/>
      <c r="BP1102" s="125"/>
      <c r="BQ1102" s="122"/>
    </row>
    <row r="1103" spans="53:69" ht="15.75">
      <c r="BA1103" s="32" t="str">
        <f t="shared" si="0"/>
        <v>E066</v>
      </c>
      <c r="BB1103" s="29" t="s">
        <v>117</v>
      </c>
      <c r="BC1103" s="64" t="s">
        <v>240</v>
      </c>
      <c r="BD1103" s="54" t="s">
        <v>188</v>
      </c>
      <c r="BE1103" s="55" t="s">
        <v>178</v>
      </c>
      <c r="BF1103" s="56" t="s">
        <v>179</v>
      </c>
      <c r="BG1103" s="73"/>
      <c r="BH1103" s="142" t="s">
        <v>359</v>
      </c>
      <c r="BI1103" s="142" t="s">
        <v>307</v>
      </c>
      <c r="BL1103" s="142" t="s">
        <v>456</v>
      </c>
      <c r="BM1103" s="142" t="s">
        <v>457</v>
      </c>
      <c r="BN1103" s="187" t="s">
        <v>577</v>
      </c>
      <c r="BO1103" s="89"/>
      <c r="BP1103" s="118"/>
      <c r="BQ1103" s="122"/>
    </row>
    <row r="1104" spans="53:69" ht="15.75">
      <c r="BA1104" s="32" t="str">
        <f t="shared" si="0"/>
        <v>E067</v>
      </c>
      <c r="BB1104" s="29" t="s">
        <v>118</v>
      </c>
      <c r="BC1104" s="65" t="s">
        <v>213</v>
      </c>
      <c r="BD1104" s="54" t="s">
        <v>189</v>
      </c>
      <c r="BE1104" s="55" t="s">
        <v>178</v>
      </c>
      <c r="BF1104" s="56" t="s">
        <v>179</v>
      </c>
      <c r="BG1104" s="73"/>
      <c r="BH1104" s="142" t="s">
        <v>360</v>
      </c>
      <c r="BI1104" s="142" t="s">
        <v>308</v>
      </c>
      <c r="BL1104" s="142" t="s">
        <v>458</v>
      </c>
      <c r="BM1104" s="142" t="s">
        <v>459</v>
      </c>
      <c r="BN1104" s="187" t="s">
        <v>578</v>
      </c>
      <c r="BO1104" s="84"/>
      <c r="BP1104" s="115"/>
      <c r="BQ1104" s="123"/>
    </row>
    <row r="1105" spans="53:69" ht="15.75">
      <c r="BA1105" s="32" t="str">
        <f t="shared" si="0"/>
        <v>E071</v>
      </c>
      <c r="BB1105" s="29" t="s">
        <v>120</v>
      </c>
      <c r="BC1105" s="65" t="s">
        <v>214</v>
      </c>
      <c r="BD1105" s="54" t="s">
        <v>190</v>
      </c>
      <c r="BE1105" s="55" t="s">
        <v>178</v>
      </c>
      <c r="BF1105" s="56" t="s">
        <v>179</v>
      </c>
      <c r="BG1105" s="73"/>
      <c r="BH1105" s="142" t="s">
        <v>361</v>
      </c>
      <c r="BI1105" s="142" t="s">
        <v>309</v>
      </c>
      <c r="BL1105" s="142" t="s">
        <v>460</v>
      </c>
      <c r="BM1105" s="142" t="s">
        <v>461</v>
      </c>
      <c r="BN1105" s="187" t="s">
        <v>579</v>
      </c>
      <c r="BO1105" s="90"/>
      <c r="BP1105" s="115"/>
      <c r="BQ1105" s="123"/>
    </row>
    <row r="1106" spans="53:69" ht="15.75">
      <c r="BA1106" s="32" t="str">
        <f t="shared" si="0"/>
        <v>E072</v>
      </c>
      <c r="BB1106" s="29" t="s">
        <v>121</v>
      </c>
      <c r="BC1106" s="65" t="s">
        <v>215</v>
      </c>
      <c r="BD1106" s="54" t="s">
        <v>191</v>
      </c>
      <c r="BE1106" s="55" t="s">
        <v>178</v>
      </c>
      <c r="BF1106" s="56" t="s">
        <v>179</v>
      </c>
      <c r="BG1106" s="73"/>
      <c r="BH1106" s="142" t="s">
        <v>362</v>
      </c>
      <c r="BI1106" s="142" t="s">
        <v>310</v>
      </c>
      <c r="BL1106" s="142" t="s">
        <v>462</v>
      </c>
      <c r="BM1106" s="142" t="s">
        <v>463</v>
      </c>
      <c r="BN1106" s="187" t="s">
        <v>580</v>
      </c>
      <c r="BO1106" s="91"/>
      <c r="BP1106" s="117"/>
      <c r="BQ1106" s="122"/>
    </row>
    <row r="1107" spans="53:69" ht="15.75">
      <c r="BA1107" s="32" t="str">
        <f t="shared" si="0"/>
        <v>E073</v>
      </c>
      <c r="BB1107" s="29" t="s">
        <v>122</v>
      </c>
      <c r="BC1107" s="65" t="s">
        <v>216</v>
      </c>
      <c r="BD1107" s="54" t="s">
        <v>192</v>
      </c>
      <c r="BE1107" s="55" t="s">
        <v>178</v>
      </c>
      <c r="BF1107" s="56" t="s">
        <v>179</v>
      </c>
      <c r="BG1107" s="73"/>
      <c r="BH1107" s="142" t="s">
        <v>363</v>
      </c>
      <c r="BI1107" s="142" t="s">
        <v>311</v>
      </c>
      <c r="BL1107" s="142" t="s">
        <v>464</v>
      </c>
      <c r="BM1107" s="142" t="s">
        <v>465</v>
      </c>
      <c r="BN1107" s="187" t="s">
        <v>581</v>
      </c>
      <c r="BO1107" s="90"/>
      <c r="BP1107" s="117"/>
      <c r="BQ1107" s="122"/>
    </row>
    <row r="1108" spans="53:69" ht="15.75">
      <c r="BA1108" s="32" t="str">
        <f t="shared" si="0"/>
        <v>E082</v>
      </c>
      <c r="BB1108" s="35" t="s">
        <v>146</v>
      </c>
      <c r="BC1108" s="65" t="s">
        <v>217</v>
      </c>
      <c r="BD1108" s="54" t="s">
        <v>193</v>
      </c>
      <c r="BE1108" s="55" t="s">
        <v>178</v>
      </c>
      <c r="BF1108" s="56" t="s">
        <v>179</v>
      </c>
      <c r="BG1108" s="73"/>
      <c r="BH1108" s="142" t="s">
        <v>364</v>
      </c>
      <c r="BI1108" s="142" t="s">
        <v>312</v>
      </c>
      <c r="BL1108" s="142" t="s">
        <v>466</v>
      </c>
      <c r="BM1108" s="142" t="s">
        <v>467</v>
      </c>
      <c r="BN1108" s="187" t="s">
        <v>582</v>
      </c>
      <c r="BO1108" s="86"/>
      <c r="BP1108" s="117"/>
      <c r="BQ1108" s="124"/>
    </row>
    <row r="1109" spans="53:69" ht="15.75">
      <c r="BA1109" s="32" t="str">
        <f t="shared" si="0"/>
        <v>E083</v>
      </c>
      <c r="BB1109" s="30" t="s">
        <v>126</v>
      </c>
      <c r="BC1109" s="65" t="s">
        <v>218</v>
      </c>
      <c r="BD1109" s="54" t="s">
        <v>194</v>
      </c>
      <c r="BE1109" s="55" t="s">
        <v>178</v>
      </c>
      <c r="BF1109" s="56" t="s">
        <v>179</v>
      </c>
      <c r="BG1109" s="73"/>
      <c r="BH1109" s="142" t="s">
        <v>365</v>
      </c>
      <c r="BI1109" s="142" t="s">
        <v>313</v>
      </c>
      <c r="BL1109" s="142" t="s">
        <v>468</v>
      </c>
      <c r="BM1109" s="142" t="s">
        <v>469</v>
      </c>
      <c r="BN1109" s="187" t="s">
        <v>583</v>
      </c>
      <c r="BO1109" s="86"/>
      <c r="BP1109" s="117"/>
      <c r="BQ1109" s="124"/>
    </row>
    <row r="1110" spans="53:69" ht="30">
      <c r="BA1110" s="32" t="str">
        <f t="shared" si="0"/>
        <v>E085</v>
      </c>
      <c r="BB1110" s="30" t="s">
        <v>832</v>
      </c>
      <c r="BC1110" s="65" t="s">
        <v>219</v>
      </c>
      <c r="BD1110" s="54" t="s">
        <v>195</v>
      </c>
      <c r="BE1110" s="55" t="s">
        <v>178</v>
      </c>
      <c r="BF1110" s="56" t="s">
        <v>179</v>
      </c>
      <c r="BG1110" s="73"/>
      <c r="BH1110" s="142" t="s">
        <v>366</v>
      </c>
      <c r="BI1110" s="142" t="s">
        <v>314</v>
      </c>
      <c r="BL1110" s="142" t="s">
        <v>470</v>
      </c>
      <c r="BM1110" s="142" t="s">
        <v>471</v>
      </c>
      <c r="BN1110" s="187" t="s">
        <v>584</v>
      </c>
      <c r="BO1110" s="86"/>
      <c r="BP1110" s="117"/>
      <c r="BQ1110" s="120"/>
    </row>
    <row r="1111" spans="53:69" ht="15.75">
      <c r="BA1111" s="32" t="str">
        <f t="shared" si="0"/>
        <v>E091</v>
      </c>
      <c r="BB1111" s="30" t="s">
        <v>110</v>
      </c>
      <c r="BC1111" s="65" t="s">
        <v>220</v>
      </c>
      <c r="BD1111" s="54" t="s">
        <v>196</v>
      </c>
      <c r="BE1111" s="55" t="s">
        <v>178</v>
      </c>
      <c r="BF1111" s="56" t="s">
        <v>179</v>
      </c>
      <c r="BG1111" s="73"/>
      <c r="BH1111" s="142" t="s">
        <v>367</v>
      </c>
      <c r="BI1111" s="142" t="s">
        <v>315</v>
      </c>
      <c r="BL1111" s="142" t="s">
        <v>329</v>
      </c>
      <c r="BM1111" s="142" t="s">
        <v>472</v>
      </c>
      <c r="BN1111" s="187" t="s">
        <v>585</v>
      </c>
      <c r="BO1111" s="87"/>
      <c r="BP1111" s="117"/>
      <c r="BQ1111" s="120"/>
    </row>
    <row r="1112" spans="53:69" ht="15.75">
      <c r="BA1112" s="32" t="str">
        <f t="shared" si="0"/>
        <v>E092</v>
      </c>
      <c r="BB1112" s="30" t="s">
        <v>130</v>
      </c>
      <c r="BC1112" s="65" t="s">
        <v>221</v>
      </c>
      <c r="BD1112" s="54" t="s">
        <v>197</v>
      </c>
      <c r="BE1112" s="55" t="s">
        <v>178</v>
      </c>
      <c r="BF1112" s="56" t="s">
        <v>179</v>
      </c>
      <c r="BG1112" s="73"/>
      <c r="BH1112" s="142" t="s">
        <v>368</v>
      </c>
      <c r="BI1112" s="142" t="s">
        <v>316</v>
      </c>
      <c r="BM1112" s="142" t="s">
        <v>473</v>
      </c>
      <c r="BN1112" s="187" t="s">
        <v>586</v>
      </c>
      <c r="BO1112" s="86"/>
      <c r="BP1112" s="115"/>
      <c r="BQ1112" s="125"/>
    </row>
    <row r="1113" spans="53:69" ht="15.75">
      <c r="BA1113" s="32" t="str">
        <f t="shared" si="0"/>
        <v>E101</v>
      </c>
      <c r="BB1113" s="35" t="s">
        <v>147</v>
      </c>
      <c r="BC1113" s="65" t="s">
        <v>222</v>
      </c>
      <c r="BD1113" s="54" t="s">
        <v>198</v>
      </c>
      <c r="BE1113" s="55" t="s">
        <v>178</v>
      </c>
      <c r="BF1113" s="56" t="s">
        <v>179</v>
      </c>
      <c r="BG1113" s="73"/>
      <c r="BH1113" s="142" t="s">
        <v>369</v>
      </c>
      <c r="BI1113" s="142" t="s">
        <v>317</v>
      </c>
      <c r="BM1113" s="142" t="s">
        <v>474</v>
      </c>
      <c r="BN1113" s="187" t="s">
        <v>587</v>
      </c>
      <c r="BO1113" s="86"/>
      <c r="BP1113" s="115"/>
      <c r="BQ1113" s="125"/>
    </row>
    <row r="1114" spans="53:69" ht="15.75">
      <c r="BA1114" s="32" t="str">
        <f t="shared" si="0"/>
        <v>E102</v>
      </c>
      <c r="BB1114" s="35" t="s">
        <v>148</v>
      </c>
      <c r="BC1114" s="65" t="s">
        <v>223</v>
      </c>
      <c r="BD1114" s="54" t="s">
        <v>199</v>
      </c>
      <c r="BE1114" s="55" t="s">
        <v>178</v>
      </c>
      <c r="BF1114" s="56" t="s">
        <v>179</v>
      </c>
      <c r="BG1114" s="73"/>
      <c r="BH1114" s="142" t="s">
        <v>370</v>
      </c>
      <c r="BI1114" s="142" t="s">
        <v>318</v>
      </c>
      <c r="BM1114" s="142" t="s">
        <v>475</v>
      </c>
      <c r="BN1114" s="187" t="s">
        <v>588</v>
      </c>
      <c r="BO1114" s="84"/>
      <c r="BP1114" s="115"/>
      <c r="BQ1114" s="125"/>
    </row>
    <row r="1115" spans="53:69" ht="15.75">
      <c r="BA1115" s="32" t="str">
        <f t="shared" si="0"/>
        <v>E103</v>
      </c>
      <c r="BB1115" s="31" t="s">
        <v>135</v>
      </c>
      <c r="BC1115" s="65" t="s">
        <v>224</v>
      </c>
      <c r="BD1115" s="54" t="s">
        <v>200</v>
      </c>
      <c r="BE1115" s="55" t="s">
        <v>178</v>
      </c>
      <c r="BF1115" s="56" t="s">
        <v>179</v>
      </c>
      <c r="BG1115" s="73"/>
      <c r="BH1115" s="75" t="s">
        <v>371</v>
      </c>
      <c r="BI1115" s="142" t="s">
        <v>319</v>
      </c>
      <c r="BM1115" s="142" t="s">
        <v>476</v>
      </c>
      <c r="BN1115" s="187" t="s">
        <v>589</v>
      </c>
      <c r="BO1115" s="85"/>
      <c r="BP1115" s="115"/>
      <c r="BQ1115" s="118"/>
    </row>
    <row r="1116" spans="53:69" ht="15.75">
      <c r="BA1116" s="32" t="str">
        <f t="shared" si="0"/>
        <v>E104</v>
      </c>
      <c r="BB1116" s="34" t="s">
        <v>149</v>
      </c>
      <c r="BC1116" s="65" t="s">
        <v>225</v>
      </c>
      <c r="BD1116" s="54" t="s">
        <v>201</v>
      </c>
      <c r="BE1116" s="55" t="s">
        <v>178</v>
      </c>
      <c r="BF1116" s="56" t="s">
        <v>179</v>
      </c>
      <c r="BG1116" s="73"/>
      <c r="BH1116" s="142" t="s">
        <v>372</v>
      </c>
      <c r="BI1116" s="142" t="s">
        <v>320</v>
      </c>
      <c r="BM1116" s="142" t="s">
        <v>477</v>
      </c>
      <c r="BN1116" s="187" t="s">
        <v>589</v>
      </c>
      <c r="BO1116" s="88"/>
      <c r="BP1116" s="115"/>
      <c r="BQ1116" s="118"/>
    </row>
    <row r="1117" spans="53:69" ht="15.75">
      <c r="BA1117" s="32" t="str">
        <f t="shared" si="0"/>
        <v>E105</v>
      </c>
      <c r="BB1117" s="31" t="s">
        <v>134</v>
      </c>
      <c r="BC1117" s="65" t="s">
        <v>226</v>
      </c>
      <c r="BD1117" s="54" t="s">
        <v>202</v>
      </c>
      <c r="BE1117" s="55" t="s">
        <v>178</v>
      </c>
      <c r="BF1117" s="56" t="s">
        <v>179</v>
      </c>
      <c r="BG1117" s="73"/>
      <c r="BH1117" s="142" t="s">
        <v>373</v>
      </c>
      <c r="BI1117" s="142" t="s">
        <v>321</v>
      </c>
      <c r="BM1117" s="142" t="s">
        <v>478</v>
      </c>
      <c r="BN1117" s="187" t="s">
        <v>590</v>
      </c>
      <c r="BO1117" s="86"/>
      <c r="BP1117" s="117"/>
      <c r="BQ1117" s="123"/>
    </row>
    <row r="1118" spans="53:69" ht="30">
      <c r="BA1118" s="32" t="str">
        <f t="shared" si="0"/>
        <v>E112</v>
      </c>
      <c r="BB1118" s="28" t="s">
        <v>102</v>
      </c>
      <c r="BC1118" s="65" t="s">
        <v>227</v>
      </c>
      <c r="BD1118" s="54" t="s">
        <v>203</v>
      </c>
      <c r="BE1118" s="58" t="s">
        <v>204</v>
      </c>
      <c r="BF1118" s="187"/>
      <c r="BG1118" s="143"/>
      <c r="BH1118" s="142" t="s">
        <v>374</v>
      </c>
      <c r="BI1118" s="142" t="s">
        <v>322</v>
      </c>
      <c r="BM1118" s="142" t="s">
        <v>479</v>
      </c>
      <c r="BN1118" s="187" t="s">
        <v>591</v>
      </c>
      <c r="BO1118" s="86"/>
      <c r="BP1118" s="117"/>
      <c r="BQ1118" s="123"/>
    </row>
    <row r="1119" spans="53:69" ht="30">
      <c r="BA1119" s="32" t="str">
        <f t="shared" si="0"/>
        <v>E122</v>
      </c>
      <c r="BB1119" s="36" t="s">
        <v>140</v>
      </c>
      <c r="BC1119" s="65" t="s">
        <v>228</v>
      </c>
      <c r="BD1119" s="54" t="s">
        <v>205</v>
      </c>
      <c r="BE1119" s="59" t="s">
        <v>206</v>
      </c>
      <c r="BF1119" s="187"/>
      <c r="BG1119" s="143"/>
      <c r="BH1119" s="142" t="s">
        <v>375</v>
      </c>
      <c r="BI1119" s="142" t="s">
        <v>323</v>
      </c>
      <c r="BM1119" s="142" t="s">
        <v>480</v>
      </c>
      <c r="BN1119" s="187" t="s">
        <v>592</v>
      </c>
      <c r="BO1119" s="92"/>
      <c r="BP1119" s="117"/>
      <c r="BQ1119" s="120"/>
    </row>
    <row r="1120" spans="53:69">
      <c r="BA1120" s="32" t="str">
        <f t="shared" si="0"/>
        <v>E124</v>
      </c>
      <c r="BB1120" s="36" t="s">
        <v>144</v>
      </c>
      <c r="BC1120" s="65" t="s">
        <v>229</v>
      </c>
      <c r="BD1120" s="54" t="s">
        <v>207</v>
      </c>
      <c r="BE1120" s="58" t="s">
        <v>208</v>
      </c>
      <c r="BF1120" s="187"/>
      <c r="BG1120" s="143"/>
      <c r="BH1120" s="142" t="s">
        <v>376</v>
      </c>
      <c r="BI1120" s="142" t="s">
        <v>324</v>
      </c>
      <c r="BM1120" s="142" t="s">
        <v>481</v>
      </c>
      <c r="BN1120" s="187" t="s">
        <v>593</v>
      </c>
      <c r="BO1120" s="92"/>
      <c r="BP1120" s="117"/>
      <c r="BQ1120" s="120"/>
    </row>
    <row r="1121" spans="53:69" ht="15.75">
      <c r="BA1121" s="32" t="str">
        <f t="shared" si="0"/>
        <v>F081</v>
      </c>
      <c r="BB1121" s="37" t="s">
        <v>124</v>
      </c>
      <c r="BC1121" s="65" t="s">
        <v>230</v>
      </c>
      <c r="BD1121" s="54" t="s">
        <v>209</v>
      </c>
      <c r="BE1121" s="55" t="s">
        <v>210</v>
      </c>
      <c r="BF1121" s="187"/>
      <c r="BG1121" s="143"/>
      <c r="BH1121" s="142" t="s">
        <v>377</v>
      </c>
      <c r="BI1121" s="142" t="s">
        <v>325</v>
      </c>
      <c r="BM1121" s="142" t="s">
        <v>482</v>
      </c>
      <c r="BN1121" s="187" t="s">
        <v>594</v>
      </c>
      <c r="BO1121" s="86"/>
      <c r="BP1121" s="117"/>
      <c r="BQ1121" s="119"/>
    </row>
    <row r="1122" spans="53:69">
      <c r="BA1122" s="32" t="str">
        <f t="shared" si="0"/>
        <v>F084</v>
      </c>
      <c r="BB1122" s="37" t="s">
        <v>150</v>
      </c>
      <c r="BC1122" s="65" t="s">
        <v>231</v>
      </c>
      <c r="BD1122" s="61" t="s">
        <v>211</v>
      </c>
      <c r="BE1122" s="47" t="s">
        <v>212</v>
      </c>
      <c r="BF1122" s="187"/>
      <c r="BG1122" s="143"/>
      <c r="BH1122" s="142" t="s">
        <v>378</v>
      </c>
      <c r="BI1122" s="142" t="s">
        <v>326</v>
      </c>
      <c r="BM1122" s="142" t="s">
        <v>483</v>
      </c>
      <c r="BN1122" s="187" t="s">
        <v>595</v>
      </c>
      <c r="BO1122" s="92"/>
      <c r="BP1122" s="117"/>
      <c r="BQ1122" s="124"/>
    </row>
    <row r="1123" spans="53:69">
      <c r="BA1123" s="32" t="str">
        <f t="shared" si="0"/>
        <v>G055</v>
      </c>
      <c r="BB1123" s="38" t="s">
        <v>109</v>
      </c>
      <c r="BH1123" s="142" t="s">
        <v>379</v>
      </c>
      <c r="BI1123" s="142" t="s">
        <v>327</v>
      </c>
      <c r="BM1123" s="142" t="s">
        <v>484</v>
      </c>
      <c r="BN1123" s="187" t="s">
        <v>596</v>
      </c>
      <c r="BO1123" s="92"/>
      <c r="BP1123" s="117"/>
      <c r="BQ1123" s="124"/>
    </row>
    <row r="1124" spans="53:69" ht="30">
      <c r="BA1124" s="32" t="str">
        <f t="shared" si="0"/>
        <v>K052</v>
      </c>
      <c r="BB1124" s="39" t="s">
        <v>108</v>
      </c>
      <c r="BH1124" s="142" t="s">
        <v>380</v>
      </c>
      <c r="BI1124" s="142" t="s">
        <v>328</v>
      </c>
      <c r="BM1124" s="142" t="s">
        <v>485</v>
      </c>
      <c r="BN1124" s="187" t="s">
        <v>597</v>
      </c>
      <c r="BO1124" s="93"/>
      <c r="BP1124" s="117"/>
      <c r="BQ1124" s="116"/>
    </row>
    <row r="1125" spans="53:69">
      <c r="BA1125" s="32" t="s">
        <v>860</v>
      </c>
      <c r="BB1125" s="39" t="s">
        <v>859</v>
      </c>
      <c r="BH1125" s="142" t="s">
        <v>381</v>
      </c>
      <c r="BI1125" s="142" t="s">
        <v>329</v>
      </c>
      <c r="BM1125" s="142" t="s">
        <v>486</v>
      </c>
      <c r="BN1125" s="187" t="s">
        <v>597</v>
      </c>
      <c r="BO1125" s="92"/>
      <c r="BP1125" s="117"/>
      <c r="BQ1125" s="116"/>
    </row>
    <row r="1126" spans="53:69">
      <c r="BA1126" s="32" t="str">
        <f t="shared" ref="BA1126:BA1151" si="1">MID(BB1126,1,4)</f>
        <v>N014</v>
      </c>
      <c r="BB1126" s="40" t="s">
        <v>100</v>
      </c>
      <c r="BH1126" s="142" t="s">
        <v>382</v>
      </c>
      <c r="BM1126" s="142" t="s">
        <v>487</v>
      </c>
      <c r="BN1126" s="187" t="s">
        <v>598</v>
      </c>
      <c r="BO1126" s="87"/>
      <c r="BP1126" s="126"/>
      <c r="BQ1126" s="118"/>
    </row>
    <row r="1127" spans="53:69">
      <c r="BA1127" s="32" t="str">
        <f t="shared" si="1"/>
        <v>O121</v>
      </c>
      <c r="BB1127" s="36" t="s">
        <v>137</v>
      </c>
      <c r="BH1127" s="142" t="s">
        <v>383</v>
      </c>
      <c r="BM1127" s="142" t="s">
        <v>488</v>
      </c>
      <c r="BN1127" s="187" t="s">
        <v>599</v>
      </c>
      <c r="BO1127" s="82"/>
      <c r="BP1127" s="126"/>
      <c r="BQ1127" s="118"/>
    </row>
    <row r="1128" spans="53:69">
      <c r="BA1128" s="32" t="str">
        <f t="shared" si="1"/>
        <v>P106</v>
      </c>
      <c r="BB1128" s="41" t="s">
        <v>133</v>
      </c>
      <c r="BH1128" s="142" t="s">
        <v>384</v>
      </c>
      <c r="BM1128" s="142" t="s">
        <v>489</v>
      </c>
      <c r="BN1128" s="187" t="s">
        <v>600</v>
      </c>
      <c r="BO1128" s="82"/>
      <c r="BP1128" s="127"/>
      <c r="BQ1128" s="114"/>
    </row>
    <row r="1129" spans="53:69">
      <c r="BA1129" s="32" t="str">
        <f t="shared" si="1"/>
        <v>P111</v>
      </c>
      <c r="BB1129" s="36" t="s">
        <v>101</v>
      </c>
      <c r="BH1129" s="142" t="s">
        <v>385</v>
      </c>
      <c r="BM1129" s="142" t="s">
        <v>490</v>
      </c>
      <c r="BN1129" s="187" t="s">
        <v>601</v>
      </c>
      <c r="BO1129" s="86"/>
      <c r="BP1129" s="117"/>
      <c r="BQ1129" s="123"/>
    </row>
    <row r="1130" spans="53:69">
      <c r="BA1130" s="32" t="str">
        <f t="shared" si="1"/>
        <v>P123</v>
      </c>
      <c r="BB1130" s="42" t="s">
        <v>141</v>
      </c>
      <c r="BH1130" s="142" t="s">
        <v>386</v>
      </c>
      <c r="BM1130" s="142" t="s">
        <v>491</v>
      </c>
      <c r="BN1130" s="187" t="s">
        <v>602</v>
      </c>
      <c r="BO1130" s="82"/>
      <c r="BP1130" s="115"/>
      <c r="BQ1130" s="123"/>
    </row>
    <row r="1131" spans="53:69">
      <c r="BA1131" s="32" t="str">
        <f t="shared" si="1"/>
        <v>PA01</v>
      </c>
      <c r="BB1131" s="36" t="s">
        <v>145</v>
      </c>
      <c r="BH1131" s="142" t="s">
        <v>387</v>
      </c>
      <c r="BM1131" s="142" t="s">
        <v>492</v>
      </c>
      <c r="BN1131" s="187" t="s">
        <v>603</v>
      </c>
      <c r="BO1131" s="82"/>
      <c r="BP1131" s="115"/>
      <c r="BQ1131" s="123"/>
    </row>
    <row r="1132" spans="53:69">
      <c r="BA1132" s="32" t="str">
        <f t="shared" si="1"/>
        <v>PA02</v>
      </c>
      <c r="BB1132" s="40" t="s">
        <v>99</v>
      </c>
      <c r="BH1132" s="142" t="s">
        <v>388</v>
      </c>
      <c r="BM1132" s="142" t="s">
        <v>493</v>
      </c>
      <c r="BN1132" s="187" t="s">
        <v>604</v>
      </c>
      <c r="BO1132" s="94"/>
      <c r="BP1132" s="115"/>
      <c r="BQ1132" s="123"/>
    </row>
    <row r="1133" spans="53:69">
      <c r="BA1133" s="32" t="str">
        <f t="shared" si="1"/>
        <v>PA03</v>
      </c>
      <c r="BB1133" s="42" t="s">
        <v>142</v>
      </c>
      <c r="BH1133" s="142" t="s">
        <v>389</v>
      </c>
      <c r="BM1133" s="142" t="s">
        <v>494</v>
      </c>
      <c r="BN1133" s="187" t="s">
        <v>605</v>
      </c>
      <c r="BO1133" s="82"/>
      <c r="BP1133" s="115"/>
      <c r="BQ1133" s="123"/>
    </row>
    <row r="1134" spans="53:69">
      <c r="BA1134" s="32" t="str">
        <f t="shared" si="1"/>
        <v>PA04</v>
      </c>
      <c r="BB1134" s="37" t="s">
        <v>129</v>
      </c>
      <c r="BH1134" s="142" t="s">
        <v>390</v>
      </c>
      <c r="BM1134" s="142" t="s">
        <v>495</v>
      </c>
      <c r="BN1134" s="187" t="s">
        <v>606</v>
      </c>
      <c r="BO1134" s="95"/>
      <c r="BP1134" s="117"/>
      <c r="BQ1134" s="122"/>
    </row>
    <row r="1135" spans="53:69">
      <c r="BA1135" s="32" t="str">
        <f t="shared" si="1"/>
        <v>PA05</v>
      </c>
      <c r="BB1135" s="37" t="s">
        <v>127</v>
      </c>
      <c r="BH1135" s="142" t="s">
        <v>391</v>
      </c>
      <c r="BM1135" s="142" t="s">
        <v>496</v>
      </c>
      <c r="BN1135" s="187" t="s">
        <v>607</v>
      </c>
      <c r="BO1135" s="87"/>
      <c r="BP1135" s="117"/>
      <c r="BQ1135" s="123"/>
    </row>
    <row r="1136" spans="53:69">
      <c r="BA1136" s="32" t="str">
        <f t="shared" si="1"/>
        <v>PA06</v>
      </c>
      <c r="BB1136" s="37" t="s">
        <v>128</v>
      </c>
      <c r="BH1136" s="142" t="s">
        <v>392</v>
      </c>
      <c r="BM1136" s="142" t="s">
        <v>497</v>
      </c>
      <c r="BN1136" s="187" t="s">
        <v>608</v>
      </c>
      <c r="BO1136" s="84"/>
      <c r="BP1136" s="117"/>
      <c r="BQ1136" s="124"/>
    </row>
    <row r="1137" spans="53:69">
      <c r="BA1137" s="32" t="str">
        <f t="shared" si="1"/>
        <v>PA07</v>
      </c>
      <c r="BB1137" s="39" t="s">
        <v>111</v>
      </c>
      <c r="BH1137" s="142" t="s">
        <v>393</v>
      </c>
      <c r="BM1137" s="142" t="s">
        <v>498</v>
      </c>
      <c r="BN1137" s="187" t="s">
        <v>609</v>
      </c>
      <c r="BO1137" s="84"/>
      <c r="BP1137" s="117"/>
      <c r="BQ1137" s="124"/>
    </row>
    <row r="1138" spans="53:69">
      <c r="BA1138" s="32" t="str">
        <f t="shared" si="1"/>
        <v>PA08</v>
      </c>
      <c r="BB1138" s="39" t="s">
        <v>119</v>
      </c>
      <c r="BH1138" s="142" t="s">
        <v>394</v>
      </c>
      <c r="BM1138" s="142" t="s">
        <v>499</v>
      </c>
      <c r="BN1138" s="187" t="s">
        <v>610</v>
      </c>
      <c r="BO1138" s="84"/>
      <c r="BP1138" s="117"/>
      <c r="BQ1138" s="122"/>
    </row>
    <row r="1139" spans="53:69">
      <c r="BA1139" s="32" t="str">
        <f t="shared" si="1"/>
        <v>MA10</v>
      </c>
      <c r="BB1139" s="42" t="s">
        <v>143</v>
      </c>
      <c r="BH1139" s="142" t="s">
        <v>395</v>
      </c>
      <c r="BM1139" s="142" t="s">
        <v>500</v>
      </c>
      <c r="BN1139" s="187" t="s">
        <v>611</v>
      </c>
      <c r="BO1139" s="82"/>
      <c r="BP1139" s="117"/>
      <c r="BQ1139" s="122"/>
    </row>
    <row r="1140" spans="53:69">
      <c r="BA1140" s="32" t="str">
        <f t="shared" si="1"/>
        <v>OA11</v>
      </c>
      <c r="BB1140" s="36" t="s">
        <v>138</v>
      </c>
      <c r="BN1140" s="187" t="s">
        <v>612</v>
      </c>
      <c r="BO1140" s="84"/>
      <c r="BP1140" s="117"/>
      <c r="BQ1140" s="122"/>
    </row>
    <row r="1141" spans="53:69">
      <c r="BA1141" s="32" t="str">
        <f t="shared" si="1"/>
        <v>PA09</v>
      </c>
      <c r="BB1141" s="40" t="s">
        <v>105</v>
      </c>
      <c r="BH1141" s="142" t="s">
        <v>396</v>
      </c>
      <c r="BM1141" s="142" t="s">
        <v>501</v>
      </c>
      <c r="BN1141" s="187" t="s">
        <v>613</v>
      </c>
      <c r="BO1141" s="93"/>
      <c r="BP1141" s="117"/>
      <c r="BQ1141" s="123"/>
    </row>
    <row r="1142" spans="53:69">
      <c r="BA1142" s="32" t="str">
        <f t="shared" si="1"/>
        <v>PA14</v>
      </c>
      <c r="BB1142" s="36" t="s">
        <v>103</v>
      </c>
      <c r="BH1142" s="142" t="s">
        <v>397</v>
      </c>
      <c r="BM1142" s="142" t="s">
        <v>502</v>
      </c>
      <c r="BN1142" s="187" t="s">
        <v>614</v>
      </c>
      <c r="BO1142" s="93"/>
      <c r="BP1142" s="117"/>
      <c r="BQ1142" s="122"/>
    </row>
    <row r="1143" spans="53:69">
      <c r="BA1143" s="32" t="str">
        <f t="shared" si="1"/>
        <v>PA15</v>
      </c>
      <c r="BB1143" s="42" t="s">
        <v>139</v>
      </c>
      <c r="BH1143" s="142" t="s">
        <v>398</v>
      </c>
      <c r="BM1143" s="142" t="s">
        <v>503</v>
      </c>
      <c r="BN1143" s="187" t="s">
        <v>615</v>
      </c>
      <c r="BO1143" s="93"/>
      <c r="BP1143" s="117"/>
      <c r="BQ1143" s="122"/>
    </row>
    <row r="1144" spans="53:69">
      <c r="BA1144" s="32" t="str">
        <f t="shared" si="1"/>
        <v>PA16</v>
      </c>
      <c r="BB1144" s="37" t="s">
        <v>125</v>
      </c>
      <c r="BH1144" s="142" t="s">
        <v>399</v>
      </c>
      <c r="BM1144" s="142" t="s">
        <v>504</v>
      </c>
      <c r="BN1144" s="187" t="s">
        <v>616</v>
      </c>
      <c r="BO1144" s="87"/>
      <c r="BP1144" s="117"/>
      <c r="BQ1144" s="122"/>
    </row>
    <row r="1145" spans="53:69">
      <c r="BA1145" s="32" t="str">
        <f t="shared" si="1"/>
        <v>PA17</v>
      </c>
      <c r="BB1145" s="39" t="s">
        <v>107</v>
      </c>
      <c r="BH1145" s="142" t="s">
        <v>400</v>
      </c>
      <c r="BM1145" s="142" t="s">
        <v>505</v>
      </c>
      <c r="BN1145" s="187" t="s">
        <v>617</v>
      </c>
      <c r="BO1145" s="93"/>
      <c r="BP1145" s="117"/>
      <c r="BQ1145" s="122"/>
    </row>
    <row r="1146" spans="53:69">
      <c r="BA1146" s="32" t="str">
        <f t="shared" si="1"/>
        <v>PA18</v>
      </c>
      <c r="BB1146" s="37" t="s">
        <v>131</v>
      </c>
      <c r="BH1146" s="142" t="s">
        <v>401</v>
      </c>
      <c r="BM1146" s="142" t="s">
        <v>506</v>
      </c>
      <c r="BN1146" s="187" t="s">
        <v>618</v>
      </c>
      <c r="BO1146" s="93"/>
      <c r="BP1146" s="117"/>
      <c r="BQ1146" s="121"/>
    </row>
    <row r="1147" spans="53:69">
      <c r="BA1147" s="32" t="str">
        <f t="shared" si="1"/>
        <v>PA19</v>
      </c>
      <c r="BB1147" s="39" t="s">
        <v>123</v>
      </c>
      <c r="BH1147" s="142" t="s">
        <v>402</v>
      </c>
      <c r="BM1147" s="142" t="s">
        <v>507</v>
      </c>
      <c r="BN1147" s="187" t="s">
        <v>619</v>
      </c>
      <c r="BO1147" s="93"/>
      <c r="BP1147" s="117"/>
      <c r="BQ1147" s="121"/>
    </row>
    <row r="1148" spans="53:69">
      <c r="BA1148" s="32" t="str">
        <f t="shared" si="1"/>
        <v>PA21</v>
      </c>
      <c r="BB1148" s="41" t="s">
        <v>132</v>
      </c>
      <c r="BH1148" s="142" t="s">
        <v>403</v>
      </c>
      <c r="BM1148" s="142" t="s">
        <v>508</v>
      </c>
      <c r="BN1148" s="187" t="s">
        <v>620</v>
      </c>
      <c r="BO1148" s="92"/>
      <c r="BP1148" s="117"/>
      <c r="BQ1148" s="123"/>
    </row>
    <row r="1149" spans="53:69">
      <c r="BA1149" s="32" t="str">
        <f t="shared" si="1"/>
        <v>PA22</v>
      </c>
      <c r="BB1149" s="37" t="s">
        <v>151</v>
      </c>
      <c r="BH1149" s="142" t="s">
        <v>404</v>
      </c>
      <c r="BM1149" s="142" t="s">
        <v>509</v>
      </c>
      <c r="BN1149" s="187" t="s">
        <v>621</v>
      </c>
      <c r="BO1149" s="92"/>
      <c r="BP1149" s="117"/>
      <c r="BQ1149" s="121"/>
    </row>
    <row r="1150" spans="53:69">
      <c r="BA1150" s="32" t="str">
        <f t="shared" si="1"/>
        <v>PA23</v>
      </c>
      <c r="BB1150" s="41" t="s">
        <v>136</v>
      </c>
      <c r="BC1150" s="63" t="s">
        <v>241</v>
      </c>
      <c r="BD1150" s="46" t="s">
        <v>243</v>
      </c>
      <c r="BH1150" s="142" t="s">
        <v>405</v>
      </c>
      <c r="BM1150" s="142" t="s">
        <v>510</v>
      </c>
      <c r="BN1150" s="187" t="s">
        <v>622</v>
      </c>
      <c r="BO1150" s="93"/>
      <c r="BP1150" s="117"/>
      <c r="BQ1150" s="121"/>
    </row>
    <row r="1151" spans="53:69">
      <c r="BA1151" s="32" t="str">
        <f t="shared" si="1"/>
        <v>PA25</v>
      </c>
      <c r="BB1151" s="187" t="s">
        <v>812</v>
      </c>
      <c r="BC1151" s="185" t="s">
        <v>232</v>
      </c>
      <c r="BD1151" s="186" t="s">
        <v>262</v>
      </c>
      <c r="BH1151" s="142" t="s">
        <v>406</v>
      </c>
      <c r="BM1151" s="142" t="s">
        <v>511</v>
      </c>
      <c r="BN1151" s="187" t="s">
        <v>623</v>
      </c>
      <c r="BO1151" s="93"/>
      <c r="BP1151" s="117"/>
      <c r="BQ1151" s="121"/>
    </row>
    <row r="1152" spans="53:69">
      <c r="BC1152" s="185" t="s">
        <v>233</v>
      </c>
      <c r="BD1152" s="186" t="s">
        <v>271</v>
      </c>
      <c r="BM1152" s="142" t="s">
        <v>512</v>
      </c>
      <c r="BN1152" s="187" t="s">
        <v>624</v>
      </c>
      <c r="BO1152" s="87"/>
      <c r="BP1152" s="117"/>
      <c r="BQ1152" s="121"/>
    </row>
    <row r="1153" spans="55:69">
      <c r="BC1153" s="185" t="s">
        <v>234</v>
      </c>
      <c r="BD1153" s="188" t="s">
        <v>272</v>
      </c>
      <c r="BN1153" s="187" t="s">
        <v>625</v>
      </c>
      <c r="BO1153" s="93"/>
      <c r="BP1153" s="117"/>
      <c r="BQ1153" s="116"/>
    </row>
    <row r="1154" spans="55:69">
      <c r="BC1154" s="185" t="s">
        <v>235</v>
      </c>
      <c r="BD1154" s="54" t="s">
        <v>270</v>
      </c>
      <c r="BM1154" s="142" t="s">
        <v>513</v>
      </c>
      <c r="BN1154" s="187" t="s">
        <v>626</v>
      </c>
      <c r="BO1154" s="84"/>
      <c r="BP1154" s="117"/>
      <c r="BQ1154" s="116"/>
    </row>
    <row r="1155" spans="55:69">
      <c r="BC1155" s="185" t="s">
        <v>236</v>
      </c>
      <c r="BD1155" s="54" t="s">
        <v>181</v>
      </c>
      <c r="BM1155" s="142" t="s">
        <v>514</v>
      </c>
      <c r="BN1155" s="187" t="s">
        <v>627</v>
      </c>
      <c r="BO1155" s="93"/>
      <c r="BP1155" s="117"/>
      <c r="BQ1155" s="123"/>
    </row>
    <row r="1156" spans="55:69">
      <c r="BC1156" s="185" t="s">
        <v>237</v>
      </c>
      <c r="BD1156" s="54" t="s">
        <v>183</v>
      </c>
      <c r="BM1156" s="142" t="s">
        <v>515</v>
      </c>
      <c r="BN1156" s="187" t="s">
        <v>628</v>
      </c>
      <c r="BO1156" s="87"/>
      <c r="BP1156" s="117"/>
      <c r="BQ1156" s="123"/>
    </row>
    <row r="1157" spans="55:69">
      <c r="BC1157" s="185" t="s">
        <v>238</v>
      </c>
      <c r="BD1157" s="54" t="s">
        <v>72</v>
      </c>
      <c r="BM1157" s="142" t="s">
        <v>516</v>
      </c>
      <c r="BN1157" s="187" t="s">
        <v>629</v>
      </c>
      <c r="BO1157" s="84"/>
      <c r="BP1157" s="117"/>
      <c r="BQ1157" s="123"/>
    </row>
    <row r="1158" spans="55:69">
      <c r="BC1158" s="185" t="s">
        <v>239</v>
      </c>
      <c r="BD1158" s="54" t="s">
        <v>186</v>
      </c>
      <c r="BM1158" s="142" t="s">
        <v>517</v>
      </c>
      <c r="BN1158" s="187" t="s">
        <v>630</v>
      </c>
      <c r="BO1158" s="84"/>
      <c r="BP1158" s="117"/>
      <c r="BQ1158" s="123"/>
    </row>
    <row r="1159" spans="55:69">
      <c r="BC1159" s="185" t="s">
        <v>240</v>
      </c>
      <c r="BD1159" s="54" t="s">
        <v>269</v>
      </c>
      <c r="BM1159" s="142" t="s">
        <v>518</v>
      </c>
      <c r="BN1159" s="187" t="s">
        <v>631</v>
      </c>
      <c r="BO1159" s="90"/>
      <c r="BP1159" s="117"/>
      <c r="BQ1159" s="116"/>
    </row>
    <row r="1160" spans="55:69">
      <c r="BC1160" s="57" t="s">
        <v>213</v>
      </c>
      <c r="BD1160" s="54" t="s">
        <v>189</v>
      </c>
      <c r="BM1160" s="142" t="s">
        <v>519</v>
      </c>
      <c r="BN1160" s="187" t="s">
        <v>632</v>
      </c>
      <c r="BO1160" s="84"/>
      <c r="BP1160" s="117"/>
      <c r="BQ1160" s="122"/>
    </row>
    <row r="1161" spans="55:69">
      <c r="BC1161" s="57" t="s">
        <v>214</v>
      </c>
      <c r="BD1161" s="54" t="s">
        <v>190</v>
      </c>
      <c r="BM1161" s="142" t="s">
        <v>520</v>
      </c>
      <c r="BN1161" s="187" t="s">
        <v>633</v>
      </c>
      <c r="BO1161" s="84"/>
      <c r="BP1161" s="117"/>
      <c r="BQ1161" s="122"/>
    </row>
    <row r="1162" spans="55:69">
      <c r="BC1162" s="57" t="s">
        <v>215</v>
      </c>
      <c r="BD1162" s="54" t="s">
        <v>273</v>
      </c>
      <c r="BM1162" s="142" t="s">
        <v>521</v>
      </c>
      <c r="BN1162" s="187" t="s">
        <v>634</v>
      </c>
      <c r="BO1162" s="84"/>
      <c r="BP1162" s="117"/>
      <c r="BQ1162" s="122"/>
    </row>
    <row r="1163" spans="55:69">
      <c r="BC1163" s="57" t="s">
        <v>216</v>
      </c>
      <c r="BD1163" s="54" t="s">
        <v>192</v>
      </c>
      <c r="BM1163" s="142" t="s">
        <v>522</v>
      </c>
      <c r="BN1163" s="187" t="s">
        <v>634</v>
      </c>
      <c r="BO1163" s="84"/>
      <c r="BP1163" s="117"/>
      <c r="BQ1163" s="116"/>
    </row>
    <row r="1164" spans="55:69">
      <c r="BC1164" s="57" t="s">
        <v>217</v>
      </c>
      <c r="BD1164" s="54" t="s">
        <v>193</v>
      </c>
      <c r="BM1164" s="142" t="s">
        <v>523</v>
      </c>
      <c r="BN1164" s="187" t="s">
        <v>635</v>
      </c>
      <c r="BO1164" s="84"/>
      <c r="BP1164" s="117"/>
      <c r="BQ1164" s="122"/>
    </row>
    <row r="1165" spans="55:69">
      <c r="BC1165" s="57" t="s">
        <v>218</v>
      </c>
      <c r="BD1165" s="54" t="s">
        <v>274</v>
      </c>
      <c r="BM1165" s="142" t="s">
        <v>524</v>
      </c>
      <c r="BN1165" s="187" t="s">
        <v>636</v>
      </c>
      <c r="BO1165" s="84"/>
      <c r="BP1165" s="117"/>
      <c r="BQ1165" s="116"/>
    </row>
    <row r="1166" spans="55:69">
      <c r="BC1166" s="57" t="s">
        <v>219</v>
      </c>
      <c r="BD1166" s="54" t="s">
        <v>275</v>
      </c>
      <c r="BM1166" s="142" t="s">
        <v>525</v>
      </c>
      <c r="BN1166" s="187" t="s">
        <v>637</v>
      </c>
      <c r="BO1166" s="84"/>
      <c r="BP1166" s="117"/>
      <c r="BQ1166" s="116"/>
    </row>
    <row r="1167" spans="55:69">
      <c r="BC1167" s="57" t="s">
        <v>220</v>
      </c>
      <c r="BD1167" s="54" t="s">
        <v>196</v>
      </c>
      <c r="BM1167" s="142" t="s">
        <v>526</v>
      </c>
      <c r="BN1167" s="187" t="s">
        <v>638</v>
      </c>
      <c r="BO1167" s="84"/>
      <c r="BP1167" s="117"/>
      <c r="BQ1167" s="116"/>
    </row>
    <row r="1168" spans="55:69">
      <c r="BC1168" s="65" t="s">
        <v>221</v>
      </c>
      <c r="BD1168" s="54" t="s">
        <v>276</v>
      </c>
      <c r="BM1168" s="142" t="s">
        <v>527</v>
      </c>
      <c r="BN1168" s="187" t="s">
        <v>639</v>
      </c>
      <c r="BO1168" s="87"/>
      <c r="BP1168" s="117"/>
      <c r="BQ1168" s="116"/>
    </row>
    <row r="1169" spans="55:69">
      <c r="BC1169" s="65" t="s">
        <v>222</v>
      </c>
      <c r="BD1169" s="54" t="s">
        <v>198</v>
      </c>
      <c r="BM1169" s="142" t="s">
        <v>528</v>
      </c>
      <c r="BN1169" s="187" t="s">
        <v>640</v>
      </c>
      <c r="BO1169" s="87"/>
      <c r="BP1169" s="126"/>
      <c r="BQ1169" s="123"/>
    </row>
    <row r="1170" spans="55:69">
      <c r="BC1170" s="65" t="s">
        <v>223</v>
      </c>
      <c r="BD1170" s="54" t="s">
        <v>199</v>
      </c>
      <c r="BM1170" s="142" t="s">
        <v>529</v>
      </c>
      <c r="BN1170" s="187" t="s">
        <v>641</v>
      </c>
      <c r="BO1170" s="87"/>
      <c r="BP1170" s="117"/>
      <c r="BQ1170" s="123"/>
    </row>
    <row r="1171" spans="55:69">
      <c r="BC1171" s="65" t="s">
        <v>224</v>
      </c>
      <c r="BD1171" s="54" t="s">
        <v>277</v>
      </c>
      <c r="BM1171" s="142" t="s">
        <v>530</v>
      </c>
      <c r="BN1171" s="187" t="s">
        <v>642</v>
      </c>
      <c r="BO1171" s="93"/>
      <c r="BP1171" s="126"/>
      <c r="BQ1171" s="123"/>
    </row>
    <row r="1172" spans="55:69">
      <c r="BC1172" s="65" t="s">
        <v>225</v>
      </c>
      <c r="BD1172" s="54" t="s">
        <v>278</v>
      </c>
      <c r="BM1172" s="142" t="s">
        <v>531</v>
      </c>
      <c r="BN1172" s="187" t="s">
        <v>643</v>
      </c>
      <c r="BO1172" s="93"/>
      <c r="BP1172" s="115"/>
      <c r="BQ1172" s="116"/>
    </row>
    <row r="1173" spans="55:69">
      <c r="BC1173" s="65" t="s">
        <v>226</v>
      </c>
      <c r="BD1173" s="54" t="s">
        <v>279</v>
      </c>
      <c r="BM1173" s="142" t="s">
        <v>532</v>
      </c>
      <c r="BN1173" s="187" t="s">
        <v>644</v>
      </c>
      <c r="BO1173" s="86"/>
      <c r="BP1173" s="115"/>
      <c r="BQ1173" s="124"/>
    </row>
    <row r="1174" spans="55:69">
      <c r="BC1174" s="65" t="s">
        <v>227</v>
      </c>
      <c r="BD1174" s="54" t="s">
        <v>285</v>
      </c>
      <c r="BE1174" s="69" t="s">
        <v>6</v>
      </c>
      <c r="BM1174" s="142" t="s">
        <v>533</v>
      </c>
      <c r="BN1174" s="187" t="s">
        <v>645</v>
      </c>
      <c r="BO1174" s="93"/>
      <c r="BP1174" s="115"/>
      <c r="BQ1174" s="124"/>
    </row>
    <row r="1175" spans="55:69">
      <c r="BC1175" s="65" t="s">
        <v>228</v>
      </c>
      <c r="BD1175" s="54" t="s">
        <v>280</v>
      </c>
      <c r="BE1175" s="69" t="s">
        <v>252</v>
      </c>
      <c r="BM1175" s="142" t="s">
        <v>534</v>
      </c>
      <c r="BN1175" s="187" t="s">
        <v>646</v>
      </c>
      <c r="BO1175" s="92"/>
      <c r="BP1175" s="143"/>
    </row>
    <row r="1176" spans="55:69">
      <c r="BC1176" s="65" t="s">
        <v>229</v>
      </c>
      <c r="BD1176" s="54" t="s">
        <v>281</v>
      </c>
      <c r="BE1176" s="69" t="s">
        <v>6</v>
      </c>
      <c r="BM1176" s="142" t="s">
        <v>535</v>
      </c>
      <c r="BN1176" s="187" t="s">
        <v>647</v>
      </c>
      <c r="BO1176" s="93"/>
      <c r="BP1176" s="143"/>
    </row>
    <row r="1177" spans="55:69">
      <c r="BC1177" s="65" t="s">
        <v>230</v>
      </c>
      <c r="BD1177" s="54" t="s">
        <v>282</v>
      </c>
      <c r="BE1177" s="69" t="s">
        <v>6</v>
      </c>
      <c r="BM1177" s="142" t="s">
        <v>536</v>
      </c>
      <c r="BN1177" s="187" t="s">
        <v>648</v>
      </c>
      <c r="BO1177" s="93"/>
      <c r="BP1177" s="143"/>
    </row>
    <row r="1178" spans="55:69">
      <c r="BC1178" s="65" t="s">
        <v>231</v>
      </c>
      <c r="BD1178" s="61" t="s">
        <v>283</v>
      </c>
      <c r="BE1178" s="61" t="s">
        <v>211</v>
      </c>
      <c r="BM1178" s="142" t="s">
        <v>537</v>
      </c>
      <c r="BN1178" s="187" t="s">
        <v>649</v>
      </c>
      <c r="BO1178" s="86"/>
      <c r="BP1178" s="143"/>
    </row>
    <row r="1179" spans="55:69" ht="15.75" thickBot="1">
      <c r="BM1179" s="142" t="s">
        <v>538</v>
      </c>
      <c r="BN1179" s="187" t="s">
        <v>650</v>
      </c>
      <c r="BO1179" s="93"/>
      <c r="BP1179" s="143"/>
    </row>
    <row r="1180" spans="55:69">
      <c r="BC1180" s="313" t="s">
        <v>243</v>
      </c>
      <c r="BD1180" s="314"/>
      <c r="BE1180" s="45" t="s">
        <v>261</v>
      </c>
      <c r="BM1180" s="142" t="s">
        <v>539</v>
      </c>
      <c r="BN1180" s="187" t="s">
        <v>651</v>
      </c>
      <c r="BO1180" s="93"/>
      <c r="BP1180" s="143"/>
    </row>
    <row r="1181" spans="55:69">
      <c r="BC1181" s="185" t="s">
        <v>156</v>
      </c>
      <c r="BD1181" s="186" t="s">
        <v>263</v>
      </c>
      <c r="BE1181" s="47" t="s">
        <v>158</v>
      </c>
      <c r="BM1181" s="142" t="s">
        <v>540</v>
      </c>
      <c r="BN1181" s="187" t="s">
        <v>652</v>
      </c>
      <c r="BO1181" s="86"/>
      <c r="BP1181" s="143"/>
    </row>
    <row r="1182" spans="55:69">
      <c r="BC1182" s="185" t="s">
        <v>156</v>
      </c>
      <c r="BD1182" s="186" t="s">
        <v>263</v>
      </c>
      <c r="BE1182" s="47" t="s">
        <v>159</v>
      </c>
      <c r="BM1182" s="142" t="s">
        <v>541</v>
      </c>
      <c r="BN1182" s="187" t="s">
        <v>653</v>
      </c>
      <c r="BO1182" s="86"/>
      <c r="BP1182" s="143"/>
    </row>
    <row r="1183" spans="55:69">
      <c r="BC1183" s="185" t="s">
        <v>160</v>
      </c>
      <c r="BD1183" s="186" t="s">
        <v>264</v>
      </c>
      <c r="BE1183" s="48" t="s">
        <v>161</v>
      </c>
      <c r="BM1183" s="142" t="s">
        <v>542</v>
      </c>
      <c r="BN1183" s="187" t="s">
        <v>654</v>
      </c>
      <c r="BO1183" s="82"/>
      <c r="BP1183" s="143"/>
    </row>
    <row r="1184" spans="55:69" ht="15.75">
      <c r="BC1184" s="185" t="s">
        <v>160</v>
      </c>
      <c r="BD1184" s="186" t="s">
        <v>264</v>
      </c>
      <c r="BE1184" s="49" t="s">
        <v>162</v>
      </c>
      <c r="BM1184" s="142" t="s">
        <v>543</v>
      </c>
      <c r="BN1184" s="187" t="s">
        <v>655</v>
      </c>
      <c r="BO1184" s="82"/>
      <c r="BP1184" s="143"/>
    </row>
    <row r="1185" spans="55:68" ht="15.75">
      <c r="BC1185" s="185" t="s">
        <v>160</v>
      </c>
      <c r="BD1185" s="186" t="s">
        <v>264</v>
      </c>
      <c r="BE1185" s="49" t="s">
        <v>163</v>
      </c>
      <c r="BM1185" s="142" t="s">
        <v>544</v>
      </c>
      <c r="BN1185" s="187" t="s">
        <v>656</v>
      </c>
      <c r="BO1185" s="82"/>
      <c r="BP1185" s="143"/>
    </row>
    <row r="1186" spans="55:68" ht="15.75">
      <c r="BC1186" s="185" t="s">
        <v>160</v>
      </c>
      <c r="BD1186" s="186" t="s">
        <v>264</v>
      </c>
      <c r="BE1186" s="50" t="s">
        <v>164</v>
      </c>
      <c r="BM1186" s="142" t="s">
        <v>545</v>
      </c>
      <c r="BN1186" s="187" t="s">
        <v>657</v>
      </c>
      <c r="BO1186" s="82"/>
      <c r="BP1186" s="143"/>
    </row>
    <row r="1187" spans="55:68">
      <c r="BC1187" s="185" t="s">
        <v>165</v>
      </c>
      <c r="BD1187" s="188" t="s">
        <v>265</v>
      </c>
      <c r="BE1187" s="51" t="s">
        <v>167</v>
      </c>
      <c r="BM1187" s="142" t="s">
        <v>546</v>
      </c>
      <c r="BN1187" s="187" t="s">
        <v>658</v>
      </c>
      <c r="BO1187" s="96"/>
      <c r="BP1187" s="143"/>
    </row>
    <row r="1188" spans="55:68">
      <c r="BC1188" s="185" t="s">
        <v>165</v>
      </c>
      <c r="BD1188" s="188" t="s">
        <v>265</v>
      </c>
      <c r="BE1188" s="51" t="s">
        <v>168</v>
      </c>
      <c r="BM1188" s="142" t="s">
        <v>547</v>
      </c>
      <c r="BN1188" s="187" t="s">
        <v>659</v>
      </c>
      <c r="BO1188" s="96"/>
      <c r="BP1188" s="143"/>
    </row>
    <row r="1189" spans="55:68" ht="15.75">
      <c r="BC1189" s="185" t="s">
        <v>165</v>
      </c>
      <c r="BD1189" s="188" t="s">
        <v>265</v>
      </c>
      <c r="BE1189" s="52" t="s">
        <v>169</v>
      </c>
      <c r="BM1189" s="142" t="s">
        <v>548</v>
      </c>
      <c r="BN1189" s="187" t="s">
        <v>660</v>
      </c>
      <c r="BO1189" s="96"/>
      <c r="BP1189" s="143"/>
    </row>
    <row r="1190" spans="55:68" ht="15.75">
      <c r="BC1190" s="185" t="s">
        <v>165</v>
      </c>
      <c r="BD1190" s="188" t="s">
        <v>265</v>
      </c>
      <c r="BE1190" s="50" t="s">
        <v>170</v>
      </c>
      <c r="BM1190" s="142" t="s">
        <v>549</v>
      </c>
      <c r="BN1190" s="187" t="s">
        <v>661</v>
      </c>
      <c r="BO1190" s="96"/>
      <c r="BP1190" s="143"/>
    </row>
    <row r="1191" spans="55:68" ht="15.75">
      <c r="BC1191" s="185" t="s">
        <v>165</v>
      </c>
      <c r="BD1191" s="188" t="s">
        <v>265</v>
      </c>
      <c r="BE1191" s="50" t="s">
        <v>171</v>
      </c>
      <c r="BM1191" s="142" t="s">
        <v>550</v>
      </c>
      <c r="BN1191" s="187" t="s">
        <v>662</v>
      </c>
      <c r="BO1191" s="96"/>
      <c r="BP1191" s="143"/>
    </row>
    <row r="1192" spans="55:68" ht="15.75">
      <c r="BC1192" s="185" t="s">
        <v>165</v>
      </c>
      <c r="BD1192" s="188" t="s">
        <v>265</v>
      </c>
      <c r="BE1192" s="50" t="s">
        <v>172</v>
      </c>
      <c r="BM1192" s="142" t="s">
        <v>551</v>
      </c>
      <c r="BN1192" s="187" t="s">
        <v>663</v>
      </c>
      <c r="BO1192" s="96"/>
      <c r="BP1192" s="143"/>
    </row>
    <row r="1193" spans="55:68" ht="31.5">
      <c r="BC1193" s="185" t="s">
        <v>165</v>
      </c>
      <c r="BD1193" s="188" t="s">
        <v>265</v>
      </c>
      <c r="BE1193" s="50" t="s">
        <v>173</v>
      </c>
      <c r="BM1193" s="142" t="s">
        <v>552</v>
      </c>
      <c r="BN1193" s="187" t="s">
        <v>664</v>
      </c>
      <c r="BO1193" s="96"/>
      <c r="BP1193" s="143"/>
    </row>
    <row r="1194" spans="55:68" ht="15.75">
      <c r="BC1194" s="185" t="s">
        <v>165</v>
      </c>
      <c r="BD1194" s="188" t="s">
        <v>265</v>
      </c>
      <c r="BE1194" s="50" t="s">
        <v>174</v>
      </c>
      <c r="BM1194" s="142" t="s">
        <v>553</v>
      </c>
      <c r="BN1194" s="187" t="s">
        <v>665</v>
      </c>
      <c r="BO1194" s="96"/>
      <c r="BP1194" s="143"/>
    </row>
    <row r="1195" spans="55:68" ht="31.5">
      <c r="BC1195" s="185" t="s">
        <v>165</v>
      </c>
      <c r="BD1195" s="188" t="s">
        <v>265</v>
      </c>
      <c r="BE1195" s="50" t="s">
        <v>175</v>
      </c>
      <c r="BM1195" s="142" t="s">
        <v>554</v>
      </c>
      <c r="BN1195" s="187" t="s">
        <v>666</v>
      </c>
      <c r="BO1195" s="82"/>
      <c r="BP1195" s="143"/>
    </row>
    <row r="1196" spans="55:68">
      <c r="BC1196" s="185" t="s">
        <v>176</v>
      </c>
      <c r="BD1196" s="54" t="s">
        <v>177</v>
      </c>
      <c r="BE1196" s="54" t="s">
        <v>177</v>
      </c>
      <c r="BM1196" s="142" t="s">
        <v>329</v>
      </c>
      <c r="BN1196" s="187" t="s">
        <v>667</v>
      </c>
      <c r="BO1196" s="93"/>
      <c r="BP1196" s="143"/>
    </row>
    <row r="1197" spans="55:68" ht="15.75">
      <c r="BC1197" s="185" t="s">
        <v>180</v>
      </c>
      <c r="BD1197" s="54" t="s">
        <v>181</v>
      </c>
      <c r="BE1197" s="67" t="s">
        <v>244</v>
      </c>
      <c r="BN1197" s="187" t="s">
        <v>668</v>
      </c>
      <c r="BO1197" s="97"/>
      <c r="BP1197" s="143"/>
    </row>
    <row r="1198" spans="55:68" ht="15.75">
      <c r="BC1198" s="185" t="s">
        <v>182</v>
      </c>
      <c r="BD1198" s="54" t="s">
        <v>183</v>
      </c>
      <c r="BE1198" s="67" t="s">
        <v>6</v>
      </c>
      <c r="BN1198" s="187" t="s">
        <v>669</v>
      </c>
      <c r="BO1198" s="98"/>
      <c r="BP1198" s="143"/>
    </row>
    <row r="1199" spans="55:68" ht="15.75">
      <c r="BC1199" s="185" t="s">
        <v>184</v>
      </c>
      <c r="BD1199" s="54" t="s">
        <v>72</v>
      </c>
      <c r="BE1199" s="67" t="s">
        <v>245</v>
      </c>
      <c r="BN1199" s="187" t="s">
        <v>670</v>
      </c>
      <c r="BO1199" s="99"/>
      <c r="BP1199" s="143"/>
    </row>
    <row r="1200" spans="55:68" ht="15.75">
      <c r="BC1200" s="185" t="s">
        <v>185</v>
      </c>
      <c r="BD1200" s="54" t="s">
        <v>186</v>
      </c>
      <c r="BE1200" s="67" t="s">
        <v>246</v>
      </c>
      <c r="BN1200" s="187" t="s">
        <v>671</v>
      </c>
      <c r="BO1200" s="99"/>
      <c r="BP1200" s="143"/>
    </row>
    <row r="1201" spans="55:68" ht="15.75">
      <c r="BC1201" s="185" t="s">
        <v>187</v>
      </c>
      <c r="BD1201" s="54" t="s">
        <v>188</v>
      </c>
      <c r="BE1201" s="67" t="s">
        <v>247</v>
      </c>
      <c r="BN1201" s="187" t="s">
        <v>672</v>
      </c>
      <c r="BO1201" s="98"/>
      <c r="BP1201" s="143"/>
    </row>
    <row r="1202" spans="55:68" ht="15.75">
      <c r="BC1202" s="57">
        <v>10</v>
      </c>
      <c r="BD1202" s="54" t="s">
        <v>189</v>
      </c>
      <c r="BE1202" s="67" t="s">
        <v>248</v>
      </c>
      <c r="BN1202" s="187" t="s">
        <v>673</v>
      </c>
      <c r="BO1202" s="83"/>
      <c r="BP1202" s="143"/>
    </row>
    <row r="1203" spans="55:68" ht="15.75">
      <c r="BC1203" s="57">
        <v>10</v>
      </c>
      <c r="BD1203" s="54" t="s">
        <v>189</v>
      </c>
      <c r="BE1203" s="67" t="s">
        <v>833</v>
      </c>
      <c r="BN1203" s="187" t="s">
        <v>674</v>
      </c>
      <c r="BO1203" s="99"/>
      <c r="BP1203" s="143"/>
    </row>
    <row r="1204" spans="55:68" ht="15.75">
      <c r="BC1204" s="57">
        <v>11</v>
      </c>
      <c r="BD1204" s="54" t="s">
        <v>190</v>
      </c>
      <c r="BE1204" s="67" t="s">
        <v>249</v>
      </c>
      <c r="BN1204" s="187" t="s">
        <v>675</v>
      </c>
      <c r="BO1204" s="83"/>
      <c r="BP1204" s="143"/>
    </row>
    <row r="1205" spans="55:68" ht="15.75">
      <c r="BC1205" s="57">
        <v>11</v>
      </c>
      <c r="BD1205" s="54" t="s">
        <v>190</v>
      </c>
      <c r="BE1205" s="67" t="s">
        <v>268</v>
      </c>
      <c r="BN1205" s="187" t="s">
        <v>676</v>
      </c>
      <c r="BO1205" s="83"/>
      <c r="BP1205" s="143"/>
    </row>
    <row r="1206" spans="55:68" ht="15.75">
      <c r="BC1206" s="57">
        <v>12</v>
      </c>
      <c r="BD1206" s="54" t="s">
        <v>266</v>
      </c>
      <c r="BE1206" s="67" t="s">
        <v>250</v>
      </c>
      <c r="BN1206" s="187" t="s">
        <v>677</v>
      </c>
      <c r="BO1206" s="82"/>
      <c r="BP1206" s="143"/>
    </row>
    <row r="1207" spans="55:68" ht="15.75">
      <c r="BC1207" s="57">
        <v>12</v>
      </c>
      <c r="BD1207" s="54" t="s">
        <v>266</v>
      </c>
      <c r="BE1207" s="67" t="s">
        <v>244</v>
      </c>
      <c r="BN1207" s="187" t="s">
        <v>678</v>
      </c>
      <c r="BO1207" s="86"/>
      <c r="BP1207" s="143"/>
    </row>
    <row r="1208" spans="55:68" ht="15.75">
      <c r="BC1208" s="57">
        <v>12</v>
      </c>
      <c r="BD1208" s="54" t="s">
        <v>266</v>
      </c>
      <c r="BE1208" s="67" t="s">
        <v>251</v>
      </c>
      <c r="BN1208" s="187" t="s">
        <v>679</v>
      </c>
      <c r="BO1208" s="86"/>
      <c r="BP1208" s="143"/>
    </row>
    <row r="1209" spans="55:68">
      <c r="BC1209" s="57">
        <v>13</v>
      </c>
      <c r="BD1209" s="54" t="s">
        <v>192</v>
      </c>
      <c r="BE1209" s="54" t="s">
        <v>252</v>
      </c>
      <c r="BN1209" s="187" t="s">
        <v>680</v>
      </c>
      <c r="BO1209" s="86"/>
      <c r="BP1209" s="143"/>
    </row>
    <row r="1210" spans="55:68">
      <c r="BC1210" s="57">
        <v>14</v>
      </c>
      <c r="BD1210" s="54" t="s">
        <v>193</v>
      </c>
      <c r="BE1210" s="54" t="s">
        <v>253</v>
      </c>
      <c r="BN1210" s="187" t="s">
        <v>681</v>
      </c>
      <c r="BO1210" s="86"/>
      <c r="BP1210" s="143"/>
    </row>
    <row r="1211" spans="55:68">
      <c r="BC1211" s="57">
        <v>15</v>
      </c>
      <c r="BD1211" s="54" t="s">
        <v>194</v>
      </c>
      <c r="BE1211" s="54" t="s">
        <v>410</v>
      </c>
      <c r="BN1211" s="187" t="s">
        <v>682</v>
      </c>
      <c r="BO1211" s="86"/>
      <c r="BP1211" s="143"/>
    </row>
    <row r="1212" spans="55:68">
      <c r="BC1212" s="57">
        <v>16</v>
      </c>
      <c r="BD1212" s="54" t="s">
        <v>195</v>
      </c>
      <c r="BE1212" s="54" t="s">
        <v>195</v>
      </c>
      <c r="BN1212" s="187" t="s">
        <v>683</v>
      </c>
      <c r="BO1212" s="86"/>
      <c r="BP1212" s="143"/>
    </row>
    <row r="1213" spans="55:68">
      <c r="BC1213" s="57">
        <v>17</v>
      </c>
      <c r="BD1213" s="54" t="s">
        <v>196</v>
      </c>
      <c r="BE1213" s="68" t="s">
        <v>254</v>
      </c>
      <c r="BN1213" s="187" t="s">
        <v>684</v>
      </c>
      <c r="BO1213" s="84"/>
      <c r="BP1213" s="143"/>
    </row>
    <row r="1214" spans="55:68">
      <c r="BC1214" s="57">
        <v>18</v>
      </c>
      <c r="BD1214" s="54" t="s">
        <v>197</v>
      </c>
      <c r="BE1214" s="68" t="s">
        <v>255</v>
      </c>
      <c r="BN1214" s="187" t="s">
        <v>685</v>
      </c>
      <c r="BO1214" s="84"/>
      <c r="BP1214" s="143"/>
    </row>
    <row r="1215" spans="55:68">
      <c r="BC1215" s="57">
        <v>19</v>
      </c>
      <c r="BD1215" s="54" t="s">
        <v>198</v>
      </c>
      <c r="BE1215" s="54" t="s">
        <v>256</v>
      </c>
      <c r="BN1215" s="187" t="s">
        <v>686</v>
      </c>
      <c r="BO1215" s="84"/>
      <c r="BP1215" s="143"/>
    </row>
    <row r="1216" spans="55:68">
      <c r="BC1216" s="57">
        <v>20</v>
      </c>
      <c r="BD1216" s="54" t="s">
        <v>199</v>
      </c>
      <c r="BE1216" s="54" t="s">
        <v>257</v>
      </c>
      <c r="BN1216" s="187" t="s">
        <v>687</v>
      </c>
      <c r="BO1216" s="86"/>
      <c r="BP1216" s="143"/>
    </row>
    <row r="1217" spans="55:68">
      <c r="BC1217" s="57">
        <v>21</v>
      </c>
      <c r="BD1217" s="54" t="s">
        <v>200</v>
      </c>
      <c r="BE1217" s="54" t="s">
        <v>258</v>
      </c>
      <c r="BN1217" s="187" t="s">
        <v>687</v>
      </c>
      <c r="BO1217" s="93"/>
      <c r="BP1217" s="143"/>
    </row>
    <row r="1218" spans="55:68">
      <c r="BC1218" s="57">
        <v>21</v>
      </c>
      <c r="BD1218" s="54" t="s">
        <v>200</v>
      </c>
      <c r="BE1218" s="54" t="s">
        <v>267</v>
      </c>
      <c r="BN1218" s="187" t="s">
        <v>688</v>
      </c>
      <c r="BO1218" s="86"/>
      <c r="BP1218" s="143"/>
    </row>
    <row r="1219" spans="55:68">
      <c r="BC1219" s="57" t="s">
        <v>225</v>
      </c>
      <c r="BD1219" s="54" t="s">
        <v>284</v>
      </c>
      <c r="BE1219" s="54" t="s">
        <v>259</v>
      </c>
      <c r="BN1219" s="187" t="s">
        <v>689</v>
      </c>
      <c r="BO1219" s="87"/>
      <c r="BP1219" s="143"/>
    </row>
    <row r="1220" spans="55:68">
      <c r="BC1220" s="57">
        <v>23</v>
      </c>
      <c r="BD1220" s="54" t="s">
        <v>279</v>
      </c>
      <c r="BE1220" s="54" t="s">
        <v>260</v>
      </c>
      <c r="BN1220" s="187" t="s">
        <v>690</v>
      </c>
      <c r="BO1220" s="83"/>
      <c r="BP1220" s="143"/>
    </row>
    <row r="1221" spans="55:68">
      <c r="BC1221" s="57" t="s">
        <v>227</v>
      </c>
      <c r="BD1221" s="54" t="s">
        <v>285</v>
      </c>
      <c r="BE1221" s="69" t="s">
        <v>6</v>
      </c>
      <c r="BN1221" s="187" t="s">
        <v>691</v>
      </c>
      <c r="BO1221" s="83"/>
      <c r="BP1221" s="143"/>
    </row>
    <row r="1222" spans="55:68">
      <c r="BC1222" s="57" t="s">
        <v>228</v>
      </c>
      <c r="BD1222" s="54" t="s">
        <v>280</v>
      </c>
      <c r="BE1222" s="69" t="s">
        <v>252</v>
      </c>
      <c r="BN1222" s="187" t="s">
        <v>692</v>
      </c>
      <c r="BO1222" s="83"/>
      <c r="BP1222" s="143"/>
    </row>
    <row r="1223" spans="55:68">
      <c r="BC1223" s="57" t="s">
        <v>229</v>
      </c>
      <c r="BD1223" s="54" t="s">
        <v>281</v>
      </c>
      <c r="BE1223" s="69" t="s">
        <v>6</v>
      </c>
      <c r="BN1223" s="187" t="s">
        <v>693</v>
      </c>
      <c r="BO1223" s="95"/>
      <c r="BP1223" s="143"/>
    </row>
    <row r="1224" spans="55:68">
      <c r="BC1224" s="57" t="s">
        <v>230</v>
      </c>
      <c r="BD1224" s="54" t="s">
        <v>282</v>
      </c>
      <c r="BE1224" s="69" t="s">
        <v>6</v>
      </c>
      <c r="BN1224" s="187" t="s">
        <v>694</v>
      </c>
      <c r="BO1224" s="83"/>
      <c r="BP1224" s="143"/>
    </row>
    <row r="1225" spans="55:68">
      <c r="BC1225" s="60" t="s">
        <v>231</v>
      </c>
      <c r="BD1225" s="61" t="s">
        <v>283</v>
      </c>
      <c r="BE1225" s="61" t="s">
        <v>211</v>
      </c>
      <c r="BN1225" s="187" t="s">
        <v>695</v>
      </c>
      <c r="BO1225" s="83"/>
      <c r="BP1225" s="143"/>
    </row>
    <row r="1226" spans="55:68">
      <c r="BN1226" s="187" t="s">
        <v>696</v>
      </c>
      <c r="BO1226" s="83"/>
      <c r="BP1226" s="143"/>
    </row>
    <row r="1227" spans="55:68">
      <c r="BN1227" s="187" t="s">
        <v>697</v>
      </c>
      <c r="BO1227" s="87"/>
      <c r="BP1227" s="143"/>
    </row>
    <row r="1228" spans="55:68">
      <c r="BN1228" s="187" t="s">
        <v>698</v>
      </c>
      <c r="BO1228" s="93"/>
      <c r="BP1228" s="143"/>
    </row>
    <row r="1229" spans="55:68">
      <c r="BN1229" s="187" t="s">
        <v>699</v>
      </c>
      <c r="BO1229" s="93"/>
      <c r="BP1229" s="143"/>
    </row>
    <row r="1230" spans="55:68">
      <c r="BN1230" s="187" t="s">
        <v>700</v>
      </c>
      <c r="BO1230" s="93"/>
      <c r="BP1230" s="143"/>
    </row>
    <row r="1231" spans="55:68">
      <c r="BN1231" s="187" t="s">
        <v>701</v>
      </c>
      <c r="BO1231" s="84"/>
      <c r="BP1231" s="143"/>
    </row>
    <row r="1232" spans="55:68">
      <c r="BN1232" s="187" t="s">
        <v>702</v>
      </c>
      <c r="BO1232" s="84"/>
      <c r="BP1232" s="143"/>
    </row>
    <row r="1233" spans="66:68">
      <c r="BN1233" s="187" t="s">
        <v>703</v>
      </c>
      <c r="BO1233" s="84"/>
      <c r="BP1233" s="143"/>
    </row>
    <row r="1234" spans="66:68">
      <c r="BN1234" s="187" t="s">
        <v>704</v>
      </c>
      <c r="BO1234" s="84"/>
      <c r="BP1234" s="143"/>
    </row>
    <row r="1235" spans="66:68">
      <c r="BN1235" s="187" t="s">
        <v>704</v>
      </c>
      <c r="BO1235" s="84"/>
      <c r="BP1235" s="143"/>
    </row>
    <row r="1236" spans="66:68">
      <c r="BN1236" s="187" t="s">
        <v>705</v>
      </c>
      <c r="BO1236" s="84"/>
      <c r="BP1236" s="143"/>
    </row>
    <row r="1237" spans="66:68">
      <c r="BN1237" s="187" t="s">
        <v>706</v>
      </c>
      <c r="BO1237" s="84"/>
      <c r="BP1237" s="143"/>
    </row>
    <row r="1238" spans="66:68">
      <c r="BN1238" s="187" t="s">
        <v>707</v>
      </c>
      <c r="BO1238" s="100"/>
      <c r="BP1238" s="143"/>
    </row>
    <row r="1239" spans="66:68">
      <c r="BN1239" s="187" t="s">
        <v>708</v>
      </c>
      <c r="BO1239" s="101"/>
      <c r="BP1239" s="143"/>
    </row>
    <row r="1240" spans="66:68">
      <c r="BN1240" s="187" t="s">
        <v>708</v>
      </c>
      <c r="BO1240" s="100"/>
      <c r="BP1240" s="143"/>
    </row>
    <row r="1241" spans="66:68">
      <c r="BN1241" s="187" t="s">
        <v>709</v>
      </c>
      <c r="BO1241" s="101"/>
      <c r="BP1241" s="143"/>
    </row>
    <row r="1242" spans="66:68">
      <c r="BN1242" s="187" t="s">
        <v>710</v>
      </c>
      <c r="BO1242" s="100"/>
      <c r="BP1242" s="143"/>
    </row>
    <row r="1243" spans="66:68">
      <c r="BN1243" s="187" t="s">
        <v>710</v>
      </c>
      <c r="BO1243" s="100"/>
      <c r="BP1243" s="143"/>
    </row>
    <row r="1244" spans="66:68">
      <c r="BN1244" s="187" t="s">
        <v>711</v>
      </c>
      <c r="BO1244" s="101"/>
      <c r="BP1244" s="143"/>
    </row>
    <row r="1245" spans="66:68">
      <c r="BN1245" s="187" t="s">
        <v>712</v>
      </c>
      <c r="BO1245" s="100"/>
      <c r="BP1245" s="143"/>
    </row>
    <row r="1246" spans="66:68">
      <c r="BN1246" s="187" t="s">
        <v>713</v>
      </c>
      <c r="BO1246" s="102"/>
      <c r="BP1246" s="143"/>
    </row>
    <row r="1247" spans="66:68">
      <c r="BN1247" s="187" t="s">
        <v>714</v>
      </c>
      <c r="BO1247" s="102"/>
      <c r="BP1247" s="143"/>
    </row>
    <row r="1248" spans="66:68">
      <c r="BN1248" s="187" t="s">
        <v>715</v>
      </c>
      <c r="BO1248" s="102"/>
      <c r="BP1248" s="143"/>
    </row>
    <row r="1249" spans="66:68">
      <c r="BN1249" s="187" t="s">
        <v>716</v>
      </c>
      <c r="BO1249" s="102"/>
      <c r="BP1249" s="143"/>
    </row>
    <row r="1250" spans="66:68">
      <c r="BN1250" s="187" t="s">
        <v>717</v>
      </c>
      <c r="BO1250" s="102"/>
      <c r="BP1250" s="143"/>
    </row>
    <row r="1251" spans="66:68">
      <c r="BN1251" s="187" t="s">
        <v>718</v>
      </c>
      <c r="BO1251" s="103"/>
      <c r="BP1251" s="143"/>
    </row>
    <row r="1252" spans="66:68">
      <c r="BN1252" s="187" t="s">
        <v>719</v>
      </c>
      <c r="BO1252" s="84"/>
      <c r="BP1252" s="143"/>
    </row>
    <row r="1253" spans="66:68">
      <c r="BN1253" s="187" t="s">
        <v>720</v>
      </c>
      <c r="BO1253" s="84"/>
      <c r="BP1253" s="143"/>
    </row>
    <row r="1254" spans="66:68">
      <c r="BN1254" s="187" t="s">
        <v>721</v>
      </c>
      <c r="BO1254" s="84"/>
      <c r="BP1254" s="143"/>
    </row>
    <row r="1255" spans="66:68">
      <c r="BN1255" s="187" t="s">
        <v>722</v>
      </c>
      <c r="BO1255" s="84"/>
      <c r="BP1255" s="143"/>
    </row>
    <row r="1256" spans="66:68">
      <c r="BN1256" s="187" t="s">
        <v>723</v>
      </c>
      <c r="BO1256" s="86"/>
      <c r="BP1256" s="143"/>
    </row>
    <row r="1257" spans="66:68">
      <c r="BN1257" s="187" t="s">
        <v>723</v>
      </c>
      <c r="BO1257" s="82"/>
      <c r="BP1257" s="143"/>
    </row>
    <row r="1258" spans="66:68">
      <c r="BN1258" s="187" t="s">
        <v>724</v>
      </c>
      <c r="BO1258" s="84"/>
      <c r="BP1258" s="143"/>
    </row>
    <row r="1259" spans="66:68">
      <c r="BN1259" s="187" t="s">
        <v>725</v>
      </c>
      <c r="BO1259" s="82"/>
      <c r="BP1259" s="143"/>
    </row>
    <row r="1260" spans="66:68">
      <c r="BN1260" s="187" t="s">
        <v>726</v>
      </c>
      <c r="BO1260" s="86"/>
      <c r="BP1260" s="143"/>
    </row>
    <row r="1261" spans="66:68">
      <c r="BN1261" s="187" t="s">
        <v>727</v>
      </c>
      <c r="BO1261" s="93"/>
      <c r="BP1261" s="143"/>
    </row>
    <row r="1262" spans="66:68">
      <c r="BN1262" s="187" t="s">
        <v>728</v>
      </c>
      <c r="BO1262" s="93"/>
      <c r="BP1262" s="143"/>
    </row>
    <row r="1263" spans="66:68">
      <c r="BN1263" s="187" t="s">
        <v>729</v>
      </c>
      <c r="BO1263" s="93"/>
      <c r="BP1263" s="143"/>
    </row>
    <row r="1264" spans="66:68">
      <c r="BN1264" s="187" t="s">
        <v>730</v>
      </c>
      <c r="BO1264" s="104"/>
      <c r="BP1264" s="143"/>
    </row>
    <row r="1265" spans="66:68">
      <c r="BN1265" s="187" t="s">
        <v>730</v>
      </c>
      <c r="BO1265" s="105"/>
      <c r="BP1265" s="143"/>
    </row>
    <row r="1266" spans="66:68">
      <c r="BN1266" s="187" t="s">
        <v>731</v>
      </c>
      <c r="BO1266" s="97"/>
      <c r="BP1266" s="143"/>
    </row>
    <row r="1267" spans="66:68">
      <c r="BN1267" s="187" t="s">
        <v>732</v>
      </c>
      <c r="BO1267" s="106"/>
      <c r="BP1267" s="143"/>
    </row>
    <row r="1268" spans="66:68">
      <c r="BN1268" s="187" t="s">
        <v>733</v>
      </c>
      <c r="BO1268" s="106"/>
      <c r="BP1268" s="143"/>
    </row>
    <row r="1269" spans="66:68">
      <c r="BN1269" s="187" t="s">
        <v>734</v>
      </c>
      <c r="BO1269" s="107"/>
      <c r="BP1269" s="143"/>
    </row>
    <row r="1270" spans="66:68">
      <c r="BN1270" s="187" t="s">
        <v>735</v>
      </c>
      <c r="BO1270" s="107"/>
      <c r="BP1270" s="143"/>
    </row>
    <row r="1271" spans="66:68">
      <c r="BN1271" s="187" t="s">
        <v>736</v>
      </c>
      <c r="BO1271" s="107"/>
      <c r="BP1271" s="143"/>
    </row>
    <row r="1272" spans="66:68">
      <c r="BN1272" s="187" t="s">
        <v>737</v>
      </c>
      <c r="BO1272" s="97"/>
      <c r="BP1272" s="143"/>
    </row>
    <row r="1273" spans="66:68">
      <c r="BN1273" s="187" t="s">
        <v>738</v>
      </c>
      <c r="BO1273" s="105"/>
      <c r="BP1273" s="143"/>
    </row>
    <row r="1274" spans="66:68">
      <c r="BN1274" s="187" t="s">
        <v>739</v>
      </c>
      <c r="BO1274" s="105"/>
      <c r="BP1274" s="143"/>
    </row>
    <row r="1275" spans="66:68">
      <c r="BN1275" s="187" t="s">
        <v>740</v>
      </c>
      <c r="BO1275" s="105"/>
      <c r="BP1275" s="143"/>
    </row>
    <row r="1276" spans="66:68">
      <c r="BN1276" s="187" t="s">
        <v>741</v>
      </c>
      <c r="BO1276" s="105"/>
      <c r="BP1276" s="143"/>
    </row>
    <row r="1277" spans="66:68">
      <c r="BN1277" s="187" t="s">
        <v>742</v>
      </c>
      <c r="BO1277" s="105"/>
      <c r="BP1277" s="143"/>
    </row>
    <row r="1278" spans="66:68">
      <c r="BN1278" s="187" t="s">
        <v>743</v>
      </c>
      <c r="BO1278" s="105"/>
      <c r="BP1278" s="143"/>
    </row>
    <row r="1279" spans="66:68">
      <c r="BN1279" s="187" t="s">
        <v>744</v>
      </c>
      <c r="BO1279" s="108"/>
      <c r="BP1279" s="143"/>
    </row>
    <row r="1280" spans="66:68">
      <c r="BN1280" s="187" t="s">
        <v>745</v>
      </c>
      <c r="BO1280" s="104"/>
      <c r="BP1280" s="143"/>
    </row>
    <row r="1281" spans="66:68">
      <c r="BN1281" s="187" t="s">
        <v>746</v>
      </c>
      <c r="BO1281" s="104"/>
      <c r="BP1281" s="143"/>
    </row>
    <row r="1282" spans="66:68">
      <c r="BN1282" s="187" t="s">
        <v>747</v>
      </c>
      <c r="BO1282" s="104"/>
      <c r="BP1282" s="143"/>
    </row>
    <row r="1283" spans="66:68">
      <c r="BN1283" s="187" t="s">
        <v>748</v>
      </c>
      <c r="BO1283" s="104"/>
      <c r="BP1283" s="143"/>
    </row>
    <row r="1284" spans="66:68">
      <c r="BN1284" s="187" t="s">
        <v>749</v>
      </c>
      <c r="BO1284" s="109"/>
      <c r="BP1284" s="143"/>
    </row>
    <row r="1285" spans="66:68">
      <c r="BN1285" s="187" t="s">
        <v>750</v>
      </c>
      <c r="BO1285" s="110"/>
      <c r="BP1285" s="143"/>
    </row>
    <row r="1286" spans="66:68">
      <c r="BN1286" s="187" t="s">
        <v>751</v>
      </c>
      <c r="BO1286" s="105"/>
      <c r="BP1286" s="143"/>
    </row>
    <row r="1287" spans="66:68">
      <c r="BN1287" s="187" t="s">
        <v>752</v>
      </c>
      <c r="BO1287" s="105"/>
      <c r="BP1287" s="143"/>
    </row>
    <row r="1288" spans="66:68">
      <c r="BN1288" s="187" t="s">
        <v>753</v>
      </c>
      <c r="BO1288" s="105"/>
      <c r="BP1288" s="143"/>
    </row>
    <row r="1289" spans="66:68">
      <c r="BN1289" s="187" t="s">
        <v>754</v>
      </c>
      <c r="BO1289" s="105"/>
      <c r="BP1289" s="143"/>
    </row>
    <row r="1290" spans="66:68">
      <c r="BN1290" s="187" t="s">
        <v>755</v>
      </c>
      <c r="BO1290" s="105"/>
      <c r="BP1290" s="143"/>
    </row>
    <row r="1291" spans="66:68">
      <c r="BN1291" s="187" t="s">
        <v>756</v>
      </c>
      <c r="BO1291" s="105"/>
      <c r="BP1291" s="143"/>
    </row>
    <row r="1292" spans="66:68">
      <c r="BN1292" s="187" t="s">
        <v>757</v>
      </c>
      <c r="BO1292" s="105"/>
      <c r="BP1292" s="143"/>
    </row>
    <row r="1293" spans="66:68">
      <c r="BN1293" s="187" t="s">
        <v>758</v>
      </c>
      <c r="BO1293" s="105"/>
      <c r="BP1293" s="143"/>
    </row>
    <row r="1294" spans="66:68">
      <c r="BN1294" s="187" t="s">
        <v>759</v>
      </c>
      <c r="BO1294" s="105"/>
      <c r="BP1294" s="143"/>
    </row>
    <row r="1295" spans="66:68">
      <c r="BN1295" s="187" t="s">
        <v>760</v>
      </c>
      <c r="BO1295" s="105"/>
      <c r="BP1295" s="143"/>
    </row>
    <row r="1296" spans="66:68">
      <c r="BN1296" s="187" t="s">
        <v>761</v>
      </c>
      <c r="BO1296" s="105"/>
      <c r="BP1296" s="143"/>
    </row>
    <row r="1297" spans="66:68">
      <c r="BN1297" s="187" t="s">
        <v>762</v>
      </c>
      <c r="BO1297" s="111"/>
      <c r="BP1297" s="143"/>
    </row>
    <row r="1298" spans="66:68">
      <c r="BN1298" s="187" t="s">
        <v>763</v>
      </c>
      <c r="BO1298" s="111"/>
      <c r="BP1298" s="143"/>
    </row>
    <row r="1299" spans="66:68">
      <c r="BN1299" s="187" t="s">
        <v>764</v>
      </c>
      <c r="BO1299" s="107"/>
      <c r="BP1299" s="143"/>
    </row>
    <row r="1300" spans="66:68">
      <c r="BN1300" s="187" t="s">
        <v>765</v>
      </c>
      <c r="BO1300" s="107"/>
      <c r="BP1300" s="143"/>
    </row>
    <row r="1301" spans="66:68">
      <c r="BN1301" s="187" t="s">
        <v>766</v>
      </c>
      <c r="BO1301" s="104"/>
      <c r="BP1301" s="143"/>
    </row>
    <row r="1302" spans="66:68">
      <c r="BN1302" s="187" t="s">
        <v>767</v>
      </c>
      <c r="BO1302" s="104"/>
      <c r="BP1302" s="143"/>
    </row>
    <row r="1303" spans="66:68">
      <c r="BN1303" s="187" t="s">
        <v>768</v>
      </c>
      <c r="BO1303" s="107"/>
      <c r="BP1303" s="143"/>
    </row>
    <row r="1304" spans="66:68">
      <c r="BN1304" s="187" t="s">
        <v>769</v>
      </c>
      <c r="BO1304" s="107"/>
      <c r="BP1304" s="143"/>
    </row>
    <row r="1305" spans="66:68">
      <c r="BN1305" s="187" t="s">
        <v>770</v>
      </c>
      <c r="BO1305" s="85"/>
      <c r="BP1305" s="143"/>
    </row>
    <row r="1306" spans="66:68">
      <c r="BN1306" s="187" t="s">
        <v>771</v>
      </c>
      <c r="BO1306" s="85"/>
      <c r="BP1306" s="143"/>
    </row>
    <row r="1307" spans="66:68">
      <c r="BN1307" s="187" t="s">
        <v>772</v>
      </c>
      <c r="BO1307" s="90"/>
      <c r="BP1307" s="143"/>
    </row>
    <row r="1308" spans="66:68">
      <c r="BN1308" s="187" t="s">
        <v>773</v>
      </c>
      <c r="BO1308" s="85"/>
      <c r="BP1308" s="143"/>
    </row>
    <row r="1309" spans="66:68">
      <c r="BN1309" s="187" t="s">
        <v>774</v>
      </c>
      <c r="BO1309" s="85"/>
      <c r="BP1309" s="143"/>
    </row>
    <row r="1310" spans="66:68">
      <c r="BN1310" s="187" t="s">
        <v>775</v>
      </c>
      <c r="BO1310" s="95"/>
      <c r="BP1310" s="143"/>
    </row>
    <row r="1311" spans="66:68">
      <c r="BN1311" s="187" t="s">
        <v>776</v>
      </c>
      <c r="BO1311" s="85"/>
      <c r="BP1311" s="143"/>
    </row>
    <row r="1312" spans="66:68">
      <c r="BN1312" s="187" t="s">
        <v>777</v>
      </c>
      <c r="BO1312" s="95"/>
      <c r="BP1312" s="143"/>
    </row>
    <row r="1313" spans="66:68">
      <c r="BN1313" s="187" t="s">
        <v>778</v>
      </c>
      <c r="BO1313" s="82"/>
      <c r="BP1313" s="143"/>
    </row>
    <row r="1314" spans="66:68">
      <c r="BN1314" s="187" t="s">
        <v>779</v>
      </c>
      <c r="BO1314" s="82"/>
      <c r="BP1314" s="143"/>
    </row>
    <row r="1315" spans="66:68">
      <c r="BN1315" s="187" t="s">
        <v>780</v>
      </c>
      <c r="BO1315" s="82"/>
      <c r="BP1315" s="143"/>
    </row>
    <row r="1316" spans="66:68">
      <c r="BN1316" s="187" t="s">
        <v>781</v>
      </c>
      <c r="BO1316" s="82"/>
      <c r="BP1316" s="143"/>
    </row>
    <row r="1317" spans="66:68">
      <c r="BN1317" s="187" t="s">
        <v>782</v>
      </c>
      <c r="BO1317" s="82"/>
      <c r="BP1317" s="143"/>
    </row>
    <row r="1318" spans="66:68">
      <c r="BN1318" s="187" t="s">
        <v>783</v>
      </c>
      <c r="BO1318" s="82"/>
      <c r="BP1318" s="143"/>
    </row>
    <row r="1319" spans="66:68">
      <c r="BN1319" s="187" t="s">
        <v>784</v>
      </c>
      <c r="BO1319" s="82"/>
      <c r="BP1319" s="143"/>
    </row>
    <row r="1320" spans="66:68">
      <c r="BN1320" s="187" t="s">
        <v>785</v>
      </c>
      <c r="BO1320" s="82"/>
      <c r="BP1320" s="143"/>
    </row>
    <row r="1321" spans="66:68">
      <c r="BN1321" s="187" t="s">
        <v>786</v>
      </c>
      <c r="BO1321" s="104"/>
      <c r="BP1321" s="143"/>
    </row>
    <row r="1322" spans="66:68">
      <c r="BN1322" s="187" t="s">
        <v>787</v>
      </c>
      <c r="BO1322" s="112"/>
      <c r="BP1322" s="143"/>
    </row>
    <row r="1323" spans="66:68">
      <c r="BO1323" s="82"/>
      <c r="BP1323" s="143"/>
    </row>
  </sheetData>
  <dataConsolidate/>
  <mergeCells count="384">
    <mergeCell ref="BC1180:BD1180"/>
    <mergeCell ref="BC1083:BC1084"/>
    <mergeCell ref="BD1083:BD1084"/>
    <mergeCell ref="BC1085:BC1088"/>
    <mergeCell ref="BD1085:BD1088"/>
    <mergeCell ref="BF1085:BF1088"/>
    <mergeCell ref="BC1089:BC1097"/>
    <mergeCell ref="BD1089:BD1097"/>
    <mergeCell ref="A120:Y120"/>
    <mergeCell ref="A121:B121"/>
    <mergeCell ref="C121:Y121"/>
    <mergeCell ref="A122:B122"/>
    <mergeCell ref="C122:Y122"/>
    <mergeCell ref="BC1081:BF1081"/>
    <mergeCell ref="A118:B118"/>
    <mergeCell ref="L118:M118"/>
    <mergeCell ref="N118:O118"/>
    <mergeCell ref="P118:Q118"/>
    <mergeCell ref="W118:X118"/>
    <mergeCell ref="A119:B119"/>
    <mergeCell ref="L119:M119"/>
    <mergeCell ref="N119:O119"/>
    <mergeCell ref="P119:Q119"/>
    <mergeCell ref="W119:X119"/>
    <mergeCell ref="W116:X117"/>
    <mergeCell ref="Y116:Y117"/>
    <mergeCell ref="L117:M117"/>
    <mergeCell ref="N117:O117"/>
    <mergeCell ref="P117:Q117"/>
    <mergeCell ref="S117:T117"/>
    <mergeCell ref="F116:F117"/>
    <mergeCell ref="G116:H117"/>
    <mergeCell ref="I116:I117"/>
    <mergeCell ref="J116:J117"/>
    <mergeCell ref="L116:Q116"/>
    <mergeCell ref="R116:V116"/>
    <mergeCell ref="A114:J114"/>
    <mergeCell ref="K114:Y114"/>
    <mergeCell ref="A115:E115"/>
    <mergeCell ref="F115:J115"/>
    <mergeCell ref="K115:K117"/>
    <mergeCell ref="L115:Y115"/>
    <mergeCell ref="A116:B117"/>
    <mergeCell ref="C116:C117"/>
    <mergeCell ref="D116:D117"/>
    <mergeCell ref="E116:E117"/>
    <mergeCell ref="F111:G111"/>
    <mergeCell ref="L111:N111"/>
    <mergeCell ref="F112:G112"/>
    <mergeCell ref="I112:J112"/>
    <mergeCell ref="L112:N112"/>
    <mergeCell ref="A113:Y113"/>
    <mergeCell ref="F108:G108"/>
    <mergeCell ref="L108:N108"/>
    <mergeCell ref="F109:G109"/>
    <mergeCell ref="I109:J109"/>
    <mergeCell ref="L109:N109"/>
    <mergeCell ref="F110:G110"/>
    <mergeCell ref="I110:J110"/>
    <mergeCell ref="L110:N110"/>
    <mergeCell ref="F105:G105"/>
    <mergeCell ref="L105:N105"/>
    <mergeCell ref="F106:G106"/>
    <mergeCell ref="I106:J106"/>
    <mergeCell ref="L106:N106"/>
    <mergeCell ref="F107:G107"/>
    <mergeCell ref="I107:J107"/>
    <mergeCell ref="L107:N107"/>
    <mergeCell ref="F103:G103"/>
    <mergeCell ref="I103:J103"/>
    <mergeCell ref="L103:N103"/>
    <mergeCell ref="F104:G104"/>
    <mergeCell ref="I104:J104"/>
    <mergeCell ref="L104:N104"/>
    <mergeCell ref="F101:G101"/>
    <mergeCell ref="I101:J101"/>
    <mergeCell ref="L101:N101"/>
    <mergeCell ref="F102:G102"/>
    <mergeCell ref="I102:J102"/>
    <mergeCell ref="L102:N102"/>
    <mergeCell ref="L98:N98"/>
    <mergeCell ref="F99:G99"/>
    <mergeCell ref="L99:N99"/>
    <mergeCell ref="F100:G100"/>
    <mergeCell ref="I100:J100"/>
    <mergeCell ref="L100:N100"/>
    <mergeCell ref="A96:A98"/>
    <mergeCell ref="B96:B98"/>
    <mergeCell ref="F96:G96"/>
    <mergeCell ref="I96:J96"/>
    <mergeCell ref="L96:N96"/>
    <mergeCell ref="F97:G97"/>
    <mergeCell ref="I97:J97"/>
    <mergeCell ref="L97:N97"/>
    <mergeCell ref="F98:G98"/>
    <mergeCell ref="I98:J98"/>
    <mergeCell ref="F93:G93"/>
    <mergeCell ref="I93:J93"/>
    <mergeCell ref="L93:N93"/>
    <mergeCell ref="F94:G94"/>
    <mergeCell ref="L94:N94"/>
    <mergeCell ref="F95:G95"/>
    <mergeCell ref="I95:J95"/>
    <mergeCell ref="L95:N95"/>
    <mergeCell ref="L90:N90"/>
    <mergeCell ref="F91:G91"/>
    <mergeCell ref="I91:J91"/>
    <mergeCell ref="L91:N91"/>
    <mergeCell ref="F92:G92"/>
    <mergeCell ref="L92:N92"/>
    <mergeCell ref="F88:G88"/>
    <mergeCell ref="I88:J88"/>
    <mergeCell ref="L88:N88"/>
    <mergeCell ref="A89:A90"/>
    <mergeCell ref="B89:B90"/>
    <mergeCell ref="F89:G89"/>
    <mergeCell ref="I89:J89"/>
    <mergeCell ref="L89:N89"/>
    <mergeCell ref="F90:G90"/>
    <mergeCell ref="I90:J90"/>
    <mergeCell ref="L85:N85"/>
    <mergeCell ref="F86:G86"/>
    <mergeCell ref="I86:J86"/>
    <mergeCell ref="L86:N86"/>
    <mergeCell ref="F87:G87"/>
    <mergeCell ref="L87:N87"/>
    <mergeCell ref="F83:G83"/>
    <mergeCell ref="I83:J83"/>
    <mergeCell ref="L83:N83"/>
    <mergeCell ref="A84:A86"/>
    <mergeCell ref="B84:B86"/>
    <mergeCell ref="F84:G84"/>
    <mergeCell ref="I84:J84"/>
    <mergeCell ref="L84:N84"/>
    <mergeCell ref="F85:G85"/>
    <mergeCell ref="I85:J85"/>
    <mergeCell ref="A81:A82"/>
    <mergeCell ref="B81:B82"/>
    <mergeCell ref="F81:G81"/>
    <mergeCell ref="I81:J81"/>
    <mergeCell ref="L81:N81"/>
    <mergeCell ref="F82:G82"/>
    <mergeCell ref="I82:J82"/>
    <mergeCell ref="L82:N82"/>
    <mergeCell ref="F79:G79"/>
    <mergeCell ref="I79:J79"/>
    <mergeCell ref="L79:N79"/>
    <mergeCell ref="F80:G80"/>
    <mergeCell ref="I80:J80"/>
    <mergeCell ref="L80:N80"/>
    <mergeCell ref="F77:G77"/>
    <mergeCell ref="I77:J77"/>
    <mergeCell ref="L77:N77"/>
    <mergeCell ref="F78:G78"/>
    <mergeCell ref="I78:J78"/>
    <mergeCell ref="L78:N78"/>
    <mergeCell ref="F75:G75"/>
    <mergeCell ref="I75:J75"/>
    <mergeCell ref="L75:N75"/>
    <mergeCell ref="F76:G76"/>
    <mergeCell ref="I76:J76"/>
    <mergeCell ref="L76:N76"/>
    <mergeCell ref="F73:G73"/>
    <mergeCell ref="I73:J73"/>
    <mergeCell ref="L73:N73"/>
    <mergeCell ref="F74:G74"/>
    <mergeCell ref="I74:J74"/>
    <mergeCell ref="L74:N74"/>
    <mergeCell ref="L70:N70"/>
    <mergeCell ref="F71:G71"/>
    <mergeCell ref="I71:J71"/>
    <mergeCell ref="L71:N71"/>
    <mergeCell ref="F72:G72"/>
    <mergeCell ref="I72:J72"/>
    <mergeCell ref="L72:N72"/>
    <mergeCell ref="F68:G68"/>
    <mergeCell ref="I68:J68"/>
    <mergeCell ref="L68:N68"/>
    <mergeCell ref="A69:A77"/>
    <mergeCell ref="B69:B77"/>
    <mergeCell ref="F69:G69"/>
    <mergeCell ref="I69:J69"/>
    <mergeCell ref="L69:N69"/>
    <mergeCell ref="F70:G70"/>
    <mergeCell ref="I70:J70"/>
    <mergeCell ref="F66:G66"/>
    <mergeCell ref="I66:J66"/>
    <mergeCell ref="L66:N66"/>
    <mergeCell ref="F67:G67"/>
    <mergeCell ref="I67:J67"/>
    <mergeCell ref="L67:N67"/>
    <mergeCell ref="F64:G64"/>
    <mergeCell ref="I64:J64"/>
    <mergeCell ref="L64:N64"/>
    <mergeCell ref="F65:G65"/>
    <mergeCell ref="I65:J65"/>
    <mergeCell ref="L65:N65"/>
    <mergeCell ref="F62:G62"/>
    <mergeCell ref="I62:J62"/>
    <mergeCell ref="L62:N62"/>
    <mergeCell ref="F63:G63"/>
    <mergeCell ref="I63:J63"/>
    <mergeCell ref="L63:N63"/>
    <mergeCell ref="F60:G60"/>
    <mergeCell ref="I60:J60"/>
    <mergeCell ref="L60:N60"/>
    <mergeCell ref="F61:G61"/>
    <mergeCell ref="I61:J61"/>
    <mergeCell ref="L61:N61"/>
    <mergeCell ref="F58:G58"/>
    <mergeCell ref="I58:J58"/>
    <mergeCell ref="L58:N58"/>
    <mergeCell ref="F59:G59"/>
    <mergeCell ref="I59:J59"/>
    <mergeCell ref="L59:N59"/>
    <mergeCell ref="F56:G56"/>
    <mergeCell ref="I56:J56"/>
    <mergeCell ref="L56:N56"/>
    <mergeCell ref="F57:G57"/>
    <mergeCell ref="I57:J57"/>
    <mergeCell ref="L57:N57"/>
    <mergeCell ref="F54:G54"/>
    <mergeCell ref="I54:J54"/>
    <mergeCell ref="L54:N54"/>
    <mergeCell ref="F55:G55"/>
    <mergeCell ref="I55:J55"/>
    <mergeCell ref="L55:N55"/>
    <mergeCell ref="F52:G52"/>
    <mergeCell ref="I52:J52"/>
    <mergeCell ref="L52:N52"/>
    <mergeCell ref="F53:G53"/>
    <mergeCell ref="I53:J53"/>
    <mergeCell ref="L53:N53"/>
    <mergeCell ref="F50:G50"/>
    <mergeCell ref="I50:J50"/>
    <mergeCell ref="L50:N50"/>
    <mergeCell ref="F51:G51"/>
    <mergeCell ref="I51:J51"/>
    <mergeCell ref="L51:N51"/>
    <mergeCell ref="F48:G48"/>
    <mergeCell ref="I48:J48"/>
    <mergeCell ref="L48:N48"/>
    <mergeCell ref="F49:G49"/>
    <mergeCell ref="I49:J49"/>
    <mergeCell ref="L49:N49"/>
    <mergeCell ref="F46:G46"/>
    <mergeCell ref="I46:J46"/>
    <mergeCell ref="L46:N46"/>
    <mergeCell ref="F47:G47"/>
    <mergeCell ref="I47:J47"/>
    <mergeCell ref="L47:N47"/>
    <mergeCell ref="F44:G44"/>
    <mergeCell ref="I44:J44"/>
    <mergeCell ref="L44:N44"/>
    <mergeCell ref="F45:G45"/>
    <mergeCell ref="I45:J45"/>
    <mergeCell ref="L45:N45"/>
    <mergeCell ref="F42:G42"/>
    <mergeCell ref="I42:J42"/>
    <mergeCell ref="L42:N42"/>
    <mergeCell ref="F43:G43"/>
    <mergeCell ref="I43:J43"/>
    <mergeCell ref="L43:N43"/>
    <mergeCell ref="F40:G40"/>
    <mergeCell ref="I40:J40"/>
    <mergeCell ref="L40:N40"/>
    <mergeCell ref="F41:G41"/>
    <mergeCell ref="I41:J41"/>
    <mergeCell ref="L41:N41"/>
    <mergeCell ref="F38:G38"/>
    <mergeCell ref="I38:J38"/>
    <mergeCell ref="L38:N38"/>
    <mergeCell ref="F39:G39"/>
    <mergeCell ref="I39:J39"/>
    <mergeCell ref="L39:N39"/>
    <mergeCell ref="F36:G36"/>
    <mergeCell ref="I36:J36"/>
    <mergeCell ref="L36:N36"/>
    <mergeCell ref="F37:G37"/>
    <mergeCell ref="I37:J37"/>
    <mergeCell ref="L37:N37"/>
    <mergeCell ref="F34:G34"/>
    <mergeCell ref="I34:J34"/>
    <mergeCell ref="L34:N34"/>
    <mergeCell ref="F35:G35"/>
    <mergeCell ref="I35:J35"/>
    <mergeCell ref="L35:N35"/>
    <mergeCell ref="F32:G32"/>
    <mergeCell ref="I32:J32"/>
    <mergeCell ref="L32:N32"/>
    <mergeCell ref="F33:G33"/>
    <mergeCell ref="I33:J33"/>
    <mergeCell ref="L33:N33"/>
    <mergeCell ref="L29:N29"/>
    <mergeCell ref="F30:G30"/>
    <mergeCell ref="I30:J30"/>
    <mergeCell ref="L30:N30"/>
    <mergeCell ref="F31:G31"/>
    <mergeCell ref="I31:J31"/>
    <mergeCell ref="L31:N31"/>
    <mergeCell ref="A27:A68"/>
    <mergeCell ref="B27:B68"/>
    <mergeCell ref="F27:G27"/>
    <mergeCell ref="I27:J27"/>
    <mergeCell ref="L27:N27"/>
    <mergeCell ref="F28:G28"/>
    <mergeCell ref="I28:J28"/>
    <mergeCell ref="L28:N28"/>
    <mergeCell ref="F29:G29"/>
    <mergeCell ref="I29:J29"/>
    <mergeCell ref="F25:G25"/>
    <mergeCell ref="I25:J25"/>
    <mergeCell ref="L25:N25"/>
    <mergeCell ref="F26:G26"/>
    <mergeCell ref="I26:J26"/>
    <mergeCell ref="L26:N26"/>
    <mergeCell ref="L22:N22"/>
    <mergeCell ref="F23:G23"/>
    <mergeCell ref="I23:J23"/>
    <mergeCell ref="L23:N23"/>
    <mergeCell ref="F24:G24"/>
    <mergeCell ref="I24:J24"/>
    <mergeCell ref="L24:N24"/>
    <mergeCell ref="F20:G20"/>
    <mergeCell ref="I20:J20"/>
    <mergeCell ref="L20:N20"/>
    <mergeCell ref="A21:A26"/>
    <mergeCell ref="B21:B26"/>
    <mergeCell ref="F21:G21"/>
    <mergeCell ref="I21:J21"/>
    <mergeCell ref="L21:N21"/>
    <mergeCell ref="F22:G22"/>
    <mergeCell ref="I22:J22"/>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112">
      <formula1>$AI$6:$AI$8</formula1>
    </dataValidation>
    <dataValidation type="list" allowBlank="1" showInputMessage="1" showErrorMessage="1" error="!!Debe elegir el tipo de indicador de la lista!!" prompt="!!Seleccione el tipo de indicador!!" sqref="H18:H112">
      <formula1>$AC$6:$AC$7</formula1>
    </dataValidation>
    <dataValidation type="list" allowBlank="1" showInputMessage="1" showErrorMessage="1" error="!!Debe seleccionar de la lista el sentido de medición del indicador!!!!" prompt="!!Seleccione el sentido de medición del indicador!!" sqref="K18:K112">
      <formula1>$AF$6:$AF$7</formula1>
    </dataValidation>
    <dataValidation allowBlank="1" showInputMessage="1" showErrorMessage="1" error="!!Registre en números relativos, la meta programada al trimestre de reporte!!" prompt="!!Registre en números relativos, la meta programada al trimestre de reporte!!" sqref="X110:X111 X84:X94 X99 X101:X105 X107:X108 X18:X23 X25:X82"/>
    <dataValidation allowBlank="1" showInputMessage="1" showErrorMessage="1" error="!!Registre en números absolutos, la meta programada al trimestre de reporte!!" prompt="!!Registre en números absolutos, la meta programada al trimestre de reporte!!" sqref="W83:X83 W18:W82 X95:X98 X100 W106:X106 W84:W105 X109 W112:X112 W107:W111 U110 X24"/>
    <dataValidation allowBlank="1" showInputMessage="1" showErrorMessage="1" prompt="!!Registre la meta Programada al trimestre de reporte!!" sqref="V18:V102 V104:V112"/>
    <dataValidation type="list" allowBlank="1" showInputMessage="1" showErrorMessage="1" error="No puede cambiar el Nombre del  Programa, sólo ebe seleccionarlo.  " sqref="B7:H7">
      <formula1>$BB$1082:$BB$1151</formula1>
    </dataValidation>
    <dataValidation type="list" allowBlank="1" showInputMessage="1" showErrorMessage="1" error="!!Debe seleccionar de la lista la frecuencia que mide el indicador!!" prompt="!!Seleccione la frecuencia para medir el indicador!!" sqref="M18:N18 L18:L112">
      <formula1>$Z$6:$Z$13</formula1>
    </dataValidation>
    <dataValidation type="custom" allowBlank="1" showInputMessage="1" showErrorMessage="1" error="!! No modifique esta información !!" sqref="A6:Y6 A7 I7 N7 U7:V7 A8:Y8 A9:P9 Q9:S11 J10:J11 A10:A11 A12:Y12 A13 D13 I13 N13:O13 A14:Y17 A113:Y117 A120:Y120 E118:E119 J118:K119 P118:Q119 V118:Y119">
      <formula1>0</formula1>
    </dataValidation>
    <dataValidation type="custom" allowBlank="1" showInputMessage="1" showErrorMessage="1" error="!!No modifique esta información!!" sqref="A118:B119">
      <formula1>0</formula1>
    </dataValidation>
    <dataValidation type="list" allowBlank="1" showInputMessage="1" showErrorMessage="1" sqref="P13">
      <formula1>$BN$1082:$BN$1322</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$BJ$1082:$BJ$1102</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21:F112 F18:G20 G78">
      <formula1>$AE$6:$AE$10</formula1>
    </dataValidation>
    <dataValidation type="list" allowBlank="1" showInputMessage="1" showErrorMessage="1" error="!!Debe elegir la dimennsión que mide el indicador!!" prompt="!!Seleccione la dimensión que mide el indicador!!" sqref="J18 I18:I112">
      <formula1>$AD$6:$AD$9</formula1>
    </dataValidation>
    <dataValidation type="list" allowBlank="1" showInputMessage="1" showErrorMessage="1" sqref="G118:G119 S118:S119">
      <formula1>$AH$6:$AH$20</formula1>
    </dataValidation>
    <dataValidation type="list" allowBlank="1" showInputMessage="1" showErrorMessage="1" sqref="E11:I11">
      <formula1>$BH$1082:$BH$1152</formula1>
    </dataValidation>
    <dataValidation type="list" allowBlank="1" showInputMessage="1" showErrorMessage="1" sqref="T9">
      <formula1>$BO$1081:$BO$1087</formula1>
    </dataValidation>
    <dataValidation type="list" allowBlank="1" showInputMessage="1" showErrorMessage="1" sqref="B11:D11">
      <formula1>$BH$1082:$BH$1151</formula1>
    </dataValidation>
    <dataValidation type="list" allowBlank="1" showInputMessage="1" showErrorMessage="1" sqref="B10:I10">
      <formula1>$BG$1082:$BG$1086</formula1>
    </dataValidation>
    <dataValidation type="list" allowBlank="1" showInputMessage="1" showErrorMessage="1" sqref="J13">
      <formula1>$BM$1083:$BM$1195</formula1>
    </dataValidation>
    <dataValidation type="list" allowBlank="1" showInputMessage="1" showErrorMessage="1" sqref="E13">
      <formula1>$BL$1083:$BL$1110</formula1>
    </dataValidation>
    <dataValidation type="list" allowBlank="1" showInputMessage="1" showErrorMessage="1" sqref="B18">
      <formula1>FINES</formula1>
    </dataValidation>
    <dataValidation type="list" allowBlank="1" showInputMessage="1" showErrorMessage="1" sqref="B13:C13">
      <formula1>$BK$1082:$BK$1085</formula1>
    </dataValidation>
    <dataValidation type="list" allowBlank="1" showInputMessage="1" showErrorMessage="1" sqref="K10:M10">
      <formula1>$BI$1082:$BI$1125</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$BC$1151:$BC$1178</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56"/>
  <sheetViews>
    <sheetView showGridLines="0" view="pageBreakPreview" zoomScaleNormal="80" zoomScaleSheetLayoutView="100" workbookViewId="0">
      <pane xSplit="1" topLeftCell="B1" activePane="topRight" state="frozen"/>
      <selection activeCell="A16" sqref="A16"/>
      <selection pane="topRight" activeCell="B11" sqref="B11:D11"/>
    </sheetView>
  </sheetViews>
  <sheetFormatPr baseColWidth="10" defaultRowHeight="15"/>
  <cols>
    <col min="1" max="1" width="16.28515625" style="142" customWidth="1"/>
    <col min="2" max="2" width="19.85546875" style="142" customWidth="1"/>
    <col min="3" max="3" width="24.5703125" style="142" customWidth="1"/>
    <col min="4" max="4" width="37.85546875" style="142" customWidth="1"/>
    <col min="5" max="5" width="35.7109375" style="142" customWidth="1"/>
    <col min="6" max="6" width="9.28515625" style="142" customWidth="1"/>
    <col min="7" max="7" width="8.140625" style="142" customWidth="1"/>
    <col min="8" max="8" width="10.5703125" style="142" customWidth="1"/>
    <col min="9" max="9" width="12" style="142" customWidth="1"/>
    <col min="10" max="10" width="10.5703125" style="142" customWidth="1"/>
    <col min="11" max="11" width="13.28515625" style="142" customWidth="1"/>
    <col min="12" max="12" width="10.140625" style="142" customWidth="1"/>
    <col min="13" max="13" width="4.7109375" style="142" hidden="1" customWidth="1"/>
    <col min="14" max="14" width="14.5703125" style="142" customWidth="1"/>
    <col min="15" max="15" width="6.140625" style="142" hidden="1" customWidth="1"/>
    <col min="16" max="16" width="9.7109375" style="142" customWidth="1"/>
    <col min="17" max="17" width="7.140625" style="142" hidden="1" customWidth="1"/>
    <col min="18" max="18" width="9.42578125" style="142" customWidth="1"/>
    <col min="19" max="19" width="9.5703125" style="142" customWidth="1"/>
    <col min="20" max="20" width="8.85546875" style="142" customWidth="1"/>
    <col min="21" max="21" width="9.28515625" style="142" customWidth="1"/>
    <col min="22" max="22" width="10.7109375" style="142" bestFit="1" customWidth="1"/>
    <col min="23" max="23" width="9.7109375" style="142" customWidth="1"/>
    <col min="24" max="24" width="9" style="142" customWidth="1"/>
    <col min="25" max="25" width="14.7109375" style="142" customWidth="1"/>
    <col min="26" max="26" width="11.5703125" style="142" hidden="1" customWidth="1"/>
    <col min="27" max="27" width="6.140625" style="142" hidden="1" customWidth="1"/>
    <col min="28" max="28" width="7.7109375" style="142" hidden="1" customWidth="1"/>
    <col min="29" max="30" width="11.42578125" style="142" hidden="1" customWidth="1"/>
    <col min="31" max="31" width="22.28515625" style="142" hidden="1" customWidth="1"/>
    <col min="32" max="32" width="18.5703125" style="142" hidden="1" customWidth="1"/>
    <col min="33" max="33" width="19.42578125" style="142" hidden="1" customWidth="1"/>
    <col min="34" max="34" width="11.42578125" style="142" hidden="1" customWidth="1"/>
    <col min="35" max="35" width="19.140625" style="142" hidden="1" customWidth="1"/>
    <col min="36" max="52" width="11.42578125" style="142" hidden="1" customWidth="1"/>
    <col min="53" max="53" width="7.85546875" style="142" hidden="1" customWidth="1"/>
    <col min="54" max="54" width="80" style="142" hidden="1" customWidth="1"/>
    <col min="55" max="55" width="11.5703125" style="142" hidden="1" customWidth="1"/>
    <col min="56" max="56" width="38.140625" style="142" hidden="1" customWidth="1"/>
    <col min="57" max="57" width="75.28515625" style="142" hidden="1" customWidth="1"/>
    <col min="58" max="58" width="73" style="142" hidden="1" customWidth="1"/>
    <col min="59" max="59" width="59.42578125" style="142" hidden="1" customWidth="1"/>
    <col min="60" max="60" width="45.7109375" style="142" hidden="1" customWidth="1"/>
    <col min="61" max="61" width="90" style="142" hidden="1" customWidth="1"/>
    <col min="62" max="62" width="43.42578125" style="142" hidden="1" customWidth="1"/>
    <col min="63" max="63" width="29.85546875" style="142" hidden="1" customWidth="1"/>
    <col min="64" max="64" width="38.85546875" style="142" hidden="1" customWidth="1"/>
    <col min="65" max="65" width="55.5703125" style="142" hidden="1" customWidth="1"/>
    <col min="66" max="66" width="96.85546875" style="142" hidden="1" customWidth="1"/>
    <col min="67" max="67" width="34" style="142" hidden="1" customWidth="1"/>
    <col min="68" max="68" width="85.28515625" style="142" hidden="1" customWidth="1"/>
    <col min="69" max="69" width="39" style="142" customWidth="1"/>
    <col min="70" max="16384" width="11.42578125" style="142"/>
  </cols>
  <sheetData>
    <row r="1" spans="1:54" s="143" customFormat="1" ht="16.5" hidden="1" customHeight="1">
      <c r="B1" s="255"/>
      <c r="C1" s="255"/>
      <c r="D1" s="255"/>
      <c r="E1" s="255"/>
      <c r="F1" s="255"/>
      <c r="G1" s="255"/>
      <c r="H1" s="255"/>
      <c r="I1" s="255"/>
      <c r="J1" s="255"/>
      <c r="K1" s="255"/>
      <c r="L1" s="255"/>
      <c r="M1" s="255"/>
      <c r="N1" s="255"/>
      <c r="O1" s="255"/>
      <c r="P1" s="255"/>
      <c r="Q1" s="255"/>
      <c r="R1" s="255"/>
      <c r="S1" s="255"/>
      <c r="T1" s="255"/>
    </row>
    <row r="2" spans="1:54" s="143" customFormat="1" ht="14.25" customHeight="1">
      <c r="A2" s="256" t="s">
        <v>54</v>
      </c>
      <c r="B2" s="256"/>
      <c r="C2" s="256"/>
      <c r="D2" s="256"/>
      <c r="E2" s="256"/>
      <c r="F2" s="256"/>
      <c r="G2" s="256"/>
      <c r="H2" s="256"/>
      <c r="I2" s="256"/>
      <c r="J2" s="256"/>
      <c r="K2" s="256"/>
      <c r="L2" s="256"/>
      <c r="M2" s="256"/>
      <c r="N2" s="256"/>
      <c r="O2" s="256"/>
      <c r="P2" s="256"/>
      <c r="Q2" s="256"/>
      <c r="R2" s="256"/>
      <c r="S2" s="256"/>
      <c r="T2" s="256"/>
      <c r="U2" s="256"/>
      <c r="V2" s="191"/>
      <c r="W2" s="265" t="s">
        <v>55</v>
      </c>
      <c r="X2" s="265"/>
      <c r="Y2" s="265"/>
      <c r="AA2" s="22" t="s">
        <v>91</v>
      </c>
    </row>
    <row r="3" spans="1:54" s="143" customFormat="1" ht="18" customHeight="1">
      <c r="A3" s="257"/>
      <c r="B3" s="257"/>
      <c r="C3" s="257"/>
      <c r="D3" s="257"/>
      <c r="E3" s="257"/>
      <c r="F3" s="257"/>
      <c r="G3" s="257"/>
      <c r="H3" s="257"/>
      <c r="I3" s="257"/>
      <c r="J3" s="257"/>
      <c r="K3" s="257"/>
      <c r="L3" s="257"/>
      <c r="M3" s="257"/>
      <c r="N3" s="257"/>
      <c r="O3" s="257"/>
      <c r="P3" s="257"/>
      <c r="Q3" s="257"/>
      <c r="R3" s="257"/>
      <c r="S3" s="257"/>
      <c r="T3" s="257"/>
      <c r="U3" s="257"/>
      <c r="V3" s="191"/>
      <c r="W3" s="266" t="s">
        <v>90</v>
      </c>
      <c r="X3" s="266"/>
      <c r="Y3" s="159" t="s">
        <v>93</v>
      </c>
      <c r="AA3" s="22" t="s">
        <v>92</v>
      </c>
    </row>
    <row r="4" spans="1:54" s="143" customFormat="1" ht="15.75" customHeight="1">
      <c r="A4" s="258"/>
      <c r="B4" s="258"/>
      <c r="C4" s="258"/>
      <c r="D4" s="258"/>
      <c r="E4" s="258"/>
      <c r="F4" s="258"/>
      <c r="G4" s="258"/>
      <c r="H4" s="258"/>
      <c r="I4" s="258"/>
      <c r="J4" s="258"/>
      <c r="K4" s="258"/>
      <c r="L4" s="258"/>
      <c r="M4" s="258"/>
      <c r="N4" s="258"/>
      <c r="O4" s="258"/>
      <c r="P4" s="258"/>
      <c r="Q4" s="258"/>
      <c r="R4" s="258"/>
      <c r="S4" s="258"/>
      <c r="T4" s="258"/>
      <c r="U4" s="258"/>
      <c r="V4" s="191"/>
      <c r="W4" s="21"/>
      <c r="X4" s="21"/>
      <c r="Y4" s="21"/>
      <c r="AA4" s="22" t="s">
        <v>93</v>
      </c>
    </row>
    <row r="5" spans="1:54" s="143" customFormat="1" ht="12.75" customHeight="1" thickBot="1">
      <c r="C5" s="191"/>
      <c r="D5" s="191"/>
      <c r="E5" s="191"/>
      <c r="F5" s="191"/>
      <c r="G5" s="191"/>
      <c r="H5" s="191"/>
      <c r="I5" s="191"/>
      <c r="J5" s="191"/>
      <c r="K5" s="191"/>
      <c r="L5" s="191"/>
      <c r="M5" s="191"/>
      <c r="N5" s="191"/>
      <c r="O5" s="191"/>
      <c r="P5" s="191"/>
      <c r="Q5" s="191"/>
      <c r="R5" s="191"/>
      <c r="S5" s="191"/>
      <c r="T5" s="191"/>
      <c r="U5" s="191"/>
      <c r="V5" s="191"/>
      <c r="W5" s="191"/>
      <c r="X5" s="191"/>
      <c r="Y5" s="191"/>
      <c r="AA5" s="23" t="s">
        <v>94</v>
      </c>
      <c r="AD5" s="143" t="s">
        <v>844</v>
      </c>
      <c r="AI5" s="71" t="s">
        <v>843</v>
      </c>
    </row>
    <row r="6" spans="1:54" s="15" customFormat="1" ht="19.5" thickBot="1">
      <c r="A6" s="210" t="s">
        <v>34</v>
      </c>
      <c r="B6" s="211"/>
      <c r="C6" s="211"/>
      <c r="D6" s="211"/>
      <c r="E6" s="211"/>
      <c r="F6" s="211"/>
      <c r="G6" s="211"/>
      <c r="H6" s="211"/>
      <c r="I6" s="211"/>
      <c r="J6" s="211"/>
      <c r="K6" s="211"/>
      <c r="L6" s="211"/>
      <c r="M6" s="211"/>
      <c r="N6" s="211"/>
      <c r="O6" s="211"/>
      <c r="P6" s="211"/>
      <c r="Q6" s="211"/>
      <c r="R6" s="211"/>
      <c r="S6" s="211"/>
      <c r="T6" s="211"/>
      <c r="U6" s="211"/>
      <c r="V6" s="211"/>
      <c r="W6" s="211"/>
      <c r="X6" s="211"/>
      <c r="Y6" s="212"/>
      <c r="Z6" s="18" t="s">
        <v>75</v>
      </c>
      <c r="AA6" s="142" t="s">
        <v>86</v>
      </c>
      <c r="AC6" s="142" t="s">
        <v>73</v>
      </c>
      <c r="AD6" s="133" t="s">
        <v>69</v>
      </c>
      <c r="AE6" s="133" t="s">
        <v>77</v>
      </c>
      <c r="AF6" s="134" t="s">
        <v>68</v>
      </c>
      <c r="AG6" s="142">
        <v>2013</v>
      </c>
      <c r="AH6" s="135" t="s">
        <v>850</v>
      </c>
      <c r="AI6" s="142" t="s">
        <v>840</v>
      </c>
      <c r="BA6" s="143"/>
      <c r="BB6" s="143"/>
    </row>
    <row r="7" spans="1:54" ht="30.75" customHeight="1" thickBot="1">
      <c r="A7" s="152" t="s">
        <v>827</v>
      </c>
      <c r="B7" s="267" t="s">
        <v>114</v>
      </c>
      <c r="C7" s="268"/>
      <c r="D7" s="268"/>
      <c r="E7" s="268"/>
      <c r="F7" s="268"/>
      <c r="G7" s="268"/>
      <c r="H7" s="269"/>
      <c r="I7" s="157" t="s">
        <v>242</v>
      </c>
      <c r="J7" s="144" t="s">
        <v>214</v>
      </c>
      <c r="K7" s="240" t="s">
        <v>190</v>
      </c>
      <c r="L7" s="241"/>
      <c r="M7" s="259"/>
      <c r="N7" s="152" t="s">
        <v>64</v>
      </c>
      <c r="O7" s="240" t="s">
        <v>249</v>
      </c>
      <c r="P7" s="241"/>
      <c r="Q7" s="241"/>
      <c r="R7" s="241"/>
      <c r="S7" s="241"/>
      <c r="T7" s="259"/>
      <c r="U7" s="260" t="s">
        <v>789</v>
      </c>
      <c r="V7" s="261"/>
      <c r="W7" s="262" t="s">
        <v>268</v>
      </c>
      <c r="X7" s="263"/>
      <c r="Y7" s="264"/>
      <c r="Z7" s="18" t="s">
        <v>66</v>
      </c>
      <c r="AA7" s="142" t="s">
        <v>87</v>
      </c>
      <c r="AC7" s="142" t="s">
        <v>74</v>
      </c>
      <c r="AD7" s="133" t="s">
        <v>70</v>
      </c>
      <c r="AE7" s="133" t="s">
        <v>78</v>
      </c>
      <c r="AF7" s="134" t="s">
        <v>820</v>
      </c>
      <c r="AG7" s="142">
        <v>2014</v>
      </c>
      <c r="AH7" s="135" t="s">
        <v>851</v>
      </c>
      <c r="AI7" s="142" t="s">
        <v>841</v>
      </c>
      <c r="BA7" s="143"/>
      <c r="BB7" s="143"/>
    </row>
    <row r="8" spans="1:54" s="15" customFormat="1" ht="19.5" thickBot="1">
      <c r="A8" s="210" t="s">
        <v>36</v>
      </c>
      <c r="B8" s="211"/>
      <c r="C8" s="211"/>
      <c r="D8" s="211"/>
      <c r="E8" s="211"/>
      <c r="F8" s="211"/>
      <c r="G8" s="211"/>
      <c r="H8" s="211"/>
      <c r="I8" s="211"/>
      <c r="J8" s="211"/>
      <c r="K8" s="211"/>
      <c r="L8" s="211"/>
      <c r="M8" s="211"/>
      <c r="N8" s="211"/>
      <c r="O8" s="211"/>
      <c r="P8" s="211"/>
      <c r="Q8" s="211"/>
      <c r="R8" s="211"/>
      <c r="S8" s="211"/>
      <c r="T8" s="211"/>
      <c r="U8" s="211"/>
      <c r="V8" s="211"/>
      <c r="W8" s="211"/>
      <c r="X8" s="211"/>
      <c r="Y8" s="212"/>
      <c r="Z8" s="145" t="s">
        <v>76</v>
      </c>
      <c r="AA8" s="142" t="s">
        <v>88</v>
      </c>
      <c r="AD8" s="133" t="s">
        <v>71</v>
      </c>
      <c r="AE8" s="133" t="s">
        <v>79</v>
      </c>
      <c r="AG8" s="142">
        <v>2015</v>
      </c>
      <c r="AH8" s="135" t="s">
        <v>852</v>
      </c>
      <c r="AI8" s="142" t="s">
        <v>842</v>
      </c>
      <c r="BA8" s="143"/>
      <c r="BB8" s="143"/>
    </row>
    <row r="9" spans="1:54" ht="16.5" customHeight="1" thickBot="1">
      <c r="A9" s="222" t="s">
        <v>37</v>
      </c>
      <c r="B9" s="223"/>
      <c r="C9" s="223"/>
      <c r="D9" s="223"/>
      <c r="E9" s="223"/>
      <c r="F9" s="223"/>
      <c r="G9" s="223"/>
      <c r="H9" s="223"/>
      <c r="I9" s="224"/>
      <c r="J9" s="225" t="s">
        <v>829</v>
      </c>
      <c r="K9" s="226"/>
      <c r="L9" s="226"/>
      <c r="M9" s="226"/>
      <c r="N9" s="226"/>
      <c r="O9" s="226"/>
      <c r="P9" s="227"/>
      <c r="Q9" s="237" t="s">
        <v>795</v>
      </c>
      <c r="R9" s="237"/>
      <c r="S9" s="237"/>
      <c r="T9" s="240" t="s">
        <v>329</v>
      </c>
      <c r="U9" s="241"/>
      <c r="V9" s="241"/>
      <c r="W9" s="241"/>
      <c r="X9" s="241"/>
      <c r="Y9" s="242"/>
      <c r="Z9" s="18" t="s">
        <v>67</v>
      </c>
      <c r="AA9" s="142" t="s">
        <v>89</v>
      </c>
      <c r="AD9" s="133" t="s">
        <v>72</v>
      </c>
      <c r="AE9" s="133" t="s">
        <v>80</v>
      </c>
      <c r="AG9" s="142">
        <v>2016</v>
      </c>
      <c r="AH9" s="135" t="s">
        <v>853</v>
      </c>
      <c r="BA9" s="143"/>
      <c r="BB9" s="143"/>
    </row>
    <row r="10" spans="1:54" ht="27.75" customHeight="1" thickBot="1">
      <c r="A10" s="153" t="s">
        <v>828</v>
      </c>
      <c r="B10" s="219" t="s">
        <v>334</v>
      </c>
      <c r="C10" s="220"/>
      <c r="D10" s="220"/>
      <c r="E10" s="220"/>
      <c r="F10" s="220"/>
      <c r="G10" s="220"/>
      <c r="H10" s="220"/>
      <c r="I10" s="221"/>
      <c r="J10" s="160" t="s">
        <v>788</v>
      </c>
      <c r="K10" s="213" t="s">
        <v>292</v>
      </c>
      <c r="L10" s="214"/>
      <c r="M10" s="214"/>
      <c r="N10" s="214"/>
      <c r="O10" s="214"/>
      <c r="P10" s="215"/>
      <c r="Q10" s="238"/>
      <c r="R10" s="238"/>
      <c r="S10" s="238"/>
      <c r="T10" s="243"/>
      <c r="U10" s="244"/>
      <c r="V10" s="244"/>
      <c r="W10" s="244"/>
      <c r="X10" s="244"/>
      <c r="Y10" s="245"/>
      <c r="Z10" s="18" t="s">
        <v>66</v>
      </c>
      <c r="AE10" s="133" t="s">
        <v>845</v>
      </c>
      <c r="AG10" s="142">
        <v>2017</v>
      </c>
      <c r="AH10" s="135" t="s">
        <v>854</v>
      </c>
      <c r="BA10" s="143"/>
      <c r="BB10" s="143"/>
    </row>
    <row r="11" spans="1:54" ht="99" customHeight="1" thickBot="1">
      <c r="A11" s="154" t="s">
        <v>65</v>
      </c>
      <c r="B11" s="228" t="s">
        <v>355</v>
      </c>
      <c r="C11" s="229"/>
      <c r="D11" s="229"/>
      <c r="E11" s="228"/>
      <c r="F11" s="229"/>
      <c r="G11" s="229"/>
      <c r="H11" s="229"/>
      <c r="I11" s="230"/>
      <c r="J11" s="161" t="s">
        <v>65</v>
      </c>
      <c r="K11" s="216" t="s">
        <v>897</v>
      </c>
      <c r="L11" s="217"/>
      <c r="M11" s="217"/>
      <c r="N11" s="217"/>
      <c r="O11" s="217"/>
      <c r="P11" s="218"/>
      <c r="Q11" s="239"/>
      <c r="R11" s="239"/>
      <c r="S11" s="239"/>
      <c r="T11" s="246"/>
      <c r="U11" s="247"/>
      <c r="V11" s="247"/>
      <c r="W11" s="247"/>
      <c r="X11" s="247"/>
      <c r="Y11" s="248"/>
      <c r="Z11" s="18" t="s">
        <v>26</v>
      </c>
      <c r="AG11" s="142">
        <v>2018</v>
      </c>
      <c r="AH11" s="135" t="s">
        <v>855</v>
      </c>
      <c r="BA11" s="143"/>
      <c r="BB11" s="143"/>
    </row>
    <row r="12" spans="1:54" ht="15.75" customHeight="1" thickTop="1" thickBot="1">
      <c r="A12" s="195" t="s">
        <v>38</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7"/>
      <c r="Z12" s="18" t="s">
        <v>82</v>
      </c>
      <c r="AG12" s="142">
        <v>2019</v>
      </c>
      <c r="AH12" s="135" t="s">
        <v>849</v>
      </c>
      <c r="BA12" s="143"/>
      <c r="BB12" s="143"/>
    </row>
    <row r="13" spans="1:54" ht="34.5" customHeight="1" thickTop="1" thickBot="1">
      <c r="A13" s="155" t="s">
        <v>819</v>
      </c>
      <c r="B13" s="205" t="s">
        <v>413</v>
      </c>
      <c r="C13" s="206"/>
      <c r="D13" s="192" t="s">
        <v>818</v>
      </c>
      <c r="E13" s="207" t="s">
        <v>436</v>
      </c>
      <c r="F13" s="208"/>
      <c r="G13" s="208"/>
      <c r="H13" s="209"/>
      <c r="I13" s="162" t="s">
        <v>817</v>
      </c>
      <c r="J13" s="231" t="s">
        <v>490</v>
      </c>
      <c r="K13" s="232"/>
      <c r="L13" s="232"/>
      <c r="M13" s="233"/>
      <c r="N13" s="234" t="s">
        <v>816</v>
      </c>
      <c r="O13" s="235"/>
      <c r="P13" s="236" t="s">
        <v>620</v>
      </c>
      <c r="Q13" s="232"/>
      <c r="R13" s="232"/>
      <c r="S13" s="232"/>
      <c r="T13" s="232"/>
      <c r="U13" s="232"/>
      <c r="V13" s="232"/>
      <c r="W13" s="232"/>
      <c r="X13" s="232"/>
      <c r="Y13" s="232"/>
      <c r="Z13" s="18" t="s">
        <v>83</v>
      </c>
      <c r="AG13" s="142">
        <v>2020</v>
      </c>
      <c r="AH13" s="135" t="s">
        <v>856</v>
      </c>
      <c r="BA13" s="143"/>
      <c r="BB13" s="143"/>
    </row>
    <row r="14" spans="1:54" ht="15.75" thickBot="1">
      <c r="A14" s="198" t="s">
        <v>31</v>
      </c>
      <c r="B14" s="199"/>
      <c r="C14" s="199"/>
      <c r="D14" s="199"/>
      <c r="E14" s="199"/>
      <c r="F14" s="199"/>
      <c r="G14" s="199"/>
      <c r="H14" s="199"/>
      <c r="I14" s="199"/>
      <c r="J14" s="199"/>
      <c r="K14" s="199"/>
      <c r="L14" s="199"/>
      <c r="M14" s="199"/>
      <c r="N14" s="199"/>
      <c r="O14" s="199"/>
      <c r="P14" s="199"/>
      <c r="Q14" s="199"/>
      <c r="R14" s="199"/>
      <c r="S14" s="199"/>
      <c r="T14" s="199"/>
      <c r="U14" s="199"/>
      <c r="V14" s="199"/>
      <c r="W14" s="199"/>
      <c r="X14" s="200"/>
      <c r="Y14" s="201"/>
      <c r="AG14" s="142">
        <v>2021</v>
      </c>
      <c r="BA14" s="143"/>
      <c r="BB14" s="143"/>
    </row>
    <row r="15" spans="1:54" ht="26.25" customHeight="1" thickBot="1">
      <c r="A15" s="202" t="s">
        <v>24</v>
      </c>
      <c r="B15" s="204" t="s">
        <v>834</v>
      </c>
      <c r="C15" s="251" t="s">
        <v>30</v>
      </c>
      <c r="D15" s="251"/>
      <c r="E15" s="251"/>
      <c r="F15" s="251"/>
      <c r="G15" s="251"/>
      <c r="H15" s="251"/>
      <c r="I15" s="251"/>
      <c r="J15" s="251"/>
      <c r="K15" s="251"/>
      <c r="L15" s="251"/>
      <c r="M15" s="251"/>
      <c r="N15" s="251"/>
      <c r="O15" s="251"/>
      <c r="P15" s="251"/>
      <c r="Q15" s="251"/>
      <c r="R15" s="251"/>
      <c r="S15" s="251"/>
      <c r="T15" s="251"/>
      <c r="U15" s="251"/>
      <c r="V15" s="251"/>
      <c r="W15" s="204" t="s">
        <v>84</v>
      </c>
      <c r="X15" s="204"/>
      <c r="Y15" s="249" t="s">
        <v>53</v>
      </c>
      <c r="AG15" s="142">
        <v>2022</v>
      </c>
      <c r="BA15" s="143"/>
      <c r="BB15" s="143"/>
    </row>
    <row r="16" spans="1:54" ht="31.5" customHeight="1" thickBot="1">
      <c r="A16" s="203"/>
      <c r="B16" s="252"/>
      <c r="C16" s="253" t="s">
        <v>0</v>
      </c>
      <c r="D16" s="253" t="s">
        <v>1</v>
      </c>
      <c r="E16" s="253" t="s">
        <v>2</v>
      </c>
      <c r="F16" s="273" t="s">
        <v>28</v>
      </c>
      <c r="G16" s="275"/>
      <c r="H16" s="253" t="s">
        <v>846</v>
      </c>
      <c r="I16" s="273" t="s">
        <v>847</v>
      </c>
      <c r="J16" s="275"/>
      <c r="K16" s="253" t="s">
        <v>25</v>
      </c>
      <c r="L16" s="273" t="s">
        <v>29</v>
      </c>
      <c r="M16" s="274"/>
      <c r="N16" s="275"/>
      <c r="O16" s="252" t="s">
        <v>3</v>
      </c>
      <c r="P16" s="252"/>
      <c r="Q16" s="252"/>
      <c r="R16" s="252"/>
      <c r="S16" s="252"/>
      <c r="T16" s="252"/>
      <c r="U16" s="252" t="s">
        <v>835</v>
      </c>
      <c r="V16" s="252"/>
      <c r="W16" s="252" t="s">
        <v>27</v>
      </c>
      <c r="X16" s="252"/>
      <c r="Y16" s="250"/>
      <c r="AG16" s="142">
        <v>2023</v>
      </c>
      <c r="BA16" s="143"/>
      <c r="BB16" s="143"/>
    </row>
    <row r="17" spans="1:54" ht="22.5" customHeight="1" thickBot="1">
      <c r="A17" s="203"/>
      <c r="B17" s="252"/>
      <c r="C17" s="254"/>
      <c r="D17" s="254"/>
      <c r="E17" s="254"/>
      <c r="F17" s="276"/>
      <c r="G17" s="278"/>
      <c r="H17" s="204"/>
      <c r="I17" s="276"/>
      <c r="J17" s="278"/>
      <c r="K17" s="204"/>
      <c r="L17" s="276"/>
      <c r="M17" s="277"/>
      <c r="N17" s="278"/>
      <c r="O17" s="163">
        <v>2013</v>
      </c>
      <c r="P17" s="163">
        <v>2014</v>
      </c>
      <c r="Q17" s="163">
        <v>2015</v>
      </c>
      <c r="R17" s="163">
        <v>2015</v>
      </c>
      <c r="S17" s="163">
        <v>2016</v>
      </c>
      <c r="T17" s="163"/>
      <c r="U17" s="164" t="s">
        <v>836</v>
      </c>
      <c r="V17" s="164" t="s">
        <v>837</v>
      </c>
      <c r="W17" s="163" t="s">
        <v>838</v>
      </c>
      <c r="X17" s="163" t="s">
        <v>839</v>
      </c>
      <c r="Y17" s="251"/>
      <c r="AG17" s="142">
        <v>2024</v>
      </c>
      <c r="BA17" s="143"/>
      <c r="BB17" s="143"/>
    </row>
    <row r="18" spans="1:54" ht="106.5" customHeight="1" thickBot="1">
      <c r="A18" s="148" t="s">
        <v>8</v>
      </c>
      <c r="B18" s="171" t="s">
        <v>801</v>
      </c>
      <c r="C18" s="146" t="s">
        <v>865</v>
      </c>
      <c r="D18" s="146" t="s">
        <v>870</v>
      </c>
      <c r="E18" s="146" t="s">
        <v>875</v>
      </c>
      <c r="F18" s="270" t="s">
        <v>880</v>
      </c>
      <c r="G18" s="271"/>
      <c r="H18" s="147"/>
      <c r="I18" s="270"/>
      <c r="J18" s="271"/>
      <c r="K18" s="147"/>
      <c r="L18" s="270"/>
      <c r="M18" s="272"/>
      <c r="N18" s="271"/>
      <c r="O18" s="16"/>
      <c r="P18" s="16"/>
      <c r="Q18" s="16"/>
      <c r="R18" s="16"/>
      <c r="S18" s="16"/>
      <c r="T18" s="16"/>
      <c r="U18" s="140"/>
      <c r="V18" s="140"/>
      <c r="W18" s="141"/>
      <c r="X18" s="140"/>
      <c r="Y18" s="158"/>
      <c r="BA18" s="143"/>
      <c r="BB18" s="143"/>
    </row>
    <row r="19" spans="1:54" ht="64.5" thickBot="1">
      <c r="A19" s="148" t="s">
        <v>9</v>
      </c>
      <c r="B19" s="149" t="s">
        <v>898</v>
      </c>
      <c r="C19" s="146" t="s">
        <v>899</v>
      </c>
      <c r="D19" s="146" t="s">
        <v>900</v>
      </c>
      <c r="E19" s="146" t="s">
        <v>901</v>
      </c>
      <c r="F19" s="270" t="s">
        <v>77</v>
      </c>
      <c r="G19" s="271"/>
      <c r="H19" s="147"/>
      <c r="I19" s="270"/>
      <c r="J19" s="271"/>
      <c r="K19" s="147"/>
      <c r="L19" s="270"/>
      <c r="M19" s="272"/>
      <c r="N19" s="271"/>
      <c r="O19" s="16"/>
      <c r="P19" s="16"/>
      <c r="Q19" s="16"/>
      <c r="R19" s="16"/>
      <c r="S19" s="16"/>
      <c r="T19" s="16"/>
      <c r="U19" s="140"/>
      <c r="V19" s="140"/>
      <c r="W19" s="141"/>
      <c r="X19" s="140"/>
      <c r="Y19" s="158"/>
      <c r="BA19" s="143"/>
      <c r="BB19" s="143"/>
    </row>
    <row r="20" spans="1:54" ht="57.75" customHeight="1" thickBot="1">
      <c r="A20" s="148" t="s">
        <v>10</v>
      </c>
      <c r="B20" s="181" t="s">
        <v>902</v>
      </c>
      <c r="C20" s="146" t="s">
        <v>903</v>
      </c>
      <c r="D20" s="146" t="s">
        <v>904</v>
      </c>
      <c r="E20" s="146" t="s">
        <v>905</v>
      </c>
      <c r="F20" s="270" t="s">
        <v>845</v>
      </c>
      <c r="G20" s="271"/>
      <c r="H20" s="147"/>
      <c r="I20" s="270"/>
      <c r="J20" s="271"/>
      <c r="K20" s="147"/>
      <c r="L20" s="270"/>
      <c r="M20" s="272"/>
      <c r="N20" s="271"/>
      <c r="O20" s="16"/>
      <c r="P20" s="16"/>
      <c r="Q20" s="16"/>
      <c r="R20" s="16"/>
      <c r="S20" s="16"/>
      <c r="T20" s="17"/>
      <c r="U20" s="24"/>
      <c r="V20" s="140"/>
      <c r="W20" s="141"/>
      <c r="X20" s="140"/>
      <c r="Y20" s="158"/>
      <c r="BA20" s="143"/>
      <c r="BB20" s="143"/>
    </row>
    <row r="21" spans="1:54" ht="69.75" customHeight="1" thickBot="1">
      <c r="A21" s="334" t="s">
        <v>13</v>
      </c>
      <c r="B21" s="326" t="s">
        <v>906</v>
      </c>
      <c r="C21" s="146" t="s">
        <v>907</v>
      </c>
      <c r="D21" s="146" t="s">
        <v>908</v>
      </c>
      <c r="E21" s="146" t="s">
        <v>909</v>
      </c>
      <c r="F21" s="270" t="s">
        <v>77</v>
      </c>
      <c r="G21" s="271"/>
      <c r="H21" s="147" t="s">
        <v>73</v>
      </c>
      <c r="I21" s="270" t="s">
        <v>71</v>
      </c>
      <c r="J21" s="271"/>
      <c r="K21" s="147" t="s">
        <v>68</v>
      </c>
      <c r="L21" s="270" t="s">
        <v>76</v>
      </c>
      <c r="M21" s="272"/>
      <c r="N21" s="271"/>
      <c r="O21" s="16"/>
      <c r="P21" s="16">
        <v>1027660</v>
      </c>
      <c r="Q21" s="16"/>
      <c r="R21" s="16">
        <v>999863</v>
      </c>
      <c r="S21" s="16">
        <v>1000000</v>
      </c>
      <c r="T21" s="17"/>
      <c r="U21" s="335">
        <v>1</v>
      </c>
      <c r="V21" s="140"/>
      <c r="W21" s="336">
        <v>988070</v>
      </c>
      <c r="X21" s="140">
        <v>0.99339999999999995</v>
      </c>
      <c r="Y21" s="158" t="s">
        <v>840</v>
      </c>
      <c r="BA21" s="143"/>
      <c r="BB21" s="143"/>
    </row>
    <row r="22" spans="1:54" ht="87" customHeight="1" thickBot="1">
      <c r="A22" s="337"/>
      <c r="B22" s="338"/>
      <c r="C22" s="339" t="s">
        <v>910</v>
      </c>
      <c r="D22" s="339" t="s">
        <v>911</v>
      </c>
      <c r="E22" s="339" t="s">
        <v>912</v>
      </c>
      <c r="F22" s="270" t="s">
        <v>77</v>
      </c>
      <c r="G22" s="271"/>
      <c r="H22" s="147" t="s">
        <v>74</v>
      </c>
      <c r="I22" s="270" t="s">
        <v>71</v>
      </c>
      <c r="J22" s="271"/>
      <c r="K22" s="147" t="s">
        <v>68</v>
      </c>
      <c r="L22" s="270" t="s">
        <v>76</v>
      </c>
      <c r="M22" s="272"/>
      <c r="N22" s="271"/>
      <c r="O22" s="16"/>
      <c r="P22" s="16">
        <v>5536</v>
      </c>
      <c r="Q22" s="16"/>
      <c r="R22" s="16">
        <v>11968</v>
      </c>
      <c r="S22" s="16">
        <v>14952</v>
      </c>
      <c r="T22" s="17"/>
      <c r="U22" s="335">
        <v>1</v>
      </c>
      <c r="V22" s="140"/>
      <c r="W22" s="141">
        <v>54807</v>
      </c>
      <c r="X22" s="140">
        <v>1.95</v>
      </c>
      <c r="Y22" s="158" t="s">
        <v>840</v>
      </c>
      <c r="BA22" s="143"/>
      <c r="BB22" s="143"/>
    </row>
    <row r="23" spans="1:54" ht="72" customHeight="1" thickBot="1">
      <c r="A23" s="337"/>
      <c r="B23" s="338"/>
      <c r="C23" s="339" t="s">
        <v>913</v>
      </c>
      <c r="D23" s="339" t="s">
        <v>914</v>
      </c>
      <c r="E23" s="339" t="s">
        <v>915</v>
      </c>
      <c r="F23" s="270" t="s">
        <v>77</v>
      </c>
      <c r="G23" s="271"/>
      <c r="H23" s="147" t="s">
        <v>74</v>
      </c>
      <c r="I23" s="270" t="s">
        <v>71</v>
      </c>
      <c r="J23" s="271"/>
      <c r="K23" s="147" t="s">
        <v>68</v>
      </c>
      <c r="L23" s="270" t="s">
        <v>76</v>
      </c>
      <c r="M23" s="272"/>
      <c r="N23" s="271"/>
      <c r="O23" s="16"/>
      <c r="P23" s="16">
        <v>314858</v>
      </c>
      <c r="Q23" s="16"/>
      <c r="R23" s="16">
        <v>140979</v>
      </c>
      <c r="S23" s="16">
        <v>208146</v>
      </c>
      <c r="T23" s="17"/>
      <c r="U23" s="335">
        <v>1</v>
      </c>
      <c r="V23" s="140"/>
      <c r="W23" s="336">
        <v>221567</v>
      </c>
      <c r="X23" s="140">
        <v>0.88100000000000001</v>
      </c>
      <c r="Y23" s="158" t="s">
        <v>840</v>
      </c>
      <c r="BA23" s="143"/>
      <c r="BB23" s="143"/>
    </row>
    <row r="24" spans="1:54" ht="93" customHeight="1" thickBot="1">
      <c r="A24" s="337"/>
      <c r="B24" s="338"/>
      <c r="C24" s="146" t="s">
        <v>916</v>
      </c>
      <c r="D24" s="146" t="s">
        <v>917</v>
      </c>
      <c r="E24" s="146" t="s">
        <v>918</v>
      </c>
      <c r="F24" s="270" t="s">
        <v>77</v>
      </c>
      <c r="G24" s="271"/>
      <c r="H24" s="147" t="s">
        <v>74</v>
      </c>
      <c r="I24" s="270" t="s">
        <v>69</v>
      </c>
      <c r="J24" s="271"/>
      <c r="K24" s="147" t="s">
        <v>68</v>
      </c>
      <c r="L24" s="270" t="s">
        <v>76</v>
      </c>
      <c r="M24" s="272"/>
      <c r="N24" s="271"/>
      <c r="O24" s="16"/>
      <c r="P24" s="16">
        <v>1031308</v>
      </c>
      <c r="Q24" s="16"/>
      <c r="R24" s="16">
        <v>677911</v>
      </c>
      <c r="S24" s="16">
        <v>536810</v>
      </c>
      <c r="T24" s="17"/>
      <c r="U24" s="335">
        <v>1</v>
      </c>
      <c r="V24" s="140"/>
      <c r="W24" s="336">
        <v>512670.8</v>
      </c>
      <c r="X24" s="340">
        <v>1</v>
      </c>
      <c r="Y24" s="158" t="s">
        <v>840</v>
      </c>
      <c r="BA24" s="143"/>
      <c r="BB24" s="143"/>
    </row>
    <row r="25" spans="1:54" ht="75" customHeight="1" thickBot="1">
      <c r="A25" s="337"/>
      <c r="B25" s="338"/>
      <c r="C25" s="146" t="s">
        <v>919</v>
      </c>
      <c r="D25" s="146" t="s">
        <v>920</v>
      </c>
      <c r="E25" s="146" t="s">
        <v>921</v>
      </c>
      <c r="F25" s="270" t="s">
        <v>77</v>
      </c>
      <c r="G25" s="271"/>
      <c r="H25" s="147" t="s">
        <v>74</v>
      </c>
      <c r="I25" s="270" t="s">
        <v>69</v>
      </c>
      <c r="J25" s="271"/>
      <c r="K25" s="147" t="s">
        <v>68</v>
      </c>
      <c r="L25" s="270" t="s">
        <v>76</v>
      </c>
      <c r="M25" s="272"/>
      <c r="N25" s="271"/>
      <c r="O25" s="16"/>
      <c r="P25" s="16">
        <v>110000</v>
      </c>
      <c r="Q25" s="16"/>
      <c r="R25" s="16">
        <v>106771</v>
      </c>
      <c r="S25" s="16">
        <v>104500</v>
      </c>
      <c r="T25" s="17"/>
      <c r="U25" s="335">
        <v>1</v>
      </c>
      <c r="V25" s="140"/>
      <c r="W25" s="336">
        <v>143194.6</v>
      </c>
      <c r="X25" s="340">
        <v>1</v>
      </c>
      <c r="Y25" s="158" t="s">
        <v>840</v>
      </c>
      <c r="BA25" s="143"/>
      <c r="BB25" s="143"/>
    </row>
    <row r="26" spans="1:54" ht="95.25" customHeight="1" thickBot="1">
      <c r="A26" s="341"/>
      <c r="B26" s="327"/>
      <c r="C26" s="146" t="s">
        <v>922</v>
      </c>
      <c r="D26" s="146" t="s">
        <v>923</v>
      </c>
      <c r="E26" s="146" t="s">
        <v>924</v>
      </c>
      <c r="F26" s="270" t="s">
        <v>77</v>
      </c>
      <c r="G26" s="271"/>
      <c r="H26" s="147" t="s">
        <v>74</v>
      </c>
      <c r="I26" s="270" t="s">
        <v>69</v>
      </c>
      <c r="J26" s="271"/>
      <c r="K26" s="147" t="s">
        <v>68</v>
      </c>
      <c r="L26" s="270" t="s">
        <v>76</v>
      </c>
      <c r="M26" s="272"/>
      <c r="N26" s="271"/>
      <c r="O26" s="16"/>
      <c r="P26" s="16"/>
      <c r="Q26" s="16"/>
      <c r="R26" s="16">
        <v>322875</v>
      </c>
      <c r="S26" s="16">
        <v>348168</v>
      </c>
      <c r="T26" s="17"/>
      <c r="U26" s="335">
        <v>1</v>
      </c>
      <c r="V26" s="140"/>
      <c r="W26" s="336">
        <v>438349.29</v>
      </c>
      <c r="X26" s="340">
        <v>1</v>
      </c>
      <c r="Y26" s="158" t="s">
        <v>840</v>
      </c>
      <c r="BA26" s="143"/>
      <c r="BB26" s="143"/>
    </row>
    <row r="27" spans="1:54" ht="92.25" customHeight="1" thickBot="1">
      <c r="A27" s="342" t="s">
        <v>17</v>
      </c>
      <c r="B27" s="149" t="s">
        <v>925</v>
      </c>
      <c r="C27" s="343" t="s">
        <v>926</v>
      </c>
      <c r="D27" s="344" t="s">
        <v>927</v>
      </c>
      <c r="E27" s="344" t="s">
        <v>928</v>
      </c>
      <c r="F27" s="272" t="s">
        <v>77</v>
      </c>
      <c r="G27" s="271"/>
      <c r="H27" s="176" t="s">
        <v>74</v>
      </c>
      <c r="I27" s="270" t="s">
        <v>69</v>
      </c>
      <c r="J27" s="271"/>
      <c r="K27" s="176" t="s">
        <v>68</v>
      </c>
      <c r="L27" s="308" t="s">
        <v>26</v>
      </c>
      <c r="M27" s="310"/>
      <c r="N27" s="309"/>
      <c r="O27" s="16"/>
      <c r="P27" s="16"/>
      <c r="Q27" s="16"/>
      <c r="R27" s="16"/>
      <c r="S27" s="16"/>
      <c r="T27" s="16"/>
      <c r="U27" s="140">
        <v>0.96</v>
      </c>
      <c r="V27" s="140"/>
      <c r="W27" s="180"/>
      <c r="X27" s="180">
        <v>0.96</v>
      </c>
      <c r="Y27" s="158" t="s">
        <v>840</v>
      </c>
      <c r="BA27" s="143"/>
      <c r="BB27" s="143"/>
    </row>
    <row r="28" spans="1:54" ht="60" customHeight="1" thickBot="1">
      <c r="A28" s="148" t="s">
        <v>11</v>
      </c>
      <c r="B28" s="181" t="s">
        <v>929</v>
      </c>
      <c r="C28" s="146" t="s">
        <v>930</v>
      </c>
      <c r="D28" s="146" t="s">
        <v>931</v>
      </c>
      <c r="E28" s="146" t="s">
        <v>932</v>
      </c>
      <c r="F28" s="270" t="s">
        <v>77</v>
      </c>
      <c r="G28" s="271"/>
      <c r="H28" s="147"/>
      <c r="I28" s="270"/>
      <c r="J28" s="271"/>
      <c r="K28" s="147"/>
      <c r="L28" s="270"/>
      <c r="M28" s="272"/>
      <c r="N28" s="271"/>
      <c r="O28" s="16"/>
      <c r="P28" s="174"/>
      <c r="Q28" s="16"/>
      <c r="R28" s="174"/>
      <c r="S28" s="174"/>
      <c r="T28" s="17"/>
      <c r="U28" s="25"/>
      <c r="V28" s="140"/>
      <c r="W28" s="141"/>
      <c r="X28" s="140"/>
      <c r="Y28" s="158"/>
      <c r="BA28" s="143"/>
      <c r="BB28" s="143"/>
    </row>
    <row r="29" spans="1:54" ht="72" customHeight="1" thickBot="1">
      <c r="A29" s="324" t="s">
        <v>14</v>
      </c>
      <c r="B29" s="326" t="s">
        <v>933</v>
      </c>
      <c r="C29" s="339" t="s">
        <v>934</v>
      </c>
      <c r="D29" s="339" t="s">
        <v>935</v>
      </c>
      <c r="E29" s="339" t="s">
        <v>936</v>
      </c>
      <c r="F29" s="270" t="s">
        <v>77</v>
      </c>
      <c r="G29" s="271"/>
      <c r="H29" s="147" t="s">
        <v>74</v>
      </c>
      <c r="I29" s="270" t="s">
        <v>71</v>
      </c>
      <c r="J29" s="271"/>
      <c r="K29" s="147" t="s">
        <v>68</v>
      </c>
      <c r="L29" s="270" t="s">
        <v>76</v>
      </c>
      <c r="M29" s="272"/>
      <c r="N29" s="271"/>
      <c r="O29" s="16"/>
      <c r="P29" s="16">
        <v>23001</v>
      </c>
      <c r="Q29" s="16"/>
      <c r="R29" s="16">
        <v>20793</v>
      </c>
      <c r="S29" s="16">
        <v>11168</v>
      </c>
      <c r="T29" s="17"/>
      <c r="U29" s="25">
        <v>0.9</v>
      </c>
      <c r="V29" s="140"/>
      <c r="W29" s="141">
        <v>13710</v>
      </c>
      <c r="X29" s="140">
        <v>0.86099999999999999</v>
      </c>
      <c r="Y29" s="158" t="s">
        <v>840</v>
      </c>
      <c r="BA29" s="143"/>
      <c r="BB29" s="143"/>
    </row>
    <row r="30" spans="1:54" ht="94.5" customHeight="1" thickBot="1">
      <c r="A30" s="345"/>
      <c r="B30" s="338"/>
      <c r="C30" s="339" t="s">
        <v>937</v>
      </c>
      <c r="D30" s="339" t="s">
        <v>938</v>
      </c>
      <c r="E30" s="339" t="s">
        <v>939</v>
      </c>
      <c r="F30" s="270" t="s">
        <v>77</v>
      </c>
      <c r="G30" s="271"/>
      <c r="H30" s="147" t="s">
        <v>74</v>
      </c>
      <c r="I30" s="270" t="s">
        <v>69</v>
      </c>
      <c r="J30" s="271"/>
      <c r="K30" s="147" t="s">
        <v>68</v>
      </c>
      <c r="L30" s="270" t="s">
        <v>76</v>
      </c>
      <c r="M30" s="272"/>
      <c r="N30" s="271"/>
      <c r="O30" s="16"/>
      <c r="P30" s="16">
        <v>515</v>
      </c>
      <c r="Q30" s="16"/>
      <c r="R30" s="16">
        <v>501</v>
      </c>
      <c r="S30" s="16">
        <v>641</v>
      </c>
      <c r="T30" s="17"/>
      <c r="U30" s="25">
        <v>0.85</v>
      </c>
      <c r="V30" s="140"/>
      <c r="W30" s="141">
        <v>167</v>
      </c>
      <c r="X30" s="140">
        <v>1</v>
      </c>
      <c r="Y30" s="158" t="s">
        <v>840</v>
      </c>
      <c r="BA30" s="143"/>
      <c r="BB30" s="143"/>
    </row>
    <row r="31" spans="1:54" ht="84.75" customHeight="1" thickBot="1">
      <c r="A31" s="345"/>
      <c r="B31" s="338"/>
      <c r="C31" s="339" t="s">
        <v>940</v>
      </c>
      <c r="D31" s="339" t="s">
        <v>941</v>
      </c>
      <c r="E31" s="339" t="s">
        <v>942</v>
      </c>
      <c r="F31" s="270" t="s">
        <v>77</v>
      </c>
      <c r="G31" s="271"/>
      <c r="H31" s="147" t="s">
        <v>74</v>
      </c>
      <c r="I31" s="270" t="s">
        <v>69</v>
      </c>
      <c r="J31" s="271"/>
      <c r="K31" s="147" t="s">
        <v>68</v>
      </c>
      <c r="L31" s="270" t="s">
        <v>76</v>
      </c>
      <c r="M31" s="272"/>
      <c r="N31" s="271"/>
      <c r="O31" s="16"/>
      <c r="P31" s="16">
        <v>1211</v>
      </c>
      <c r="Q31" s="16"/>
      <c r="R31" s="16">
        <v>2432</v>
      </c>
      <c r="S31" s="16">
        <v>1301</v>
      </c>
      <c r="T31" s="17"/>
      <c r="U31" s="25">
        <v>1</v>
      </c>
      <c r="V31" s="140"/>
      <c r="W31" s="141">
        <v>1875</v>
      </c>
      <c r="X31" s="140">
        <v>1</v>
      </c>
      <c r="Y31" s="158" t="s">
        <v>840</v>
      </c>
      <c r="BA31" s="143"/>
      <c r="BB31" s="143"/>
    </row>
    <row r="32" spans="1:54" ht="60.75" customHeight="1" thickBot="1">
      <c r="A32" s="345"/>
      <c r="B32" s="338"/>
      <c r="C32" s="339" t="s">
        <v>943</v>
      </c>
      <c r="D32" s="339" t="s">
        <v>944</v>
      </c>
      <c r="E32" s="339" t="s">
        <v>945</v>
      </c>
      <c r="F32" s="270" t="s">
        <v>77</v>
      </c>
      <c r="G32" s="271"/>
      <c r="H32" s="147" t="s">
        <v>74</v>
      </c>
      <c r="I32" s="270" t="s">
        <v>69</v>
      </c>
      <c r="J32" s="271"/>
      <c r="K32" s="147" t="s">
        <v>68</v>
      </c>
      <c r="L32" s="270" t="s">
        <v>76</v>
      </c>
      <c r="M32" s="272"/>
      <c r="N32" s="271"/>
      <c r="O32" s="16"/>
      <c r="P32" s="16"/>
      <c r="Q32" s="16"/>
      <c r="R32" s="16"/>
      <c r="S32" s="16">
        <v>210910</v>
      </c>
      <c r="T32" s="17"/>
      <c r="U32" s="25">
        <v>1</v>
      </c>
      <c r="V32" s="140"/>
      <c r="W32" s="346">
        <v>116423</v>
      </c>
      <c r="X32" s="140">
        <v>0.95099999999999996</v>
      </c>
      <c r="Y32" s="158" t="s">
        <v>840</v>
      </c>
      <c r="BA32" s="143"/>
      <c r="BB32" s="143"/>
    </row>
    <row r="33" spans="1:54" ht="68.25" customHeight="1" thickBot="1">
      <c r="A33" s="345"/>
      <c r="B33" s="338"/>
      <c r="C33" s="339" t="s">
        <v>946</v>
      </c>
      <c r="D33" s="339" t="s">
        <v>947</v>
      </c>
      <c r="E33" s="339" t="s">
        <v>948</v>
      </c>
      <c r="F33" s="270" t="s">
        <v>77</v>
      </c>
      <c r="G33" s="271"/>
      <c r="H33" s="147" t="s">
        <v>74</v>
      </c>
      <c r="I33" s="270" t="s">
        <v>69</v>
      </c>
      <c r="J33" s="271"/>
      <c r="K33" s="147" t="s">
        <v>68</v>
      </c>
      <c r="L33" s="270" t="s">
        <v>76</v>
      </c>
      <c r="M33" s="272"/>
      <c r="N33" s="271"/>
      <c r="O33" s="16"/>
      <c r="P33" s="16">
        <v>506</v>
      </c>
      <c r="Q33" s="16"/>
      <c r="R33" s="16">
        <v>803</v>
      </c>
      <c r="S33" s="16">
        <v>1373</v>
      </c>
      <c r="T33" s="17"/>
      <c r="U33" s="25">
        <v>1</v>
      </c>
      <c r="V33" s="140"/>
      <c r="W33" s="141">
        <v>1476</v>
      </c>
      <c r="X33" s="140">
        <v>1</v>
      </c>
      <c r="Y33" s="158" t="s">
        <v>840</v>
      </c>
      <c r="BA33" s="143"/>
      <c r="BB33" s="143"/>
    </row>
    <row r="34" spans="1:54" ht="79.5" customHeight="1" thickBot="1">
      <c r="A34" s="345"/>
      <c r="B34" s="338"/>
      <c r="C34" s="339" t="s">
        <v>949</v>
      </c>
      <c r="D34" s="339" t="s">
        <v>950</v>
      </c>
      <c r="E34" s="339" t="s">
        <v>951</v>
      </c>
      <c r="F34" s="270" t="s">
        <v>77</v>
      </c>
      <c r="G34" s="271"/>
      <c r="H34" s="147" t="s">
        <v>74</v>
      </c>
      <c r="I34" s="270" t="s">
        <v>71</v>
      </c>
      <c r="J34" s="271"/>
      <c r="K34" s="147" t="s">
        <v>68</v>
      </c>
      <c r="L34" s="270" t="s">
        <v>76</v>
      </c>
      <c r="M34" s="272"/>
      <c r="N34" s="271"/>
      <c r="O34" s="16"/>
      <c r="P34" s="16"/>
      <c r="Q34" s="16"/>
      <c r="R34" s="16">
        <v>7476</v>
      </c>
      <c r="S34" s="16">
        <v>8425</v>
      </c>
      <c r="T34" s="17"/>
      <c r="U34" s="25">
        <v>0.85</v>
      </c>
      <c r="V34" s="140"/>
      <c r="W34" s="141">
        <v>6298</v>
      </c>
      <c r="X34" s="140">
        <v>0.94899999999999995</v>
      </c>
      <c r="Y34" s="158" t="s">
        <v>840</v>
      </c>
      <c r="BA34" s="143"/>
      <c r="BB34" s="143"/>
    </row>
    <row r="35" spans="1:54" ht="69" customHeight="1" thickBot="1">
      <c r="A35" s="345"/>
      <c r="B35" s="338"/>
      <c r="C35" s="339" t="s">
        <v>952</v>
      </c>
      <c r="D35" s="339" t="s">
        <v>953</v>
      </c>
      <c r="E35" s="339" t="s">
        <v>954</v>
      </c>
      <c r="F35" s="270" t="s">
        <v>77</v>
      </c>
      <c r="G35" s="271"/>
      <c r="H35" s="147" t="s">
        <v>74</v>
      </c>
      <c r="I35" s="270" t="s">
        <v>69</v>
      </c>
      <c r="J35" s="271"/>
      <c r="K35" s="147" t="s">
        <v>68</v>
      </c>
      <c r="L35" s="270" t="s">
        <v>76</v>
      </c>
      <c r="M35" s="272"/>
      <c r="N35" s="271"/>
      <c r="O35" s="16"/>
      <c r="P35" s="16">
        <v>844</v>
      </c>
      <c r="Q35" s="16"/>
      <c r="R35" s="16">
        <v>1375</v>
      </c>
      <c r="S35" s="16">
        <v>1462</v>
      </c>
      <c r="T35" s="17"/>
      <c r="U35" s="25">
        <v>0.95</v>
      </c>
      <c r="V35" s="140"/>
      <c r="W35" s="141">
        <v>1272</v>
      </c>
      <c r="X35" s="140">
        <v>1</v>
      </c>
      <c r="Y35" s="158" t="s">
        <v>840</v>
      </c>
      <c r="BA35" s="143"/>
      <c r="BB35" s="143"/>
    </row>
    <row r="36" spans="1:54" ht="89.25" customHeight="1" thickBot="1">
      <c r="A36" s="345"/>
      <c r="B36" s="338"/>
      <c r="C36" s="339" t="s">
        <v>955</v>
      </c>
      <c r="D36" s="339" t="s">
        <v>956</v>
      </c>
      <c r="E36" s="339" t="s">
        <v>957</v>
      </c>
      <c r="F36" s="270" t="s">
        <v>77</v>
      </c>
      <c r="G36" s="271"/>
      <c r="H36" s="147" t="s">
        <v>74</v>
      </c>
      <c r="I36" s="270" t="s">
        <v>69</v>
      </c>
      <c r="J36" s="271"/>
      <c r="K36" s="147" t="s">
        <v>68</v>
      </c>
      <c r="L36" s="270" t="s">
        <v>76</v>
      </c>
      <c r="M36" s="272"/>
      <c r="N36" s="271"/>
      <c r="O36" s="16"/>
      <c r="P36" s="16"/>
      <c r="Q36" s="16"/>
      <c r="R36" s="16"/>
      <c r="S36" s="16">
        <v>497</v>
      </c>
      <c r="T36" s="17"/>
      <c r="U36" s="25">
        <v>0.95</v>
      </c>
      <c r="V36" s="140"/>
      <c r="W36" s="141">
        <v>384</v>
      </c>
      <c r="X36" s="140">
        <v>1</v>
      </c>
      <c r="Y36" s="158" t="s">
        <v>840</v>
      </c>
      <c r="BA36" s="143"/>
      <c r="BB36" s="143"/>
    </row>
    <row r="37" spans="1:54" ht="93" customHeight="1" thickBot="1">
      <c r="A37" s="325"/>
      <c r="B37" s="327"/>
      <c r="C37" s="339" t="s">
        <v>958</v>
      </c>
      <c r="D37" s="339" t="s">
        <v>959</v>
      </c>
      <c r="E37" s="339" t="s">
        <v>960</v>
      </c>
      <c r="F37" s="270" t="s">
        <v>77</v>
      </c>
      <c r="G37" s="271"/>
      <c r="H37" s="147" t="s">
        <v>74</v>
      </c>
      <c r="I37" s="270" t="s">
        <v>69</v>
      </c>
      <c r="J37" s="271"/>
      <c r="K37" s="147" t="s">
        <v>68</v>
      </c>
      <c r="L37" s="270" t="s">
        <v>76</v>
      </c>
      <c r="M37" s="272"/>
      <c r="N37" s="271"/>
      <c r="O37" s="16"/>
      <c r="P37" s="16">
        <v>671</v>
      </c>
      <c r="Q37" s="16"/>
      <c r="R37" s="16">
        <v>1761</v>
      </c>
      <c r="S37" s="16">
        <v>1976</v>
      </c>
      <c r="T37" s="17"/>
      <c r="U37" s="25">
        <v>0.95</v>
      </c>
      <c r="V37" s="140"/>
      <c r="W37" s="141">
        <v>1645</v>
      </c>
      <c r="X37" s="140">
        <v>1</v>
      </c>
      <c r="Y37" s="158" t="s">
        <v>840</v>
      </c>
      <c r="BA37" s="143"/>
      <c r="BB37" s="143"/>
    </row>
    <row r="38" spans="1:54" ht="81.75" customHeight="1" thickBot="1">
      <c r="A38" s="324" t="s">
        <v>19</v>
      </c>
      <c r="B38" s="326" t="s">
        <v>961</v>
      </c>
      <c r="C38" s="146" t="s">
        <v>962</v>
      </c>
      <c r="D38" s="339" t="s">
        <v>963</v>
      </c>
      <c r="E38" s="339" t="s">
        <v>964</v>
      </c>
      <c r="F38" s="270" t="s">
        <v>77</v>
      </c>
      <c r="G38" s="271"/>
      <c r="H38" s="147" t="s">
        <v>74</v>
      </c>
      <c r="I38" s="270" t="s">
        <v>69</v>
      </c>
      <c r="J38" s="271"/>
      <c r="K38" s="147" t="s">
        <v>68</v>
      </c>
      <c r="L38" s="270" t="s">
        <v>76</v>
      </c>
      <c r="M38" s="272"/>
      <c r="N38" s="271"/>
      <c r="O38" s="16"/>
      <c r="P38" s="16"/>
      <c r="Q38" s="16"/>
      <c r="R38" s="16"/>
      <c r="S38" s="16"/>
      <c r="T38" s="17"/>
      <c r="U38" s="25">
        <v>1</v>
      </c>
      <c r="V38" s="140"/>
      <c r="W38" s="141">
        <v>22</v>
      </c>
      <c r="X38" s="140">
        <v>1</v>
      </c>
      <c r="Y38" s="158" t="s">
        <v>840</v>
      </c>
      <c r="BA38" s="143"/>
      <c r="BB38" s="143"/>
    </row>
    <row r="39" spans="1:54" ht="60.75" customHeight="1" thickBot="1">
      <c r="A39" s="345"/>
      <c r="B39" s="338"/>
      <c r="C39" s="343" t="s">
        <v>965</v>
      </c>
      <c r="D39" s="344" t="s">
        <v>966</v>
      </c>
      <c r="E39" s="344" t="s">
        <v>967</v>
      </c>
      <c r="F39" s="347" t="s">
        <v>845</v>
      </c>
      <c r="G39" s="271"/>
      <c r="H39" s="176" t="s">
        <v>74</v>
      </c>
      <c r="I39" s="270" t="s">
        <v>69</v>
      </c>
      <c r="J39" s="271"/>
      <c r="K39" s="176" t="s">
        <v>68</v>
      </c>
      <c r="L39" s="308" t="s">
        <v>75</v>
      </c>
      <c r="M39" s="310"/>
      <c r="N39" s="309"/>
      <c r="O39" s="16"/>
      <c r="P39" s="16">
        <v>12</v>
      </c>
      <c r="Q39" s="16"/>
      <c r="R39" s="16">
        <v>12</v>
      </c>
      <c r="S39" s="16">
        <v>12</v>
      </c>
      <c r="T39" s="16"/>
      <c r="U39" s="348">
        <v>12</v>
      </c>
      <c r="V39" s="140"/>
      <c r="W39" s="141">
        <v>12</v>
      </c>
      <c r="X39" s="140">
        <v>1</v>
      </c>
      <c r="Y39" s="158" t="s">
        <v>840</v>
      </c>
      <c r="BA39" s="143"/>
      <c r="BB39" s="143"/>
    </row>
    <row r="40" spans="1:54" ht="48.75" customHeight="1" thickBot="1">
      <c r="A40" s="345"/>
      <c r="B40" s="338"/>
      <c r="C40" s="343" t="s">
        <v>968</v>
      </c>
      <c r="D40" s="344" t="s">
        <v>969</v>
      </c>
      <c r="E40" s="344" t="s">
        <v>970</v>
      </c>
      <c r="F40" s="272" t="s">
        <v>845</v>
      </c>
      <c r="G40" s="271"/>
      <c r="H40" s="176" t="s">
        <v>74</v>
      </c>
      <c r="I40" s="270" t="s">
        <v>69</v>
      </c>
      <c r="J40" s="271"/>
      <c r="K40" s="176" t="s">
        <v>68</v>
      </c>
      <c r="L40" s="308" t="s">
        <v>75</v>
      </c>
      <c r="M40" s="310"/>
      <c r="N40" s="309"/>
      <c r="O40" s="16"/>
      <c r="P40" s="16">
        <v>10</v>
      </c>
      <c r="Q40" s="16"/>
      <c r="R40" s="16">
        <v>10</v>
      </c>
      <c r="S40" s="16">
        <v>12</v>
      </c>
      <c r="T40" s="16"/>
      <c r="U40" s="348">
        <v>6</v>
      </c>
      <c r="V40" s="140"/>
      <c r="W40" s="141">
        <v>6</v>
      </c>
      <c r="X40" s="140">
        <v>1</v>
      </c>
      <c r="Y40" s="158" t="s">
        <v>840</v>
      </c>
      <c r="BA40" s="143"/>
      <c r="BB40" s="143"/>
    </row>
    <row r="41" spans="1:54" ht="79.5" customHeight="1" thickBot="1">
      <c r="A41" s="345"/>
      <c r="B41" s="338"/>
      <c r="C41" s="343" t="s">
        <v>971</v>
      </c>
      <c r="D41" s="344" t="s">
        <v>972</v>
      </c>
      <c r="E41" s="344" t="s">
        <v>973</v>
      </c>
      <c r="F41" s="272" t="s">
        <v>845</v>
      </c>
      <c r="G41" s="271"/>
      <c r="H41" s="176" t="s">
        <v>74</v>
      </c>
      <c r="I41" s="270" t="s">
        <v>69</v>
      </c>
      <c r="J41" s="271"/>
      <c r="K41" s="176" t="s">
        <v>68</v>
      </c>
      <c r="L41" s="308" t="s">
        <v>76</v>
      </c>
      <c r="M41" s="310"/>
      <c r="N41" s="309"/>
      <c r="O41" s="16"/>
      <c r="P41" s="16">
        <v>43</v>
      </c>
      <c r="Q41" s="16"/>
      <c r="R41" s="16">
        <v>25</v>
      </c>
      <c r="S41" s="16">
        <v>25</v>
      </c>
      <c r="T41" s="16"/>
      <c r="U41" s="348">
        <v>25</v>
      </c>
      <c r="V41" s="140"/>
      <c r="W41" s="141">
        <v>20</v>
      </c>
      <c r="X41" s="140">
        <v>0.8</v>
      </c>
      <c r="Y41" s="158" t="s">
        <v>840</v>
      </c>
      <c r="BA41" s="143"/>
      <c r="BB41" s="143"/>
    </row>
    <row r="42" spans="1:54" ht="126" customHeight="1" thickBot="1">
      <c r="A42" s="325"/>
      <c r="B42" s="327"/>
      <c r="C42" s="343" t="s">
        <v>974</v>
      </c>
      <c r="D42" s="344" t="s">
        <v>975</v>
      </c>
      <c r="E42" s="344" t="s">
        <v>975</v>
      </c>
      <c r="F42" s="272" t="s">
        <v>845</v>
      </c>
      <c r="G42" s="271"/>
      <c r="H42" s="176" t="s">
        <v>74</v>
      </c>
      <c r="I42" s="270" t="s">
        <v>69</v>
      </c>
      <c r="J42" s="271"/>
      <c r="K42" s="176" t="s">
        <v>68</v>
      </c>
      <c r="L42" s="308" t="s">
        <v>76</v>
      </c>
      <c r="M42" s="310"/>
      <c r="N42" s="309"/>
      <c r="O42" s="16"/>
      <c r="P42" s="16">
        <v>16</v>
      </c>
      <c r="Q42" s="16"/>
      <c r="R42" s="16">
        <v>15</v>
      </c>
      <c r="S42" s="16">
        <v>10</v>
      </c>
      <c r="T42" s="16"/>
      <c r="U42" s="348">
        <v>8</v>
      </c>
      <c r="V42" s="140"/>
      <c r="W42" s="141">
        <v>27</v>
      </c>
      <c r="X42" s="140">
        <v>1</v>
      </c>
      <c r="Y42" s="158" t="s">
        <v>840</v>
      </c>
      <c r="BA42" s="143"/>
      <c r="BB42" s="143"/>
    </row>
    <row r="43" spans="1:54" ht="51.75" thickBot="1">
      <c r="A43" s="148" t="s">
        <v>12</v>
      </c>
      <c r="B43" s="139" t="s">
        <v>976</v>
      </c>
      <c r="C43" s="146" t="s">
        <v>977</v>
      </c>
      <c r="D43" s="146" t="s">
        <v>978</v>
      </c>
      <c r="E43" s="146" t="s">
        <v>979</v>
      </c>
      <c r="F43" s="270" t="s">
        <v>845</v>
      </c>
      <c r="G43" s="271"/>
      <c r="H43" s="147"/>
      <c r="I43" s="183"/>
      <c r="J43" s="184"/>
      <c r="K43" s="147"/>
      <c r="L43" s="270"/>
      <c r="M43" s="272"/>
      <c r="N43" s="271"/>
      <c r="O43" s="16"/>
      <c r="P43" s="16"/>
      <c r="Q43" s="16"/>
      <c r="R43" s="16"/>
      <c r="S43" s="16"/>
      <c r="T43" s="17"/>
      <c r="U43" s="25"/>
      <c r="V43" s="140"/>
      <c r="W43" s="141"/>
      <c r="X43" s="140"/>
      <c r="Y43" s="158"/>
      <c r="BA43" s="143"/>
      <c r="BB43" s="143"/>
    </row>
    <row r="44" spans="1:54" ht="51.75" thickBot="1">
      <c r="A44" s="342" t="s">
        <v>15</v>
      </c>
      <c r="B44" s="139" t="s">
        <v>980</v>
      </c>
      <c r="C44" s="343" t="s">
        <v>981</v>
      </c>
      <c r="D44" s="344" t="s">
        <v>982</v>
      </c>
      <c r="E44" s="344" t="s">
        <v>983</v>
      </c>
      <c r="F44" s="272" t="s">
        <v>77</v>
      </c>
      <c r="G44" s="271"/>
      <c r="H44" s="176" t="s">
        <v>74</v>
      </c>
      <c r="I44" s="270" t="s">
        <v>71</v>
      </c>
      <c r="J44" s="271"/>
      <c r="K44" s="176" t="s">
        <v>68</v>
      </c>
      <c r="L44" s="308" t="s">
        <v>26</v>
      </c>
      <c r="M44" s="310"/>
      <c r="N44" s="309"/>
      <c r="O44" s="16"/>
      <c r="P44" s="16"/>
      <c r="Q44" s="16"/>
      <c r="R44" s="16"/>
      <c r="S44" s="349">
        <v>0.85399999999999998</v>
      </c>
      <c r="T44" s="16"/>
      <c r="U44" s="140">
        <v>0.85</v>
      </c>
      <c r="V44" s="140"/>
      <c r="W44" s="180"/>
      <c r="X44" s="180">
        <v>0.85</v>
      </c>
      <c r="Y44" s="158" t="s">
        <v>840</v>
      </c>
      <c r="BA44" s="143"/>
      <c r="BB44" s="143"/>
    </row>
    <row r="45" spans="1:54" ht="102.75" thickBot="1">
      <c r="A45" s="342" t="s">
        <v>16</v>
      </c>
      <c r="B45" s="139" t="s">
        <v>984</v>
      </c>
      <c r="C45" s="350" t="s">
        <v>985</v>
      </c>
      <c r="D45" s="344" t="s">
        <v>986</v>
      </c>
      <c r="E45" s="344" t="s">
        <v>987</v>
      </c>
      <c r="F45" s="272" t="s">
        <v>77</v>
      </c>
      <c r="G45" s="271"/>
      <c r="H45" s="176" t="s">
        <v>74</v>
      </c>
      <c r="I45" s="270" t="s">
        <v>71</v>
      </c>
      <c r="J45" s="271"/>
      <c r="K45" s="176" t="s">
        <v>68</v>
      </c>
      <c r="L45" s="308" t="s">
        <v>26</v>
      </c>
      <c r="M45" s="310"/>
      <c r="N45" s="309"/>
      <c r="O45" s="16"/>
      <c r="P45" s="174">
        <v>0.98</v>
      </c>
      <c r="Q45" s="16"/>
      <c r="R45" s="174">
        <v>0.97</v>
      </c>
      <c r="S45" s="174">
        <v>0.97</v>
      </c>
      <c r="T45" s="16"/>
      <c r="U45" s="140">
        <v>0.98</v>
      </c>
      <c r="V45" s="140"/>
      <c r="W45" s="351"/>
      <c r="X45" s="351">
        <v>0.98</v>
      </c>
      <c r="Y45" s="158" t="s">
        <v>840</v>
      </c>
      <c r="BA45" s="143"/>
      <c r="BB45" s="143"/>
    </row>
    <row r="46" spans="1:54" ht="24" customHeight="1" thickBot="1">
      <c r="A46" s="286" t="s">
        <v>821</v>
      </c>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BA46" s="143"/>
      <c r="BB46" s="143"/>
    </row>
    <row r="47" spans="1:54" ht="21.75" customHeight="1" thickBot="1">
      <c r="A47" s="286" t="s">
        <v>41</v>
      </c>
      <c r="B47" s="286"/>
      <c r="C47" s="286"/>
      <c r="D47" s="286"/>
      <c r="E47" s="286"/>
      <c r="F47" s="286"/>
      <c r="G47" s="286"/>
      <c r="H47" s="286"/>
      <c r="I47" s="286"/>
      <c r="J47" s="286"/>
      <c r="K47" s="286" t="s">
        <v>85</v>
      </c>
      <c r="L47" s="286"/>
      <c r="M47" s="286"/>
      <c r="N47" s="286"/>
      <c r="O47" s="286"/>
      <c r="P47" s="286"/>
      <c r="Q47" s="286"/>
      <c r="R47" s="286"/>
      <c r="S47" s="286"/>
      <c r="T47" s="286"/>
      <c r="U47" s="286"/>
      <c r="V47" s="286"/>
      <c r="W47" s="286"/>
      <c r="X47" s="286"/>
      <c r="Y47" s="286"/>
      <c r="BA47" s="143"/>
      <c r="BB47" s="143"/>
    </row>
    <row r="48" spans="1:54" ht="34.5" customHeight="1" thickBot="1">
      <c r="A48" s="286" t="s">
        <v>47</v>
      </c>
      <c r="B48" s="286"/>
      <c r="C48" s="286"/>
      <c r="D48" s="286"/>
      <c r="E48" s="286"/>
      <c r="F48" s="286" t="s">
        <v>48</v>
      </c>
      <c r="G48" s="286"/>
      <c r="H48" s="286"/>
      <c r="I48" s="286"/>
      <c r="J48" s="286"/>
      <c r="K48" s="307" t="s">
        <v>822</v>
      </c>
      <c r="L48" s="289" t="s">
        <v>826</v>
      </c>
      <c r="M48" s="290"/>
      <c r="N48" s="290"/>
      <c r="O48" s="290"/>
      <c r="P48" s="290"/>
      <c r="Q48" s="290"/>
      <c r="R48" s="290"/>
      <c r="S48" s="290"/>
      <c r="T48" s="290"/>
      <c r="U48" s="290"/>
      <c r="V48" s="290"/>
      <c r="W48" s="290"/>
      <c r="X48" s="290"/>
      <c r="Y48" s="291"/>
      <c r="BA48" s="143"/>
      <c r="BB48" s="143"/>
    </row>
    <row r="49" spans="1:54" ht="24" customHeight="1" thickBot="1">
      <c r="A49" s="286"/>
      <c r="B49" s="286"/>
      <c r="C49" s="286" t="s">
        <v>49</v>
      </c>
      <c r="D49" s="286" t="s">
        <v>50</v>
      </c>
      <c r="E49" s="286" t="s">
        <v>51</v>
      </c>
      <c r="F49" s="286" t="s">
        <v>49</v>
      </c>
      <c r="G49" s="286" t="s">
        <v>52</v>
      </c>
      <c r="H49" s="286"/>
      <c r="I49" s="307" t="s">
        <v>848</v>
      </c>
      <c r="J49" s="286" t="s">
        <v>51</v>
      </c>
      <c r="K49" s="307"/>
      <c r="L49" s="289" t="s">
        <v>831</v>
      </c>
      <c r="M49" s="290"/>
      <c r="N49" s="290"/>
      <c r="O49" s="290"/>
      <c r="P49" s="290"/>
      <c r="Q49" s="291"/>
      <c r="R49" s="287" t="s">
        <v>48</v>
      </c>
      <c r="S49" s="300"/>
      <c r="T49" s="300"/>
      <c r="U49" s="300"/>
      <c r="V49" s="288"/>
      <c r="W49" s="330" t="s">
        <v>824</v>
      </c>
      <c r="X49" s="331"/>
      <c r="Y49" s="296" t="s">
        <v>825</v>
      </c>
      <c r="BA49" s="143"/>
      <c r="BB49" s="143"/>
    </row>
    <row r="50" spans="1:54" ht="45.75" customHeight="1" thickBot="1">
      <c r="A50" s="286"/>
      <c r="B50" s="286"/>
      <c r="C50" s="286"/>
      <c r="D50" s="286"/>
      <c r="E50" s="286"/>
      <c r="F50" s="286"/>
      <c r="G50" s="286"/>
      <c r="H50" s="286"/>
      <c r="I50" s="307"/>
      <c r="J50" s="286"/>
      <c r="K50" s="307"/>
      <c r="L50" s="289" t="s">
        <v>823</v>
      </c>
      <c r="M50" s="291"/>
      <c r="N50" s="289" t="s">
        <v>50</v>
      </c>
      <c r="O50" s="291"/>
      <c r="P50" s="287" t="s">
        <v>51</v>
      </c>
      <c r="Q50" s="288"/>
      <c r="R50" s="190" t="s">
        <v>823</v>
      </c>
      <c r="S50" s="287" t="s">
        <v>52</v>
      </c>
      <c r="T50" s="288"/>
      <c r="U50" s="166" t="s">
        <v>857</v>
      </c>
      <c r="V50" s="189" t="s">
        <v>51</v>
      </c>
      <c r="W50" s="332"/>
      <c r="X50" s="333"/>
      <c r="Y50" s="297"/>
      <c r="BA50" s="143"/>
      <c r="BB50" s="143"/>
    </row>
    <row r="51" spans="1:54" ht="19.5" customHeight="1" thickBot="1">
      <c r="A51" s="298" t="s">
        <v>32</v>
      </c>
      <c r="B51" s="299"/>
      <c r="C51" s="136">
        <f>107635+271045</f>
        <v>378680</v>
      </c>
      <c r="D51" s="136">
        <f>686137+1515681.69</f>
        <v>2201818.69</v>
      </c>
      <c r="E51" s="168">
        <f>SUM(C51:D51)</f>
        <v>2580498.69</v>
      </c>
      <c r="F51" s="136"/>
      <c r="G51" s="137" t="s">
        <v>854</v>
      </c>
      <c r="H51" s="136"/>
      <c r="I51" s="136"/>
      <c r="J51" s="168">
        <f>SUM(F51:I51)</f>
        <v>0</v>
      </c>
      <c r="K51" s="168">
        <f>E51+J51</f>
        <v>2580498.69</v>
      </c>
      <c r="L51" s="292"/>
      <c r="M51" s="293"/>
      <c r="N51" s="292"/>
      <c r="O51" s="293"/>
      <c r="P51" s="294">
        <f>SUM(L51:O51)</f>
        <v>0</v>
      </c>
      <c r="Q51" s="295"/>
      <c r="R51" s="138"/>
      <c r="S51" s="137" t="s">
        <v>849</v>
      </c>
      <c r="T51" s="138"/>
      <c r="U51" s="138"/>
      <c r="V51" s="169">
        <f>SUM(R51,T51,U51)</f>
        <v>0</v>
      </c>
      <c r="W51" s="311">
        <f>SUM(P51,V51)</f>
        <v>0</v>
      </c>
      <c r="X51" s="312"/>
      <c r="Y51" s="170">
        <f>IF(W51=0,0,W51/K51)</f>
        <v>0</v>
      </c>
      <c r="BA51" s="143"/>
      <c r="BB51" s="143"/>
    </row>
    <row r="52" spans="1:54" ht="19.5" customHeight="1" thickBot="1">
      <c r="A52" s="298" t="s">
        <v>33</v>
      </c>
      <c r="B52" s="299"/>
      <c r="C52" s="136">
        <f>145204+302345</f>
        <v>447549</v>
      </c>
      <c r="D52" s="136">
        <f>1015608.1+1471137.8</f>
        <v>2486745.9</v>
      </c>
      <c r="E52" s="168">
        <f>SUM(C52:D52)</f>
        <v>2934294.9</v>
      </c>
      <c r="F52" s="136"/>
      <c r="G52" s="137" t="s">
        <v>849</v>
      </c>
      <c r="H52" s="136"/>
      <c r="I52" s="136">
        <f>710.9</f>
        <v>710.9</v>
      </c>
      <c r="J52" s="168">
        <f>SUM(F52:I52)</f>
        <v>710.9</v>
      </c>
      <c r="K52" s="168">
        <f>J52+E52</f>
        <v>2935005.8</v>
      </c>
      <c r="L52" s="292">
        <f>145204+302345</f>
        <v>447549</v>
      </c>
      <c r="M52" s="293"/>
      <c r="N52" s="305">
        <f>1015608.1+1471137.8</f>
        <v>2486745.9</v>
      </c>
      <c r="O52" s="306"/>
      <c r="P52" s="352">
        <f>SUM(L52:O52)</f>
        <v>2934294.9</v>
      </c>
      <c r="Q52" s="353"/>
      <c r="R52" s="138"/>
      <c r="S52" s="137" t="s">
        <v>849</v>
      </c>
      <c r="T52" s="138"/>
      <c r="U52" s="138">
        <f>710.9</f>
        <v>710.9</v>
      </c>
      <c r="V52" s="169">
        <f>SUM(R52,T52,U52)</f>
        <v>710.9</v>
      </c>
      <c r="W52" s="311">
        <f>SUM(P52,V52)</f>
        <v>2935005.8</v>
      </c>
      <c r="X52" s="312"/>
      <c r="Y52" s="170">
        <f>IF(W52=0,0,W52/K52)</f>
        <v>1</v>
      </c>
      <c r="BA52" s="143"/>
      <c r="BB52" s="143"/>
    </row>
    <row r="53" spans="1:54" ht="15.75" thickBot="1">
      <c r="A53" s="279" t="s">
        <v>81</v>
      </c>
      <c r="B53" s="280"/>
      <c r="C53" s="280"/>
      <c r="D53" s="280"/>
      <c r="E53" s="280"/>
      <c r="F53" s="280"/>
      <c r="G53" s="280"/>
      <c r="H53" s="280"/>
      <c r="I53" s="280"/>
      <c r="J53" s="280"/>
      <c r="K53" s="280"/>
      <c r="L53" s="280"/>
      <c r="M53" s="280"/>
      <c r="N53" s="280"/>
      <c r="O53" s="280"/>
      <c r="P53" s="280"/>
      <c r="Q53" s="280"/>
      <c r="R53" s="280"/>
      <c r="S53" s="280"/>
      <c r="T53" s="280"/>
      <c r="U53" s="280"/>
      <c r="V53" s="280"/>
      <c r="W53" s="280"/>
      <c r="X53" s="281"/>
      <c r="Y53" s="282"/>
      <c r="BA53" s="143"/>
      <c r="BB53" s="143"/>
    </row>
    <row r="54" spans="1:54" ht="17.25" thickTop="1" thickBot="1">
      <c r="A54" s="301"/>
      <c r="B54" s="302"/>
      <c r="C54" s="283" t="s">
        <v>896</v>
      </c>
      <c r="D54" s="284"/>
      <c r="E54" s="284"/>
      <c r="F54" s="284"/>
      <c r="G54" s="284"/>
      <c r="H54" s="284"/>
      <c r="I54" s="284"/>
      <c r="J54" s="284"/>
      <c r="K54" s="284"/>
      <c r="L54" s="284"/>
      <c r="M54" s="284"/>
      <c r="N54" s="284"/>
      <c r="O54" s="284"/>
      <c r="P54" s="284"/>
      <c r="Q54" s="284"/>
      <c r="R54" s="284"/>
      <c r="S54" s="284"/>
      <c r="T54" s="284"/>
      <c r="U54" s="284"/>
      <c r="V54" s="284"/>
      <c r="W54" s="284"/>
      <c r="X54" s="284"/>
      <c r="Y54" s="285"/>
      <c r="BA54" s="143"/>
      <c r="BB54" s="143"/>
    </row>
    <row r="55" spans="1:54" ht="16.5" thickBot="1">
      <c r="A55" s="303"/>
      <c r="B55" s="304"/>
      <c r="C55" s="321"/>
      <c r="D55" s="322"/>
      <c r="E55" s="322"/>
      <c r="F55" s="322"/>
      <c r="G55" s="322"/>
      <c r="H55" s="322"/>
      <c r="I55" s="322"/>
      <c r="J55" s="322"/>
      <c r="K55" s="322"/>
      <c r="L55" s="322"/>
      <c r="M55" s="322"/>
      <c r="N55" s="322"/>
      <c r="O55" s="322"/>
      <c r="P55" s="322"/>
      <c r="Q55" s="322"/>
      <c r="R55" s="322"/>
      <c r="S55" s="322"/>
      <c r="T55" s="322"/>
      <c r="U55" s="322"/>
      <c r="V55" s="322"/>
      <c r="W55" s="322"/>
      <c r="X55" s="322"/>
      <c r="Y55" s="323"/>
      <c r="BA55" s="143"/>
      <c r="BB55" s="143"/>
    </row>
    <row r="56" spans="1:54" ht="15.75" thickTop="1">
      <c r="BA56" s="143"/>
      <c r="BB56" s="143"/>
    </row>
    <row r="57" spans="1:54">
      <c r="C57" s="150"/>
      <c r="BA57" s="143"/>
      <c r="BB57" s="143"/>
    </row>
    <row r="58" spans="1:54">
      <c r="BA58" s="143"/>
      <c r="BB58" s="143"/>
    </row>
    <row r="59" spans="1:54">
      <c r="C59" s="150"/>
      <c r="BA59" s="143"/>
      <c r="BB59" s="143"/>
    </row>
    <row r="60" spans="1:54">
      <c r="BA60" s="143"/>
      <c r="BB60" s="143"/>
    </row>
    <row r="61" spans="1:54">
      <c r="BA61" s="143"/>
      <c r="BB61" s="143"/>
    </row>
    <row r="62" spans="1:54">
      <c r="BA62" s="143"/>
      <c r="BB62" s="143"/>
    </row>
    <row r="63" spans="1:54">
      <c r="BA63" s="143"/>
      <c r="BB63" s="143"/>
    </row>
    <row r="64" spans="1:54">
      <c r="BA64" s="143"/>
      <c r="BB64" s="143"/>
    </row>
    <row r="65" spans="53:54">
      <c r="BA65" s="143"/>
      <c r="BB65" s="143"/>
    </row>
    <row r="66" spans="53:54">
      <c r="BA66" s="143"/>
      <c r="BB66" s="143"/>
    </row>
    <row r="67" spans="53:54">
      <c r="BA67" s="143"/>
      <c r="BB67" s="143"/>
    </row>
    <row r="68" spans="53:54">
      <c r="BA68" s="143"/>
      <c r="BB68" s="143"/>
    </row>
    <row r="69" spans="53:54">
      <c r="BA69" s="143"/>
      <c r="BB69" s="143"/>
    </row>
    <row r="70" spans="53:54">
      <c r="BA70" s="143"/>
      <c r="BB70" s="143"/>
    </row>
    <row r="71" spans="53:54">
      <c r="BA71" s="143"/>
      <c r="BB71" s="143"/>
    </row>
    <row r="72" spans="53:54">
      <c r="BA72" s="143"/>
      <c r="BB72" s="143"/>
    </row>
    <row r="73" spans="53:54">
      <c r="BA73" s="143"/>
      <c r="BB73" s="143"/>
    </row>
    <row r="74" spans="53:54">
      <c r="BA74" s="143"/>
      <c r="BB74" s="143"/>
    </row>
    <row r="75" spans="53:54">
      <c r="BA75" s="143"/>
      <c r="BB75" s="143"/>
    </row>
    <row r="76" spans="53:54">
      <c r="BA76" s="143"/>
      <c r="BB76" s="143"/>
    </row>
    <row r="77" spans="53:54">
      <c r="BA77" s="143"/>
      <c r="BB77" s="143"/>
    </row>
    <row r="78" spans="53:54">
      <c r="BA78" s="143"/>
      <c r="BB78" s="143"/>
    </row>
    <row r="79" spans="53:54">
      <c r="BA79" s="143"/>
      <c r="BB79" s="143"/>
    </row>
    <row r="80" spans="53:54">
      <c r="BA80" s="143"/>
      <c r="BB80" s="143"/>
    </row>
    <row r="81" spans="53:54">
      <c r="BA81" s="143"/>
      <c r="BB81" s="143"/>
    </row>
    <row r="82" spans="53:54">
      <c r="BA82" s="143"/>
      <c r="BB82" s="143"/>
    </row>
    <row r="83" spans="53:54">
      <c r="BA83" s="143"/>
      <c r="BB83" s="143"/>
    </row>
    <row r="84" spans="53:54">
      <c r="BA84" s="143"/>
      <c r="BB84" s="143"/>
    </row>
    <row r="85" spans="53:54">
      <c r="BA85" s="143"/>
      <c r="BB85" s="143"/>
    </row>
    <row r="86" spans="53:54">
      <c r="BA86" s="143"/>
      <c r="BB86" s="143"/>
    </row>
    <row r="87" spans="53:54">
      <c r="BA87" s="143"/>
      <c r="BB87" s="143"/>
    </row>
    <row r="88" spans="53:54">
      <c r="BA88" s="143"/>
      <c r="BB88" s="143"/>
    </row>
    <row r="89" spans="53:54">
      <c r="BA89" s="143"/>
      <c r="BB89" s="143"/>
    </row>
    <row r="90" spans="53:54">
      <c r="BA90" s="143"/>
      <c r="BB90" s="143"/>
    </row>
    <row r="91" spans="53:54">
      <c r="BA91" s="143"/>
      <c r="BB91" s="143"/>
    </row>
    <row r="92" spans="53:54">
      <c r="BA92" s="143"/>
      <c r="BB92" s="143"/>
    </row>
    <row r="93" spans="53:54">
      <c r="BA93" s="143"/>
      <c r="BB93" s="143"/>
    </row>
    <row r="94" spans="53:54">
      <c r="BA94" s="143"/>
      <c r="BB94" s="143"/>
    </row>
    <row r="95" spans="53:54">
      <c r="BA95" s="143"/>
      <c r="BB95" s="143"/>
    </row>
    <row r="96" spans="53:54">
      <c r="BA96" s="143"/>
      <c r="BB96" s="143"/>
    </row>
    <row r="97" spans="53:54">
      <c r="BA97" s="143"/>
      <c r="BB97" s="143"/>
    </row>
    <row r="98" spans="53:54">
      <c r="BA98" s="143"/>
      <c r="BB98" s="143"/>
    </row>
    <row r="99" spans="53:54">
      <c r="BA99" s="143"/>
      <c r="BB99" s="143"/>
    </row>
    <row r="100" spans="53:54">
      <c r="BA100" s="143"/>
      <c r="BB100" s="143"/>
    </row>
    <row r="101" spans="53:54">
      <c r="BA101" s="143"/>
      <c r="BB101" s="143"/>
    </row>
    <row r="102" spans="53:54">
      <c r="BA102" s="143"/>
      <c r="BB102" s="143"/>
    </row>
    <row r="103" spans="53:54">
      <c r="BA103" s="143"/>
      <c r="BB103" s="143"/>
    </row>
    <row r="104" spans="53:54">
      <c r="BA104" s="143"/>
      <c r="BB104" s="143"/>
    </row>
    <row r="105" spans="53:54">
      <c r="BA105" s="143"/>
      <c r="BB105" s="143"/>
    </row>
    <row r="106" spans="53:54">
      <c r="BA106" s="143"/>
      <c r="BB106" s="143"/>
    </row>
    <row r="107" spans="53:54">
      <c r="BA107" s="143"/>
      <c r="BB107" s="143"/>
    </row>
    <row r="108" spans="53:54">
      <c r="BA108" s="143"/>
      <c r="BB108" s="143"/>
    </row>
    <row r="109" spans="53:54">
      <c r="BA109" s="143"/>
      <c r="BB109" s="143"/>
    </row>
    <row r="110" spans="53:54">
      <c r="BA110" s="143"/>
      <c r="BB110" s="143"/>
    </row>
    <row r="111" spans="53:54">
      <c r="BA111" s="143"/>
      <c r="BB111" s="143"/>
    </row>
    <row r="112" spans="53:54">
      <c r="BA112" s="143"/>
      <c r="BB112" s="143"/>
    </row>
    <row r="113" spans="53:54">
      <c r="BA113" s="143"/>
      <c r="BB113" s="143"/>
    </row>
    <row r="114" spans="53:54">
      <c r="BA114" s="143"/>
      <c r="BB114" s="143"/>
    </row>
    <row r="115" spans="53:54">
      <c r="BA115" s="143"/>
      <c r="BB115" s="143"/>
    </row>
    <row r="116" spans="53:54">
      <c r="BA116" s="143"/>
      <c r="BB116" s="143"/>
    </row>
    <row r="117" spans="53:54">
      <c r="BA117" s="143"/>
      <c r="BB117" s="143"/>
    </row>
    <row r="118" spans="53:54">
      <c r="BA118" s="143"/>
      <c r="BB118" s="143"/>
    </row>
    <row r="119" spans="53:54">
      <c r="BA119" s="143"/>
      <c r="BB119" s="143"/>
    </row>
    <row r="120" spans="53:54">
      <c r="BA120" s="143"/>
      <c r="BB120" s="143"/>
    </row>
    <row r="121" spans="53:54">
      <c r="BA121" s="143"/>
      <c r="BB121" s="143"/>
    </row>
    <row r="122" spans="53:54">
      <c r="BA122" s="143"/>
      <c r="BB122" s="143"/>
    </row>
    <row r="123" spans="53:54">
      <c r="BA123" s="143"/>
      <c r="BB123" s="143"/>
    </row>
    <row r="124" spans="53:54">
      <c r="BA124" s="143"/>
      <c r="BB124" s="143"/>
    </row>
    <row r="125" spans="53:54">
      <c r="BA125" s="143"/>
      <c r="BB125" s="143"/>
    </row>
    <row r="126" spans="53:54">
      <c r="BA126" s="143"/>
      <c r="BB126" s="143"/>
    </row>
    <row r="127" spans="53:54">
      <c r="BA127" s="143"/>
      <c r="BB127" s="143"/>
    </row>
    <row r="128" spans="53:54">
      <c r="BA128" s="143"/>
      <c r="BB128" s="143"/>
    </row>
    <row r="129" spans="53:54">
      <c r="BA129" s="143"/>
      <c r="BB129" s="143"/>
    </row>
    <row r="130" spans="53:54">
      <c r="BA130" s="143"/>
      <c r="BB130" s="143"/>
    </row>
    <row r="131" spans="53:54">
      <c r="BA131" s="143"/>
      <c r="BB131" s="143"/>
    </row>
    <row r="132" spans="53:54">
      <c r="BA132" s="143"/>
      <c r="BB132" s="143"/>
    </row>
    <row r="133" spans="53:54">
      <c r="BA133" s="143"/>
      <c r="BB133" s="143"/>
    </row>
    <row r="134" spans="53:54">
      <c r="BA134" s="143"/>
      <c r="BB134" s="143"/>
    </row>
    <row r="135" spans="53:54">
      <c r="BA135" s="143"/>
      <c r="BB135" s="143"/>
    </row>
    <row r="136" spans="53:54">
      <c r="BA136" s="143"/>
      <c r="BB136" s="143"/>
    </row>
    <row r="137" spans="53:54">
      <c r="BA137" s="143"/>
      <c r="BB137" s="143"/>
    </row>
    <row r="138" spans="53:54">
      <c r="BA138" s="143"/>
      <c r="BB138" s="143"/>
    </row>
    <row r="139" spans="53:54">
      <c r="BA139" s="143"/>
      <c r="BB139" s="143"/>
    </row>
    <row r="140" spans="53:54">
      <c r="BA140" s="143"/>
      <c r="BB140" s="143"/>
    </row>
    <row r="141" spans="53:54">
      <c r="BA141" s="143"/>
      <c r="BB141" s="143"/>
    </row>
    <row r="142" spans="53:54">
      <c r="BA142" s="143"/>
      <c r="BB142" s="143"/>
    </row>
    <row r="143" spans="53:54">
      <c r="BA143" s="143"/>
      <c r="BB143" s="143"/>
    </row>
    <row r="144" spans="53:54">
      <c r="BA144" s="143"/>
      <c r="BB144" s="143"/>
    </row>
    <row r="145" spans="53:54">
      <c r="BA145" s="143"/>
      <c r="BB145" s="143"/>
    </row>
    <row r="1014" spans="53:69" ht="15.75" thickBot="1">
      <c r="BA1014" s="32" t="s">
        <v>152</v>
      </c>
      <c r="BB1014" s="66" t="s">
        <v>790</v>
      </c>
      <c r="BC1014" s="315" t="s">
        <v>153</v>
      </c>
      <c r="BD1014" s="315"/>
      <c r="BE1014" s="315"/>
      <c r="BF1014" s="315"/>
      <c r="BG1014" s="72" t="s">
        <v>331</v>
      </c>
      <c r="BH1014" s="72" t="s">
        <v>332</v>
      </c>
      <c r="BI1014" s="71" t="s">
        <v>330</v>
      </c>
      <c r="BJ1014" s="142" t="s">
        <v>407</v>
      </c>
      <c r="BK1014" s="80" t="s">
        <v>555</v>
      </c>
      <c r="BL1014" s="80" t="s">
        <v>39</v>
      </c>
      <c r="BM1014" s="80" t="s">
        <v>40</v>
      </c>
      <c r="BN1014" s="81" t="s">
        <v>556</v>
      </c>
      <c r="BO1014" s="113" t="s">
        <v>56</v>
      </c>
      <c r="BP1014" s="114" t="s">
        <v>796</v>
      </c>
      <c r="BQ1014" s="114"/>
    </row>
    <row r="1015" spans="53:69" ht="15.75">
      <c r="BA1015" s="32" t="str">
        <f t="shared" ref="BA1015:BA1057" si="0">MID(BB1015,1,4)</f>
        <v>E011</v>
      </c>
      <c r="BB1015" s="26" t="s">
        <v>96</v>
      </c>
      <c r="BC1015" s="43" t="s">
        <v>241</v>
      </c>
      <c r="BD1015" s="44" t="s">
        <v>243</v>
      </c>
      <c r="BE1015" s="45" t="s">
        <v>154</v>
      </c>
      <c r="BF1015" s="46" t="s">
        <v>155</v>
      </c>
      <c r="BG1015" s="142" t="s">
        <v>333</v>
      </c>
      <c r="BH1015" s="74" t="s">
        <v>338</v>
      </c>
      <c r="BI1015" s="142" t="s">
        <v>286</v>
      </c>
      <c r="BJ1015" s="76" t="s">
        <v>177</v>
      </c>
      <c r="BK1015" s="142" t="s">
        <v>412</v>
      </c>
      <c r="BN1015" s="187" t="s">
        <v>557</v>
      </c>
      <c r="BO1015" s="82" t="s">
        <v>793</v>
      </c>
      <c r="BP1015" s="128" t="s">
        <v>806</v>
      </c>
      <c r="BQ1015" s="116"/>
    </row>
    <row r="1016" spans="53:69" ht="15.75">
      <c r="BA1016" s="32" t="str">
        <f t="shared" si="0"/>
        <v>E012</v>
      </c>
      <c r="BB1016" s="27" t="s">
        <v>97</v>
      </c>
      <c r="BC1016" s="316" t="s">
        <v>232</v>
      </c>
      <c r="BD1016" s="317" t="s">
        <v>157</v>
      </c>
      <c r="BE1016" s="47" t="s">
        <v>158</v>
      </c>
      <c r="BF1016" s="187"/>
      <c r="BG1016" s="142" t="s">
        <v>334</v>
      </c>
      <c r="BH1016" s="74" t="s">
        <v>339</v>
      </c>
      <c r="BI1016" s="142" t="s">
        <v>287</v>
      </c>
      <c r="BJ1016" s="76" t="s">
        <v>244</v>
      </c>
      <c r="BK1016" s="142" t="s">
        <v>413</v>
      </c>
      <c r="BL1016" s="79" t="s">
        <v>414</v>
      </c>
      <c r="BM1016" s="142" t="s">
        <v>415</v>
      </c>
      <c r="BN1016" s="187" t="s">
        <v>558</v>
      </c>
      <c r="BO1016" s="83" t="s">
        <v>791</v>
      </c>
      <c r="BP1016" s="128" t="s">
        <v>798</v>
      </c>
      <c r="BQ1016" s="116"/>
    </row>
    <row r="1017" spans="53:69" ht="15.75">
      <c r="BA1017" s="32" t="str">
        <f t="shared" si="0"/>
        <v>E013</v>
      </c>
      <c r="BB1017" s="27" t="s">
        <v>98</v>
      </c>
      <c r="BC1017" s="316"/>
      <c r="BD1017" s="317"/>
      <c r="BE1017" s="47" t="s">
        <v>159</v>
      </c>
      <c r="BF1017" s="187"/>
      <c r="BG1017" s="142" t="s">
        <v>335</v>
      </c>
      <c r="BH1017" s="74" t="s">
        <v>340</v>
      </c>
      <c r="BI1017" s="142" t="s">
        <v>288</v>
      </c>
      <c r="BJ1017" s="76" t="s">
        <v>408</v>
      </c>
      <c r="BK1017" s="142" t="s">
        <v>416</v>
      </c>
      <c r="BL1017" s="142" t="s">
        <v>417</v>
      </c>
      <c r="BM1017" s="142" t="s">
        <v>418</v>
      </c>
      <c r="BN1017" s="187" t="s">
        <v>559</v>
      </c>
      <c r="BO1017" s="84" t="s">
        <v>792</v>
      </c>
      <c r="BP1017" s="128" t="s">
        <v>799</v>
      </c>
      <c r="BQ1017" s="118"/>
    </row>
    <row r="1018" spans="53:69" ht="30">
      <c r="BA1018" s="32" t="str">
        <f t="shared" si="0"/>
        <v>E015</v>
      </c>
      <c r="BB1018" s="33" t="s">
        <v>95</v>
      </c>
      <c r="BC1018" s="316" t="s">
        <v>233</v>
      </c>
      <c r="BD1018" s="317" t="s">
        <v>264</v>
      </c>
      <c r="BE1018" s="48" t="s">
        <v>161</v>
      </c>
      <c r="BF1018" s="318"/>
      <c r="BG1018" s="142" t="s">
        <v>336</v>
      </c>
      <c r="BH1018" s="74" t="s">
        <v>341</v>
      </c>
      <c r="BI1018" s="142" t="s">
        <v>289</v>
      </c>
      <c r="BJ1018" s="76" t="s">
        <v>245</v>
      </c>
      <c r="BK1018" s="142" t="s">
        <v>419</v>
      </c>
      <c r="BL1018" s="142" t="s">
        <v>420</v>
      </c>
      <c r="BM1018" s="142" t="s">
        <v>421</v>
      </c>
      <c r="BN1018" s="187" t="s">
        <v>560</v>
      </c>
      <c r="BO1018" s="82" t="s">
        <v>199</v>
      </c>
      <c r="BP1018" s="128" t="s">
        <v>858</v>
      </c>
      <c r="BQ1018" s="118"/>
    </row>
    <row r="1019" spans="53:69" ht="30">
      <c r="BA1019" s="32" t="str">
        <f t="shared" si="0"/>
        <v>E021</v>
      </c>
      <c r="BB1019" s="27" t="s">
        <v>104</v>
      </c>
      <c r="BC1019" s="316"/>
      <c r="BD1019" s="317"/>
      <c r="BE1019" s="49" t="s">
        <v>162</v>
      </c>
      <c r="BF1019" s="318"/>
      <c r="BG1019" s="142" t="s">
        <v>337</v>
      </c>
      <c r="BH1019" s="74" t="s">
        <v>342</v>
      </c>
      <c r="BI1019" s="142" t="s">
        <v>290</v>
      </c>
      <c r="BJ1019" s="76" t="s">
        <v>246</v>
      </c>
      <c r="BL1019" s="142" t="s">
        <v>422</v>
      </c>
      <c r="BM1019" s="142" t="s">
        <v>423</v>
      </c>
      <c r="BN1019" s="187" t="s">
        <v>561</v>
      </c>
      <c r="BO1019" s="83" t="s">
        <v>794</v>
      </c>
      <c r="BP1019" s="128" t="s">
        <v>800</v>
      </c>
      <c r="BQ1019" s="119"/>
    </row>
    <row r="1020" spans="53:69" ht="30">
      <c r="BA1020" s="32" t="str">
        <f t="shared" si="0"/>
        <v>E031</v>
      </c>
      <c r="BB1020" s="129" t="s">
        <v>106</v>
      </c>
      <c r="BC1020" s="316"/>
      <c r="BD1020" s="317"/>
      <c r="BE1020" s="49" t="s">
        <v>163</v>
      </c>
      <c r="BF1020" s="318"/>
      <c r="BG1020" s="143"/>
      <c r="BH1020" s="74" t="s">
        <v>343</v>
      </c>
      <c r="BI1020" s="142" t="s">
        <v>291</v>
      </c>
      <c r="BJ1020" s="76" t="s">
        <v>247</v>
      </c>
      <c r="BL1020" s="142" t="s">
        <v>424</v>
      </c>
      <c r="BM1020" s="142" t="s">
        <v>425</v>
      </c>
      <c r="BN1020" s="187" t="s">
        <v>562</v>
      </c>
      <c r="BO1020" s="84" t="s">
        <v>329</v>
      </c>
      <c r="BP1020" s="128" t="s">
        <v>801</v>
      </c>
      <c r="BQ1020" s="119"/>
    </row>
    <row r="1021" spans="53:69" ht="15.75">
      <c r="BA1021" s="32" t="str">
        <f t="shared" si="0"/>
        <v>S034</v>
      </c>
      <c r="BB1021" s="129" t="s">
        <v>808</v>
      </c>
      <c r="BC1021" s="316"/>
      <c r="BD1021" s="317"/>
      <c r="BE1021" s="50" t="s">
        <v>164</v>
      </c>
      <c r="BF1021" s="318"/>
      <c r="BG1021" s="143"/>
      <c r="BH1021" s="74" t="s">
        <v>344</v>
      </c>
      <c r="BI1021" s="142" t="s">
        <v>292</v>
      </c>
      <c r="BJ1021" s="76" t="s">
        <v>248</v>
      </c>
      <c r="BL1021" s="142" t="s">
        <v>426</v>
      </c>
      <c r="BM1021" s="142" t="s">
        <v>427</v>
      </c>
      <c r="BN1021" s="187" t="s">
        <v>563</v>
      </c>
      <c r="BO1021" s="82"/>
      <c r="BP1021" s="128" t="s">
        <v>802</v>
      </c>
      <c r="BQ1021" s="119"/>
    </row>
    <row r="1022" spans="53:69">
      <c r="BA1022" s="32" t="str">
        <f t="shared" si="0"/>
        <v>E035</v>
      </c>
      <c r="BB1022" s="130" t="s">
        <v>809</v>
      </c>
      <c r="BC1022" s="319" t="s">
        <v>234</v>
      </c>
      <c r="BD1022" s="320" t="s">
        <v>166</v>
      </c>
      <c r="BE1022" s="51" t="s">
        <v>167</v>
      </c>
      <c r="BF1022" s="187"/>
      <c r="BG1022" s="143"/>
      <c r="BH1022" s="142" t="s">
        <v>345</v>
      </c>
      <c r="BI1022" s="142" t="s">
        <v>293</v>
      </c>
      <c r="BJ1022" s="76" t="s">
        <v>249</v>
      </c>
      <c r="BL1022" s="142" t="s">
        <v>428</v>
      </c>
      <c r="BM1022" s="142" t="s">
        <v>429</v>
      </c>
      <c r="BN1022" s="187" t="s">
        <v>564</v>
      </c>
      <c r="BO1022" s="84"/>
      <c r="BP1022" s="128" t="s">
        <v>803</v>
      </c>
      <c r="BQ1022" s="119"/>
    </row>
    <row r="1023" spans="53:69">
      <c r="BA1023" s="32" t="str">
        <f t="shared" si="0"/>
        <v>E036</v>
      </c>
      <c r="BB1023" s="56" t="s">
        <v>810</v>
      </c>
      <c r="BC1023" s="319"/>
      <c r="BD1023" s="320"/>
      <c r="BE1023" s="51" t="s">
        <v>168</v>
      </c>
      <c r="BF1023" s="187"/>
      <c r="BG1023" s="143"/>
      <c r="BH1023" s="142" t="s">
        <v>346</v>
      </c>
      <c r="BI1023" s="142" t="s">
        <v>294</v>
      </c>
      <c r="BJ1023" s="76" t="s">
        <v>250</v>
      </c>
      <c r="BL1023" s="142" t="s">
        <v>430</v>
      </c>
      <c r="BM1023" s="142" t="s">
        <v>431</v>
      </c>
      <c r="BN1023" s="187" t="s">
        <v>565</v>
      </c>
      <c r="BO1023" s="83"/>
      <c r="BP1023" s="128" t="s">
        <v>804</v>
      </c>
      <c r="BQ1023" s="119"/>
    </row>
    <row r="1024" spans="53:69" ht="15.75">
      <c r="BA1024" s="32" t="str">
        <f t="shared" si="0"/>
        <v>F037</v>
      </c>
      <c r="BB1024" s="56" t="s">
        <v>811</v>
      </c>
      <c r="BC1024" s="319"/>
      <c r="BD1024" s="320"/>
      <c r="BE1024" s="52" t="s">
        <v>169</v>
      </c>
      <c r="BF1024" s="187"/>
      <c r="BG1024" s="143"/>
      <c r="BH1024" s="142" t="s">
        <v>347</v>
      </c>
      <c r="BI1024" s="142" t="s">
        <v>295</v>
      </c>
      <c r="BJ1024" s="76" t="s">
        <v>252</v>
      </c>
      <c r="BL1024" s="142" t="s">
        <v>432</v>
      </c>
      <c r="BM1024" s="142" t="s">
        <v>433</v>
      </c>
      <c r="BN1024" s="187" t="s">
        <v>830</v>
      </c>
      <c r="BO1024" s="84"/>
      <c r="BP1024" s="128" t="s">
        <v>805</v>
      </c>
      <c r="BQ1024" s="119"/>
    </row>
    <row r="1025" spans="53:69" ht="15.75">
      <c r="BA1025" s="32" t="str">
        <f t="shared" si="0"/>
        <v>PA17</v>
      </c>
      <c r="BB1025" s="131" t="s">
        <v>107</v>
      </c>
      <c r="BC1025" s="319"/>
      <c r="BD1025" s="320"/>
      <c r="BE1025" s="50" t="s">
        <v>170</v>
      </c>
      <c r="BF1025" s="187"/>
      <c r="BG1025" s="143"/>
      <c r="BH1025" s="142" t="s">
        <v>348</v>
      </c>
      <c r="BI1025" s="142" t="s">
        <v>296</v>
      </c>
      <c r="BJ1025" s="76" t="s">
        <v>409</v>
      </c>
      <c r="BL1025" s="142" t="s">
        <v>434</v>
      </c>
      <c r="BM1025" s="142" t="s">
        <v>435</v>
      </c>
      <c r="BN1025" s="187" t="s">
        <v>566</v>
      </c>
      <c r="BO1025" s="84"/>
      <c r="BP1025" s="128" t="s">
        <v>807</v>
      </c>
      <c r="BQ1025" s="119"/>
    </row>
    <row r="1026" spans="53:69" ht="15.75">
      <c r="BA1026" s="32" t="str">
        <f t="shared" si="0"/>
        <v>P123</v>
      </c>
      <c r="BB1026" s="129" t="s">
        <v>141</v>
      </c>
      <c r="BC1026" s="319"/>
      <c r="BD1026" s="320"/>
      <c r="BE1026" s="50" t="s">
        <v>171</v>
      </c>
      <c r="BF1026" s="187"/>
      <c r="BG1026" s="143"/>
      <c r="BH1026" s="142" t="s">
        <v>349</v>
      </c>
      <c r="BI1026" s="142" t="s">
        <v>297</v>
      </c>
      <c r="BJ1026" s="76" t="s">
        <v>195</v>
      </c>
      <c r="BL1026" s="142" t="s">
        <v>436</v>
      </c>
      <c r="BM1026" s="142" t="s">
        <v>437</v>
      </c>
      <c r="BN1026" s="187" t="s">
        <v>567</v>
      </c>
      <c r="BO1026" s="84"/>
      <c r="BP1026" s="128" t="s">
        <v>797</v>
      </c>
      <c r="BQ1026" s="120"/>
    </row>
    <row r="1027" spans="53:69" ht="15.75">
      <c r="BA1027" s="32" t="str">
        <f t="shared" si="0"/>
        <v>E043</v>
      </c>
      <c r="BB1027" s="132" t="s">
        <v>813</v>
      </c>
      <c r="BC1027" s="319"/>
      <c r="BD1027" s="320"/>
      <c r="BE1027" s="50" t="s">
        <v>172</v>
      </c>
      <c r="BF1027" s="187"/>
      <c r="BG1027" s="143"/>
      <c r="BH1027" s="142" t="s">
        <v>350</v>
      </c>
      <c r="BI1027" s="142" t="s">
        <v>298</v>
      </c>
      <c r="BJ1027" s="76" t="s">
        <v>410</v>
      </c>
      <c r="BL1027" s="142" t="s">
        <v>438</v>
      </c>
      <c r="BM1027" s="142" t="s">
        <v>439</v>
      </c>
      <c r="BN1027" s="187" t="s">
        <v>568</v>
      </c>
      <c r="BO1027" s="85"/>
      <c r="BP1027" s="119"/>
      <c r="BQ1027" s="120"/>
    </row>
    <row r="1028" spans="53:69" ht="31.5">
      <c r="BA1028" s="32" t="str">
        <f t="shared" si="0"/>
        <v>E044</v>
      </c>
      <c r="BB1028" s="132" t="s">
        <v>814</v>
      </c>
      <c r="BC1028" s="319"/>
      <c r="BD1028" s="320"/>
      <c r="BE1028" s="50" t="s">
        <v>173</v>
      </c>
      <c r="BF1028" s="187"/>
      <c r="BG1028" s="143"/>
      <c r="BH1028" s="142" t="s">
        <v>351</v>
      </c>
      <c r="BI1028" s="142" t="s">
        <v>299</v>
      </c>
      <c r="BJ1028" s="76" t="s">
        <v>254</v>
      </c>
      <c r="BL1028" s="142" t="s">
        <v>440</v>
      </c>
      <c r="BM1028" s="142" t="s">
        <v>441</v>
      </c>
      <c r="BN1028" s="187" t="s">
        <v>569</v>
      </c>
      <c r="BO1028" s="82"/>
      <c r="BP1028" s="122"/>
      <c r="BQ1028" s="121"/>
    </row>
    <row r="1029" spans="53:69" ht="15.75">
      <c r="BA1029" s="32" t="str">
        <f t="shared" si="0"/>
        <v>E045</v>
      </c>
      <c r="BB1029" s="132" t="s">
        <v>815</v>
      </c>
      <c r="BC1029" s="319"/>
      <c r="BD1029" s="320"/>
      <c r="BE1029" s="50" t="s">
        <v>174</v>
      </c>
      <c r="BF1029" s="187"/>
      <c r="BG1029" s="143"/>
      <c r="BH1029" s="142" t="s">
        <v>352</v>
      </c>
      <c r="BI1029" s="142" t="s">
        <v>300</v>
      </c>
      <c r="BJ1029" s="76" t="s">
        <v>256</v>
      </c>
      <c r="BL1029" s="142" t="s">
        <v>442</v>
      </c>
      <c r="BM1029" s="142" t="s">
        <v>443</v>
      </c>
      <c r="BN1029" s="187" t="s">
        <v>570</v>
      </c>
      <c r="BO1029" s="84"/>
      <c r="BP1029" s="123"/>
      <c r="BQ1029" s="121"/>
    </row>
    <row r="1030" spans="53:69" ht="31.5">
      <c r="BA1030" s="32" t="str">
        <f t="shared" si="0"/>
        <v>PA07</v>
      </c>
      <c r="BB1030" s="129" t="s">
        <v>111</v>
      </c>
      <c r="BC1030" s="319"/>
      <c r="BD1030" s="320"/>
      <c r="BE1030" s="50" t="s">
        <v>175</v>
      </c>
      <c r="BF1030" s="187"/>
      <c r="BG1030" s="143"/>
      <c r="BH1030" s="142" t="s">
        <v>353</v>
      </c>
      <c r="BI1030" s="142" t="s">
        <v>301</v>
      </c>
      <c r="BJ1030" s="76" t="s">
        <v>255</v>
      </c>
      <c r="BL1030" s="142" t="s">
        <v>444</v>
      </c>
      <c r="BM1030" s="142" t="s">
        <v>445</v>
      </c>
      <c r="BN1030" s="187" t="s">
        <v>571</v>
      </c>
      <c r="BO1030" s="82"/>
      <c r="BP1030" s="124"/>
      <c r="BQ1030" s="121"/>
    </row>
    <row r="1031" spans="53:69" ht="15.75">
      <c r="BA1031" s="32" t="str">
        <f t="shared" si="0"/>
        <v>E061</v>
      </c>
      <c r="BB1031" s="29" t="s">
        <v>112</v>
      </c>
      <c r="BC1031" s="64" t="s">
        <v>235</v>
      </c>
      <c r="BD1031" s="54" t="s">
        <v>177</v>
      </c>
      <c r="BE1031" s="55" t="s">
        <v>178</v>
      </c>
      <c r="BF1031" s="56" t="s">
        <v>179</v>
      </c>
      <c r="BG1031" s="73"/>
      <c r="BH1031" s="75" t="s">
        <v>354</v>
      </c>
      <c r="BI1031" s="142" t="s">
        <v>302</v>
      </c>
      <c r="BJ1031" s="76" t="s">
        <v>257</v>
      </c>
      <c r="BL1031" s="142" t="s">
        <v>446</v>
      </c>
      <c r="BM1031" s="142" t="s">
        <v>447</v>
      </c>
      <c r="BN1031" s="187" t="s">
        <v>572</v>
      </c>
      <c r="BO1031" s="84"/>
      <c r="BP1031" s="116"/>
      <c r="BQ1031" s="122"/>
    </row>
    <row r="1032" spans="53:69" ht="15.75">
      <c r="BA1032" s="32" t="str">
        <f t="shared" si="0"/>
        <v>E062</v>
      </c>
      <c r="BB1032" s="29" t="s">
        <v>113</v>
      </c>
      <c r="BC1032" s="64" t="s">
        <v>236</v>
      </c>
      <c r="BD1032" s="54" t="s">
        <v>181</v>
      </c>
      <c r="BE1032" s="55" t="s">
        <v>178</v>
      </c>
      <c r="BF1032" s="56" t="s">
        <v>179</v>
      </c>
      <c r="BG1032" s="73"/>
      <c r="BH1032" s="142" t="s">
        <v>355</v>
      </c>
      <c r="BI1032" s="142" t="s">
        <v>303</v>
      </c>
      <c r="BJ1032" s="76" t="s">
        <v>258</v>
      </c>
      <c r="BL1032" s="142" t="s">
        <v>448</v>
      </c>
      <c r="BM1032" s="142" t="s">
        <v>449</v>
      </c>
      <c r="BN1032" s="187" t="s">
        <v>573</v>
      </c>
      <c r="BO1032" s="86"/>
      <c r="BP1032" s="122"/>
      <c r="BQ1032" s="122"/>
    </row>
    <row r="1033" spans="53:69" ht="15.75">
      <c r="BA1033" s="32" t="str">
        <f t="shared" si="0"/>
        <v>E063</v>
      </c>
      <c r="BB1033" s="29" t="s">
        <v>114</v>
      </c>
      <c r="BC1033" s="64" t="s">
        <v>237</v>
      </c>
      <c r="BD1033" s="54" t="s">
        <v>183</v>
      </c>
      <c r="BE1033" s="55" t="s">
        <v>178</v>
      </c>
      <c r="BF1033" s="56" t="s">
        <v>179</v>
      </c>
      <c r="BG1033" s="73"/>
      <c r="BH1033" s="142" t="s">
        <v>356</v>
      </c>
      <c r="BI1033" s="142" t="s">
        <v>304</v>
      </c>
      <c r="BJ1033" s="76" t="s">
        <v>259</v>
      </c>
      <c r="BL1033" s="142" t="s">
        <v>450</v>
      </c>
      <c r="BM1033" s="142" t="s">
        <v>451</v>
      </c>
      <c r="BN1033" s="187" t="s">
        <v>574</v>
      </c>
      <c r="BO1033" s="87"/>
      <c r="BP1033" s="124"/>
      <c r="BQ1033" s="123"/>
    </row>
    <row r="1034" spans="53:69" ht="15.75">
      <c r="BA1034" s="32" t="str">
        <f t="shared" si="0"/>
        <v>E064</v>
      </c>
      <c r="BB1034" s="29" t="s">
        <v>115</v>
      </c>
      <c r="BC1034" s="64" t="s">
        <v>238</v>
      </c>
      <c r="BD1034" s="54" t="s">
        <v>72</v>
      </c>
      <c r="BE1034" s="55" t="s">
        <v>178</v>
      </c>
      <c r="BF1034" s="56" t="s">
        <v>179</v>
      </c>
      <c r="BG1034" s="73"/>
      <c r="BH1034" s="142" t="s">
        <v>357</v>
      </c>
      <c r="BI1034" s="142" t="s">
        <v>305</v>
      </c>
      <c r="BJ1034" s="77" t="s">
        <v>260</v>
      </c>
      <c r="BL1034" s="142" t="s">
        <v>452</v>
      </c>
      <c r="BM1034" s="142" t="s">
        <v>453</v>
      </c>
      <c r="BN1034" s="187" t="s">
        <v>575</v>
      </c>
      <c r="BO1034" s="88"/>
      <c r="BP1034" s="120"/>
      <c r="BQ1034" s="123"/>
    </row>
    <row r="1035" spans="53:69" ht="30">
      <c r="BA1035" s="32" t="str">
        <f t="shared" si="0"/>
        <v>E065</v>
      </c>
      <c r="BB1035" s="29" t="s">
        <v>116</v>
      </c>
      <c r="BC1035" s="64" t="s">
        <v>239</v>
      </c>
      <c r="BD1035" s="54" t="s">
        <v>186</v>
      </c>
      <c r="BE1035" s="55" t="s">
        <v>178</v>
      </c>
      <c r="BF1035" s="56" t="s">
        <v>179</v>
      </c>
      <c r="BG1035" s="73"/>
      <c r="BH1035" s="75" t="s">
        <v>358</v>
      </c>
      <c r="BI1035" s="142" t="s">
        <v>306</v>
      </c>
      <c r="BJ1035" s="78" t="s">
        <v>411</v>
      </c>
      <c r="BL1035" s="142" t="s">
        <v>454</v>
      </c>
      <c r="BM1035" s="142" t="s">
        <v>455</v>
      </c>
      <c r="BN1035" s="187" t="s">
        <v>576</v>
      </c>
      <c r="BO1035" s="86"/>
      <c r="BP1035" s="125"/>
      <c r="BQ1035" s="122"/>
    </row>
    <row r="1036" spans="53:69" ht="15.75">
      <c r="BA1036" s="32" t="str">
        <f t="shared" si="0"/>
        <v>E066</v>
      </c>
      <c r="BB1036" s="29" t="s">
        <v>117</v>
      </c>
      <c r="BC1036" s="64" t="s">
        <v>240</v>
      </c>
      <c r="BD1036" s="54" t="s">
        <v>188</v>
      </c>
      <c r="BE1036" s="55" t="s">
        <v>178</v>
      </c>
      <c r="BF1036" s="56" t="s">
        <v>179</v>
      </c>
      <c r="BG1036" s="73"/>
      <c r="BH1036" s="142" t="s">
        <v>359</v>
      </c>
      <c r="BI1036" s="142" t="s">
        <v>307</v>
      </c>
      <c r="BL1036" s="142" t="s">
        <v>456</v>
      </c>
      <c r="BM1036" s="142" t="s">
        <v>457</v>
      </c>
      <c r="BN1036" s="187" t="s">
        <v>577</v>
      </c>
      <c r="BO1036" s="89"/>
      <c r="BP1036" s="118"/>
      <c r="BQ1036" s="122"/>
    </row>
    <row r="1037" spans="53:69" ht="15.75">
      <c r="BA1037" s="32" t="str">
        <f t="shared" si="0"/>
        <v>E067</v>
      </c>
      <c r="BB1037" s="29" t="s">
        <v>118</v>
      </c>
      <c r="BC1037" s="65" t="s">
        <v>213</v>
      </c>
      <c r="BD1037" s="54" t="s">
        <v>189</v>
      </c>
      <c r="BE1037" s="55" t="s">
        <v>178</v>
      </c>
      <c r="BF1037" s="56" t="s">
        <v>179</v>
      </c>
      <c r="BG1037" s="73"/>
      <c r="BH1037" s="142" t="s">
        <v>360</v>
      </c>
      <c r="BI1037" s="142" t="s">
        <v>308</v>
      </c>
      <c r="BL1037" s="142" t="s">
        <v>458</v>
      </c>
      <c r="BM1037" s="142" t="s">
        <v>459</v>
      </c>
      <c r="BN1037" s="187" t="s">
        <v>578</v>
      </c>
      <c r="BO1037" s="84"/>
      <c r="BP1037" s="115"/>
      <c r="BQ1037" s="123"/>
    </row>
    <row r="1038" spans="53:69" ht="15.75">
      <c r="BA1038" s="32" t="str">
        <f t="shared" si="0"/>
        <v>E071</v>
      </c>
      <c r="BB1038" s="29" t="s">
        <v>120</v>
      </c>
      <c r="BC1038" s="65" t="s">
        <v>214</v>
      </c>
      <c r="BD1038" s="54" t="s">
        <v>190</v>
      </c>
      <c r="BE1038" s="55" t="s">
        <v>178</v>
      </c>
      <c r="BF1038" s="56" t="s">
        <v>179</v>
      </c>
      <c r="BG1038" s="73"/>
      <c r="BH1038" s="142" t="s">
        <v>361</v>
      </c>
      <c r="BI1038" s="142" t="s">
        <v>309</v>
      </c>
      <c r="BL1038" s="142" t="s">
        <v>460</v>
      </c>
      <c r="BM1038" s="142" t="s">
        <v>461</v>
      </c>
      <c r="BN1038" s="187" t="s">
        <v>579</v>
      </c>
      <c r="BO1038" s="90"/>
      <c r="BP1038" s="115"/>
      <c r="BQ1038" s="123"/>
    </row>
    <row r="1039" spans="53:69" ht="15.75">
      <c r="BA1039" s="32" t="str">
        <f t="shared" si="0"/>
        <v>E072</v>
      </c>
      <c r="BB1039" s="29" t="s">
        <v>121</v>
      </c>
      <c r="BC1039" s="65" t="s">
        <v>215</v>
      </c>
      <c r="BD1039" s="54" t="s">
        <v>191</v>
      </c>
      <c r="BE1039" s="55" t="s">
        <v>178</v>
      </c>
      <c r="BF1039" s="56" t="s">
        <v>179</v>
      </c>
      <c r="BG1039" s="73"/>
      <c r="BH1039" s="142" t="s">
        <v>362</v>
      </c>
      <c r="BI1039" s="142" t="s">
        <v>310</v>
      </c>
      <c r="BL1039" s="142" t="s">
        <v>462</v>
      </c>
      <c r="BM1039" s="142" t="s">
        <v>463</v>
      </c>
      <c r="BN1039" s="187" t="s">
        <v>580</v>
      </c>
      <c r="BO1039" s="91"/>
      <c r="BP1039" s="117"/>
      <c r="BQ1039" s="122"/>
    </row>
    <row r="1040" spans="53:69" ht="15.75">
      <c r="BA1040" s="32" t="str">
        <f t="shared" si="0"/>
        <v>E073</v>
      </c>
      <c r="BB1040" s="29" t="s">
        <v>122</v>
      </c>
      <c r="BC1040" s="65" t="s">
        <v>216</v>
      </c>
      <c r="BD1040" s="54" t="s">
        <v>192</v>
      </c>
      <c r="BE1040" s="55" t="s">
        <v>178</v>
      </c>
      <c r="BF1040" s="56" t="s">
        <v>179</v>
      </c>
      <c r="BG1040" s="73"/>
      <c r="BH1040" s="142" t="s">
        <v>363</v>
      </c>
      <c r="BI1040" s="142" t="s">
        <v>311</v>
      </c>
      <c r="BL1040" s="142" t="s">
        <v>464</v>
      </c>
      <c r="BM1040" s="142" t="s">
        <v>465</v>
      </c>
      <c r="BN1040" s="187" t="s">
        <v>581</v>
      </c>
      <c r="BO1040" s="90"/>
      <c r="BP1040" s="117"/>
      <c r="BQ1040" s="122"/>
    </row>
    <row r="1041" spans="53:69" ht="15.75">
      <c r="BA1041" s="32" t="str">
        <f t="shared" si="0"/>
        <v>E082</v>
      </c>
      <c r="BB1041" s="35" t="s">
        <v>146</v>
      </c>
      <c r="BC1041" s="65" t="s">
        <v>217</v>
      </c>
      <c r="BD1041" s="54" t="s">
        <v>193</v>
      </c>
      <c r="BE1041" s="55" t="s">
        <v>178</v>
      </c>
      <c r="BF1041" s="56" t="s">
        <v>179</v>
      </c>
      <c r="BG1041" s="73"/>
      <c r="BH1041" s="142" t="s">
        <v>364</v>
      </c>
      <c r="BI1041" s="142" t="s">
        <v>312</v>
      </c>
      <c r="BL1041" s="142" t="s">
        <v>466</v>
      </c>
      <c r="BM1041" s="142" t="s">
        <v>467</v>
      </c>
      <c r="BN1041" s="187" t="s">
        <v>582</v>
      </c>
      <c r="BO1041" s="86"/>
      <c r="BP1041" s="117"/>
      <c r="BQ1041" s="124"/>
    </row>
    <row r="1042" spans="53:69" ht="15.75">
      <c r="BA1042" s="32" t="str">
        <f t="shared" si="0"/>
        <v>E083</v>
      </c>
      <c r="BB1042" s="30" t="s">
        <v>126</v>
      </c>
      <c r="BC1042" s="65" t="s">
        <v>218</v>
      </c>
      <c r="BD1042" s="54" t="s">
        <v>194</v>
      </c>
      <c r="BE1042" s="55" t="s">
        <v>178</v>
      </c>
      <c r="BF1042" s="56" t="s">
        <v>179</v>
      </c>
      <c r="BG1042" s="73"/>
      <c r="BH1042" s="142" t="s">
        <v>365</v>
      </c>
      <c r="BI1042" s="142" t="s">
        <v>313</v>
      </c>
      <c r="BL1042" s="142" t="s">
        <v>468</v>
      </c>
      <c r="BM1042" s="142" t="s">
        <v>469</v>
      </c>
      <c r="BN1042" s="187" t="s">
        <v>583</v>
      </c>
      <c r="BO1042" s="86"/>
      <c r="BP1042" s="117"/>
      <c r="BQ1042" s="124"/>
    </row>
    <row r="1043" spans="53:69" ht="30">
      <c r="BA1043" s="32" t="str">
        <f t="shared" si="0"/>
        <v>E085</v>
      </c>
      <c r="BB1043" s="30" t="s">
        <v>832</v>
      </c>
      <c r="BC1043" s="65" t="s">
        <v>219</v>
      </c>
      <c r="BD1043" s="54" t="s">
        <v>195</v>
      </c>
      <c r="BE1043" s="55" t="s">
        <v>178</v>
      </c>
      <c r="BF1043" s="56" t="s">
        <v>179</v>
      </c>
      <c r="BG1043" s="73"/>
      <c r="BH1043" s="142" t="s">
        <v>366</v>
      </c>
      <c r="BI1043" s="142" t="s">
        <v>314</v>
      </c>
      <c r="BL1043" s="142" t="s">
        <v>470</v>
      </c>
      <c r="BM1043" s="142" t="s">
        <v>471</v>
      </c>
      <c r="BN1043" s="187" t="s">
        <v>584</v>
      </c>
      <c r="BO1043" s="86"/>
      <c r="BP1043" s="117"/>
      <c r="BQ1043" s="120"/>
    </row>
    <row r="1044" spans="53:69" ht="15.75">
      <c r="BA1044" s="32" t="str">
        <f t="shared" si="0"/>
        <v>E091</v>
      </c>
      <c r="BB1044" s="30" t="s">
        <v>110</v>
      </c>
      <c r="BC1044" s="65" t="s">
        <v>220</v>
      </c>
      <c r="BD1044" s="54" t="s">
        <v>196</v>
      </c>
      <c r="BE1044" s="55" t="s">
        <v>178</v>
      </c>
      <c r="BF1044" s="56" t="s">
        <v>179</v>
      </c>
      <c r="BG1044" s="73"/>
      <c r="BH1044" s="142" t="s">
        <v>367</v>
      </c>
      <c r="BI1044" s="142" t="s">
        <v>315</v>
      </c>
      <c r="BL1044" s="142" t="s">
        <v>329</v>
      </c>
      <c r="BM1044" s="142" t="s">
        <v>472</v>
      </c>
      <c r="BN1044" s="187" t="s">
        <v>585</v>
      </c>
      <c r="BO1044" s="87"/>
      <c r="BP1044" s="117"/>
      <c r="BQ1044" s="120"/>
    </row>
    <row r="1045" spans="53:69" ht="15.75">
      <c r="BA1045" s="32" t="str">
        <f t="shared" si="0"/>
        <v>E092</v>
      </c>
      <c r="BB1045" s="30" t="s">
        <v>130</v>
      </c>
      <c r="BC1045" s="65" t="s">
        <v>221</v>
      </c>
      <c r="BD1045" s="54" t="s">
        <v>197</v>
      </c>
      <c r="BE1045" s="55" t="s">
        <v>178</v>
      </c>
      <c r="BF1045" s="56" t="s">
        <v>179</v>
      </c>
      <c r="BG1045" s="73"/>
      <c r="BH1045" s="142" t="s">
        <v>368</v>
      </c>
      <c r="BI1045" s="142" t="s">
        <v>316</v>
      </c>
      <c r="BM1045" s="142" t="s">
        <v>473</v>
      </c>
      <c r="BN1045" s="187" t="s">
        <v>586</v>
      </c>
      <c r="BO1045" s="86"/>
      <c r="BP1045" s="115"/>
      <c r="BQ1045" s="125"/>
    </row>
    <row r="1046" spans="53:69" ht="15.75">
      <c r="BA1046" s="32" t="str">
        <f t="shared" si="0"/>
        <v>E101</v>
      </c>
      <c r="BB1046" s="35" t="s">
        <v>147</v>
      </c>
      <c r="BC1046" s="65" t="s">
        <v>222</v>
      </c>
      <c r="BD1046" s="54" t="s">
        <v>198</v>
      </c>
      <c r="BE1046" s="55" t="s">
        <v>178</v>
      </c>
      <c r="BF1046" s="56" t="s">
        <v>179</v>
      </c>
      <c r="BG1046" s="73"/>
      <c r="BH1046" s="142" t="s">
        <v>369</v>
      </c>
      <c r="BI1046" s="142" t="s">
        <v>317</v>
      </c>
      <c r="BM1046" s="142" t="s">
        <v>474</v>
      </c>
      <c r="BN1046" s="187" t="s">
        <v>587</v>
      </c>
      <c r="BO1046" s="86"/>
      <c r="BP1046" s="115"/>
      <c r="BQ1046" s="125"/>
    </row>
    <row r="1047" spans="53:69" ht="15.75">
      <c r="BA1047" s="32" t="str">
        <f t="shared" si="0"/>
        <v>E102</v>
      </c>
      <c r="BB1047" s="35" t="s">
        <v>148</v>
      </c>
      <c r="BC1047" s="65" t="s">
        <v>223</v>
      </c>
      <c r="BD1047" s="54" t="s">
        <v>199</v>
      </c>
      <c r="BE1047" s="55" t="s">
        <v>178</v>
      </c>
      <c r="BF1047" s="56" t="s">
        <v>179</v>
      </c>
      <c r="BG1047" s="73"/>
      <c r="BH1047" s="142" t="s">
        <v>370</v>
      </c>
      <c r="BI1047" s="142" t="s">
        <v>318</v>
      </c>
      <c r="BM1047" s="142" t="s">
        <v>475</v>
      </c>
      <c r="BN1047" s="187" t="s">
        <v>588</v>
      </c>
      <c r="BO1047" s="84"/>
      <c r="BP1047" s="115"/>
      <c r="BQ1047" s="125"/>
    </row>
    <row r="1048" spans="53:69" ht="15.75">
      <c r="BA1048" s="32" t="str">
        <f t="shared" si="0"/>
        <v>E103</v>
      </c>
      <c r="BB1048" s="31" t="s">
        <v>135</v>
      </c>
      <c r="BC1048" s="65" t="s">
        <v>224</v>
      </c>
      <c r="BD1048" s="54" t="s">
        <v>200</v>
      </c>
      <c r="BE1048" s="55" t="s">
        <v>178</v>
      </c>
      <c r="BF1048" s="56" t="s">
        <v>179</v>
      </c>
      <c r="BG1048" s="73"/>
      <c r="BH1048" s="75" t="s">
        <v>371</v>
      </c>
      <c r="BI1048" s="142" t="s">
        <v>319</v>
      </c>
      <c r="BM1048" s="142" t="s">
        <v>476</v>
      </c>
      <c r="BN1048" s="187" t="s">
        <v>589</v>
      </c>
      <c r="BO1048" s="85"/>
      <c r="BP1048" s="115"/>
      <c r="BQ1048" s="118"/>
    </row>
    <row r="1049" spans="53:69" ht="15.75">
      <c r="BA1049" s="32" t="str">
        <f t="shared" si="0"/>
        <v>E104</v>
      </c>
      <c r="BB1049" s="34" t="s">
        <v>149</v>
      </c>
      <c r="BC1049" s="65" t="s">
        <v>225</v>
      </c>
      <c r="BD1049" s="54" t="s">
        <v>201</v>
      </c>
      <c r="BE1049" s="55" t="s">
        <v>178</v>
      </c>
      <c r="BF1049" s="56" t="s">
        <v>179</v>
      </c>
      <c r="BG1049" s="73"/>
      <c r="BH1049" s="142" t="s">
        <v>372</v>
      </c>
      <c r="BI1049" s="142" t="s">
        <v>320</v>
      </c>
      <c r="BM1049" s="142" t="s">
        <v>477</v>
      </c>
      <c r="BN1049" s="187" t="s">
        <v>589</v>
      </c>
      <c r="BO1049" s="88"/>
      <c r="BP1049" s="115"/>
      <c r="BQ1049" s="118"/>
    </row>
    <row r="1050" spans="53:69" ht="15.75">
      <c r="BA1050" s="32" t="str">
        <f t="shared" si="0"/>
        <v>E105</v>
      </c>
      <c r="BB1050" s="31" t="s">
        <v>134</v>
      </c>
      <c r="BC1050" s="65" t="s">
        <v>226</v>
      </c>
      <c r="BD1050" s="54" t="s">
        <v>202</v>
      </c>
      <c r="BE1050" s="55" t="s">
        <v>178</v>
      </c>
      <c r="BF1050" s="56" t="s">
        <v>179</v>
      </c>
      <c r="BG1050" s="73"/>
      <c r="BH1050" s="142" t="s">
        <v>373</v>
      </c>
      <c r="BI1050" s="142" t="s">
        <v>321</v>
      </c>
      <c r="BM1050" s="142" t="s">
        <v>478</v>
      </c>
      <c r="BN1050" s="187" t="s">
        <v>590</v>
      </c>
      <c r="BO1050" s="86"/>
      <c r="BP1050" s="117"/>
      <c r="BQ1050" s="123"/>
    </row>
    <row r="1051" spans="53:69" ht="30">
      <c r="BA1051" s="32" t="str">
        <f t="shared" si="0"/>
        <v>E112</v>
      </c>
      <c r="BB1051" s="28" t="s">
        <v>102</v>
      </c>
      <c r="BC1051" s="65" t="s">
        <v>227</v>
      </c>
      <c r="BD1051" s="54" t="s">
        <v>203</v>
      </c>
      <c r="BE1051" s="58" t="s">
        <v>204</v>
      </c>
      <c r="BF1051" s="187"/>
      <c r="BG1051" s="143"/>
      <c r="BH1051" s="142" t="s">
        <v>374</v>
      </c>
      <c r="BI1051" s="142" t="s">
        <v>322</v>
      </c>
      <c r="BM1051" s="142" t="s">
        <v>479</v>
      </c>
      <c r="BN1051" s="187" t="s">
        <v>591</v>
      </c>
      <c r="BO1051" s="86"/>
      <c r="BP1051" s="117"/>
      <c r="BQ1051" s="123"/>
    </row>
    <row r="1052" spans="53:69" ht="30">
      <c r="BA1052" s="32" t="str">
        <f t="shared" si="0"/>
        <v>E122</v>
      </c>
      <c r="BB1052" s="36" t="s">
        <v>140</v>
      </c>
      <c r="BC1052" s="65" t="s">
        <v>228</v>
      </c>
      <c r="BD1052" s="54" t="s">
        <v>205</v>
      </c>
      <c r="BE1052" s="59" t="s">
        <v>206</v>
      </c>
      <c r="BF1052" s="187"/>
      <c r="BG1052" s="143"/>
      <c r="BH1052" s="142" t="s">
        <v>375</v>
      </c>
      <c r="BI1052" s="142" t="s">
        <v>323</v>
      </c>
      <c r="BM1052" s="142" t="s">
        <v>480</v>
      </c>
      <c r="BN1052" s="187" t="s">
        <v>592</v>
      </c>
      <c r="BO1052" s="92"/>
      <c r="BP1052" s="117"/>
      <c r="BQ1052" s="120"/>
    </row>
    <row r="1053" spans="53:69">
      <c r="BA1053" s="32" t="str">
        <f t="shared" si="0"/>
        <v>E124</v>
      </c>
      <c r="BB1053" s="36" t="s">
        <v>144</v>
      </c>
      <c r="BC1053" s="65" t="s">
        <v>229</v>
      </c>
      <c r="BD1053" s="54" t="s">
        <v>207</v>
      </c>
      <c r="BE1053" s="58" t="s">
        <v>208</v>
      </c>
      <c r="BF1053" s="187"/>
      <c r="BG1053" s="143"/>
      <c r="BH1053" s="142" t="s">
        <v>376</v>
      </c>
      <c r="BI1053" s="142" t="s">
        <v>324</v>
      </c>
      <c r="BM1053" s="142" t="s">
        <v>481</v>
      </c>
      <c r="BN1053" s="187" t="s">
        <v>593</v>
      </c>
      <c r="BO1053" s="92"/>
      <c r="BP1053" s="117"/>
      <c r="BQ1053" s="120"/>
    </row>
    <row r="1054" spans="53:69" ht="15.75">
      <c r="BA1054" s="32" t="str">
        <f t="shared" si="0"/>
        <v>F081</v>
      </c>
      <c r="BB1054" s="37" t="s">
        <v>124</v>
      </c>
      <c r="BC1054" s="65" t="s">
        <v>230</v>
      </c>
      <c r="BD1054" s="54" t="s">
        <v>209</v>
      </c>
      <c r="BE1054" s="55" t="s">
        <v>210</v>
      </c>
      <c r="BF1054" s="187"/>
      <c r="BG1054" s="143"/>
      <c r="BH1054" s="142" t="s">
        <v>377</v>
      </c>
      <c r="BI1054" s="142" t="s">
        <v>325</v>
      </c>
      <c r="BM1054" s="142" t="s">
        <v>482</v>
      </c>
      <c r="BN1054" s="187" t="s">
        <v>594</v>
      </c>
      <c r="BO1054" s="86"/>
      <c r="BP1054" s="117"/>
      <c r="BQ1054" s="119"/>
    </row>
    <row r="1055" spans="53:69">
      <c r="BA1055" s="32" t="str">
        <f t="shared" si="0"/>
        <v>F084</v>
      </c>
      <c r="BB1055" s="37" t="s">
        <v>150</v>
      </c>
      <c r="BC1055" s="65" t="s">
        <v>231</v>
      </c>
      <c r="BD1055" s="61" t="s">
        <v>211</v>
      </c>
      <c r="BE1055" s="47" t="s">
        <v>212</v>
      </c>
      <c r="BF1055" s="187"/>
      <c r="BG1055" s="143"/>
      <c r="BH1055" s="142" t="s">
        <v>378</v>
      </c>
      <c r="BI1055" s="142" t="s">
        <v>326</v>
      </c>
      <c r="BM1055" s="142" t="s">
        <v>483</v>
      </c>
      <c r="BN1055" s="187" t="s">
        <v>595</v>
      </c>
      <c r="BO1055" s="92"/>
      <c r="BP1055" s="117"/>
      <c r="BQ1055" s="124"/>
    </row>
    <row r="1056" spans="53:69">
      <c r="BA1056" s="32" t="str">
        <f t="shared" si="0"/>
        <v>G055</v>
      </c>
      <c r="BB1056" s="38" t="s">
        <v>109</v>
      </c>
      <c r="BH1056" s="142" t="s">
        <v>379</v>
      </c>
      <c r="BI1056" s="142" t="s">
        <v>327</v>
      </c>
      <c r="BM1056" s="142" t="s">
        <v>484</v>
      </c>
      <c r="BN1056" s="187" t="s">
        <v>596</v>
      </c>
      <c r="BO1056" s="92"/>
      <c r="BP1056" s="117"/>
      <c r="BQ1056" s="124"/>
    </row>
    <row r="1057" spans="53:69" ht="30">
      <c r="BA1057" s="32" t="str">
        <f t="shared" si="0"/>
        <v>K052</v>
      </c>
      <c r="BB1057" s="39" t="s">
        <v>108</v>
      </c>
      <c r="BH1057" s="142" t="s">
        <v>380</v>
      </c>
      <c r="BI1057" s="142" t="s">
        <v>328</v>
      </c>
      <c r="BM1057" s="142" t="s">
        <v>485</v>
      </c>
      <c r="BN1057" s="187" t="s">
        <v>597</v>
      </c>
      <c r="BO1057" s="93"/>
      <c r="BP1057" s="117"/>
      <c r="BQ1057" s="116"/>
    </row>
    <row r="1058" spans="53:69">
      <c r="BA1058" s="32" t="s">
        <v>860</v>
      </c>
      <c r="BB1058" s="39" t="s">
        <v>859</v>
      </c>
      <c r="BH1058" s="142" t="s">
        <v>381</v>
      </c>
      <c r="BI1058" s="142" t="s">
        <v>329</v>
      </c>
      <c r="BM1058" s="142" t="s">
        <v>486</v>
      </c>
      <c r="BN1058" s="187" t="s">
        <v>597</v>
      </c>
      <c r="BO1058" s="92"/>
      <c r="BP1058" s="117"/>
      <c r="BQ1058" s="116"/>
    </row>
    <row r="1059" spans="53:69">
      <c r="BA1059" s="32" t="str">
        <f t="shared" ref="BA1059:BA1084" si="1">MID(BB1059,1,4)</f>
        <v>N014</v>
      </c>
      <c r="BB1059" s="40" t="s">
        <v>100</v>
      </c>
      <c r="BH1059" s="142" t="s">
        <v>382</v>
      </c>
      <c r="BM1059" s="142" t="s">
        <v>487</v>
      </c>
      <c r="BN1059" s="187" t="s">
        <v>598</v>
      </c>
      <c r="BO1059" s="87"/>
      <c r="BP1059" s="126"/>
      <c r="BQ1059" s="118"/>
    </row>
    <row r="1060" spans="53:69">
      <c r="BA1060" s="32" t="str">
        <f t="shared" si="1"/>
        <v>O121</v>
      </c>
      <c r="BB1060" s="36" t="s">
        <v>137</v>
      </c>
      <c r="BH1060" s="142" t="s">
        <v>383</v>
      </c>
      <c r="BM1060" s="142" t="s">
        <v>488</v>
      </c>
      <c r="BN1060" s="187" t="s">
        <v>599</v>
      </c>
      <c r="BO1060" s="82"/>
      <c r="BP1060" s="126"/>
      <c r="BQ1060" s="118"/>
    </row>
    <row r="1061" spans="53:69">
      <c r="BA1061" s="32" t="str">
        <f t="shared" si="1"/>
        <v>P106</v>
      </c>
      <c r="BB1061" s="41" t="s">
        <v>133</v>
      </c>
      <c r="BH1061" s="142" t="s">
        <v>384</v>
      </c>
      <c r="BM1061" s="142" t="s">
        <v>489</v>
      </c>
      <c r="BN1061" s="187" t="s">
        <v>600</v>
      </c>
      <c r="BO1061" s="82"/>
      <c r="BP1061" s="127"/>
      <c r="BQ1061" s="114"/>
    </row>
    <row r="1062" spans="53:69">
      <c r="BA1062" s="32" t="str">
        <f t="shared" si="1"/>
        <v>P111</v>
      </c>
      <c r="BB1062" s="36" t="s">
        <v>101</v>
      </c>
      <c r="BH1062" s="142" t="s">
        <v>385</v>
      </c>
      <c r="BM1062" s="142" t="s">
        <v>490</v>
      </c>
      <c r="BN1062" s="187" t="s">
        <v>601</v>
      </c>
      <c r="BO1062" s="86"/>
      <c r="BP1062" s="117"/>
      <c r="BQ1062" s="123"/>
    </row>
    <row r="1063" spans="53:69">
      <c r="BA1063" s="32" t="str">
        <f t="shared" si="1"/>
        <v>P123</v>
      </c>
      <c r="BB1063" s="42" t="s">
        <v>141</v>
      </c>
      <c r="BH1063" s="142" t="s">
        <v>386</v>
      </c>
      <c r="BM1063" s="142" t="s">
        <v>491</v>
      </c>
      <c r="BN1063" s="187" t="s">
        <v>602</v>
      </c>
      <c r="BO1063" s="82"/>
      <c r="BP1063" s="115"/>
      <c r="BQ1063" s="123"/>
    </row>
    <row r="1064" spans="53:69">
      <c r="BA1064" s="32" t="str">
        <f t="shared" si="1"/>
        <v>PA01</v>
      </c>
      <c r="BB1064" s="36" t="s">
        <v>145</v>
      </c>
      <c r="BH1064" s="142" t="s">
        <v>387</v>
      </c>
      <c r="BM1064" s="142" t="s">
        <v>492</v>
      </c>
      <c r="BN1064" s="187" t="s">
        <v>603</v>
      </c>
      <c r="BO1064" s="82"/>
      <c r="BP1064" s="115"/>
      <c r="BQ1064" s="123"/>
    </row>
    <row r="1065" spans="53:69">
      <c r="BA1065" s="32" t="str">
        <f t="shared" si="1"/>
        <v>PA02</v>
      </c>
      <c r="BB1065" s="40" t="s">
        <v>99</v>
      </c>
      <c r="BH1065" s="142" t="s">
        <v>388</v>
      </c>
      <c r="BM1065" s="142" t="s">
        <v>493</v>
      </c>
      <c r="BN1065" s="187" t="s">
        <v>604</v>
      </c>
      <c r="BO1065" s="94"/>
      <c r="BP1065" s="115"/>
      <c r="BQ1065" s="123"/>
    </row>
    <row r="1066" spans="53:69">
      <c r="BA1066" s="32" t="str">
        <f t="shared" si="1"/>
        <v>PA03</v>
      </c>
      <c r="BB1066" s="42" t="s">
        <v>142</v>
      </c>
      <c r="BH1066" s="142" t="s">
        <v>389</v>
      </c>
      <c r="BM1066" s="142" t="s">
        <v>494</v>
      </c>
      <c r="BN1066" s="187" t="s">
        <v>605</v>
      </c>
      <c r="BO1066" s="82"/>
      <c r="BP1066" s="115"/>
      <c r="BQ1066" s="123"/>
    </row>
    <row r="1067" spans="53:69">
      <c r="BA1067" s="32" t="str">
        <f t="shared" si="1"/>
        <v>PA04</v>
      </c>
      <c r="BB1067" s="37" t="s">
        <v>129</v>
      </c>
      <c r="BH1067" s="142" t="s">
        <v>390</v>
      </c>
      <c r="BM1067" s="142" t="s">
        <v>495</v>
      </c>
      <c r="BN1067" s="187" t="s">
        <v>606</v>
      </c>
      <c r="BO1067" s="95"/>
      <c r="BP1067" s="117"/>
      <c r="BQ1067" s="122"/>
    </row>
    <row r="1068" spans="53:69">
      <c r="BA1068" s="32" t="str">
        <f t="shared" si="1"/>
        <v>PA05</v>
      </c>
      <c r="BB1068" s="37" t="s">
        <v>127</v>
      </c>
      <c r="BH1068" s="142" t="s">
        <v>391</v>
      </c>
      <c r="BM1068" s="142" t="s">
        <v>496</v>
      </c>
      <c r="BN1068" s="187" t="s">
        <v>607</v>
      </c>
      <c r="BO1068" s="87"/>
      <c r="BP1068" s="117"/>
      <c r="BQ1068" s="123"/>
    </row>
    <row r="1069" spans="53:69">
      <c r="BA1069" s="32" t="str">
        <f t="shared" si="1"/>
        <v>PA06</v>
      </c>
      <c r="BB1069" s="37" t="s">
        <v>128</v>
      </c>
      <c r="BH1069" s="142" t="s">
        <v>392</v>
      </c>
      <c r="BM1069" s="142" t="s">
        <v>497</v>
      </c>
      <c r="BN1069" s="187" t="s">
        <v>608</v>
      </c>
      <c r="BO1069" s="84"/>
      <c r="BP1069" s="117"/>
      <c r="BQ1069" s="124"/>
    </row>
    <row r="1070" spans="53:69">
      <c r="BA1070" s="32" t="str">
        <f t="shared" si="1"/>
        <v>PA07</v>
      </c>
      <c r="BB1070" s="39" t="s">
        <v>111</v>
      </c>
      <c r="BH1070" s="142" t="s">
        <v>393</v>
      </c>
      <c r="BM1070" s="142" t="s">
        <v>498</v>
      </c>
      <c r="BN1070" s="187" t="s">
        <v>609</v>
      </c>
      <c r="BO1070" s="84"/>
      <c r="BP1070" s="117"/>
      <c r="BQ1070" s="124"/>
    </row>
    <row r="1071" spans="53:69">
      <c r="BA1071" s="32" t="str">
        <f t="shared" si="1"/>
        <v>PA08</v>
      </c>
      <c r="BB1071" s="39" t="s">
        <v>119</v>
      </c>
      <c r="BH1071" s="142" t="s">
        <v>394</v>
      </c>
      <c r="BM1071" s="142" t="s">
        <v>499</v>
      </c>
      <c r="BN1071" s="187" t="s">
        <v>610</v>
      </c>
      <c r="BO1071" s="84"/>
      <c r="BP1071" s="117"/>
      <c r="BQ1071" s="122"/>
    </row>
    <row r="1072" spans="53:69">
      <c r="BA1072" s="32" t="str">
        <f t="shared" si="1"/>
        <v>MA10</v>
      </c>
      <c r="BB1072" s="42" t="s">
        <v>143</v>
      </c>
      <c r="BH1072" s="142" t="s">
        <v>395</v>
      </c>
      <c r="BM1072" s="142" t="s">
        <v>500</v>
      </c>
      <c r="BN1072" s="187" t="s">
        <v>611</v>
      </c>
      <c r="BO1072" s="82"/>
      <c r="BP1072" s="117"/>
      <c r="BQ1072" s="122"/>
    </row>
    <row r="1073" spans="53:69">
      <c r="BA1073" s="32" t="str">
        <f t="shared" si="1"/>
        <v>OA11</v>
      </c>
      <c r="BB1073" s="36" t="s">
        <v>138</v>
      </c>
      <c r="BN1073" s="187" t="s">
        <v>612</v>
      </c>
      <c r="BO1073" s="84"/>
      <c r="BP1073" s="117"/>
      <c r="BQ1073" s="122"/>
    </row>
    <row r="1074" spans="53:69">
      <c r="BA1074" s="32" t="str">
        <f t="shared" si="1"/>
        <v>PA09</v>
      </c>
      <c r="BB1074" s="40" t="s">
        <v>105</v>
      </c>
      <c r="BH1074" s="142" t="s">
        <v>396</v>
      </c>
      <c r="BM1074" s="142" t="s">
        <v>501</v>
      </c>
      <c r="BN1074" s="187" t="s">
        <v>613</v>
      </c>
      <c r="BO1074" s="93"/>
      <c r="BP1074" s="117"/>
      <c r="BQ1074" s="123"/>
    </row>
    <row r="1075" spans="53:69">
      <c r="BA1075" s="32" t="str">
        <f t="shared" si="1"/>
        <v>PA14</v>
      </c>
      <c r="BB1075" s="36" t="s">
        <v>103</v>
      </c>
      <c r="BH1075" s="142" t="s">
        <v>397</v>
      </c>
      <c r="BM1075" s="142" t="s">
        <v>502</v>
      </c>
      <c r="BN1075" s="187" t="s">
        <v>614</v>
      </c>
      <c r="BO1075" s="93"/>
      <c r="BP1075" s="117"/>
      <c r="BQ1075" s="122"/>
    </row>
    <row r="1076" spans="53:69">
      <c r="BA1076" s="32" t="str">
        <f t="shared" si="1"/>
        <v>PA15</v>
      </c>
      <c r="BB1076" s="42" t="s">
        <v>139</v>
      </c>
      <c r="BH1076" s="142" t="s">
        <v>398</v>
      </c>
      <c r="BM1076" s="142" t="s">
        <v>503</v>
      </c>
      <c r="BN1076" s="187" t="s">
        <v>615</v>
      </c>
      <c r="BO1076" s="93"/>
      <c r="BP1076" s="117"/>
      <c r="BQ1076" s="122"/>
    </row>
    <row r="1077" spans="53:69">
      <c r="BA1077" s="32" t="str">
        <f t="shared" si="1"/>
        <v>PA16</v>
      </c>
      <c r="BB1077" s="37" t="s">
        <v>125</v>
      </c>
      <c r="BH1077" s="142" t="s">
        <v>399</v>
      </c>
      <c r="BM1077" s="142" t="s">
        <v>504</v>
      </c>
      <c r="BN1077" s="187" t="s">
        <v>616</v>
      </c>
      <c r="BO1077" s="87"/>
      <c r="BP1077" s="117"/>
      <c r="BQ1077" s="122"/>
    </row>
    <row r="1078" spans="53:69">
      <c r="BA1078" s="32" t="str">
        <f t="shared" si="1"/>
        <v>PA17</v>
      </c>
      <c r="BB1078" s="39" t="s">
        <v>107</v>
      </c>
      <c r="BH1078" s="142" t="s">
        <v>400</v>
      </c>
      <c r="BM1078" s="142" t="s">
        <v>505</v>
      </c>
      <c r="BN1078" s="187" t="s">
        <v>617</v>
      </c>
      <c r="BO1078" s="93"/>
      <c r="BP1078" s="117"/>
      <c r="BQ1078" s="122"/>
    </row>
    <row r="1079" spans="53:69">
      <c r="BA1079" s="32" t="str">
        <f t="shared" si="1"/>
        <v>PA18</v>
      </c>
      <c r="BB1079" s="37" t="s">
        <v>131</v>
      </c>
      <c r="BH1079" s="142" t="s">
        <v>401</v>
      </c>
      <c r="BM1079" s="142" t="s">
        <v>506</v>
      </c>
      <c r="BN1079" s="187" t="s">
        <v>618</v>
      </c>
      <c r="BO1079" s="93"/>
      <c r="BP1079" s="117"/>
      <c r="BQ1079" s="121"/>
    </row>
    <row r="1080" spans="53:69">
      <c r="BA1080" s="32" t="str">
        <f t="shared" si="1"/>
        <v>PA19</v>
      </c>
      <c r="BB1080" s="39" t="s">
        <v>123</v>
      </c>
      <c r="BH1080" s="142" t="s">
        <v>402</v>
      </c>
      <c r="BM1080" s="142" t="s">
        <v>507</v>
      </c>
      <c r="BN1080" s="187" t="s">
        <v>619</v>
      </c>
      <c r="BO1080" s="93"/>
      <c r="BP1080" s="117"/>
      <c r="BQ1080" s="121"/>
    </row>
    <row r="1081" spans="53:69">
      <c r="BA1081" s="32" t="str">
        <f t="shared" si="1"/>
        <v>PA21</v>
      </c>
      <c r="BB1081" s="41" t="s">
        <v>132</v>
      </c>
      <c r="BH1081" s="142" t="s">
        <v>403</v>
      </c>
      <c r="BM1081" s="142" t="s">
        <v>508</v>
      </c>
      <c r="BN1081" s="187" t="s">
        <v>620</v>
      </c>
      <c r="BO1081" s="92"/>
      <c r="BP1081" s="117"/>
      <c r="BQ1081" s="123"/>
    </row>
    <row r="1082" spans="53:69">
      <c r="BA1082" s="32" t="str">
        <f t="shared" si="1"/>
        <v>PA22</v>
      </c>
      <c r="BB1082" s="37" t="s">
        <v>151</v>
      </c>
      <c r="BH1082" s="142" t="s">
        <v>404</v>
      </c>
      <c r="BM1082" s="142" t="s">
        <v>509</v>
      </c>
      <c r="BN1082" s="187" t="s">
        <v>621</v>
      </c>
      <c r="BO1082" s="92"/>
      <c r="BP1082" s="117"/>
      <c r="BQ1082" s="121"/>
    </row>
    <row r="1083" spans="53:69">
      <c r="BA1083" s="32" t="str">
        <f t="shared" si="1"/>
        <v>PA23</v>
      </c>
      <c r="BB1083" s="41" t="s">
        <v>136</v>
      </c>
      <c r="BC1083" s="63" t="s">
        <v>241</v>
      </c>
      <c r="BD1083" s="46" t="s">
        <v>243</v>
      </c>
      <c r="BH1083" s="142" t="s">
        <v>405</v>
      </c>
      <c r="BM1083" s="142" t="s">
        <v>510</v>
      </c>
      <c r="BN1083" s="187" t="s">
        <v>622</v>
      </c>
      <c r="BO1083" s="93"/>
      <c r="BP1083" s="117"/>
      <c r="BQ1083" s="121"/>
    </row>
    <row r="1084" spans="53:69">
      <c r="BA1084" s="32" t="str">
        <f t="shared" si="1"/>
        <v>PA25</v>
      </c>
      <c r="BB1084" s="187" t="s">
        <v>812</v>
      </c>
      <c r="BC1084" s="185" t="s">
        <v>232</v>
      </c>
      <c r="BD1084" s="186" t="s">
        <v>262</v>
      </c>
      <c r="BH1084" s="142" t="s">
        <v>406</v>
      </c>
      <c r="BM1084" s="142" t="s">
        <v>511</v>
      </c>
      <c r="BN1084" s="187" t="s">
        <v>623</v>
      </c>
      <c r="BO1084" s="93"/>
      <c r="BP1084" s="117"/>
      <c r="BQ1084" s="121"/>
    </row>
    <row r="1085" spans="53:69">
      <c r="BC1085" s="185" t="s">
        <v>233</v>
      </c>
      <c r="BD1085" s="186" t="s">
        <v>271</v>
      </c>
      <c r="BM1085" s="142" t="s">
        <v>512</v>
      </c>
      <c r="BN1085" s="187" t="s">
        <v>624</v>
      </c>
      <c r="BO1085" s="87"/>
      <c r="BP1085" s="117"/>
      <c r="BQ1085" s="121"/>
    </row>
    <row r="1086" spans="53:69">
      <c r="BC1086" s="185" t="s">
        <v>234</v>
      </c>
      <c r="BD1086" s="188" t="s">
        <v>272</v>
      </c>
      <c r="BN1086" s="187" t="s">
        <v>625</v>
      </c>
      <c r="BO1086" s="93"/>
      <c r="BP1086" s="117"/>
      <c r="BQ1086" s="116"/>
    </row>
    <row r="1087" spans="53:69">
      <c r="BC1087" s="185" t="s">
        <v>235</v>
      </c>
      <c r="BD1087" s="54" t="s">
        <v>270</v>
      </c>
      <c r="BM1087" s="142" t="s">
        <v>513</v>
      </c>
      <c r="BN1087" s="187" t="s">
        <v>626</v>
      </c>
      <c r="BO1087" s="84"/>
      <c r="BP1087" s="117"/>
      <c r="BQ1087" s="116"/>
    </row>
    <row r="1088" spans="53:69">
      <c r="BC1088" s="185" t="s">
        <v>236</v>
      </c>
      <c r="BD1088" s="54" t="s">
        <v>181</v>
      </c>
      <c r="BM1088" s="142" t="s">
        <v>514</v>
      </c>
      <c r="BN1088" s="187" t="s">
        <v>627</v>
      </c>
      <c r="BO1088" s="93"/>
      <c r="BP1088" s="117"/>
      <c r="BQ1088" s="123"/>
    </row>
    <row r="1089" spans="55:69">
      <c r="BC1089" s="185" t="s">
        <v>237</v>
      </c>
      <c r="BD1089" s="54" t="s">
        <v>183</v>
      </c>
      <c r="BM1089" s="142" t="s">
        <v>515</v>
      </c>
      <c r="BN1089" s="187" t="s">
        <v>628</v>
      </c>
      <c r="BO1089" s="87"/>
      <c r="BP1089" s="117"/>
      <c r="BQ1089" s="123"/>
    </row>
    <row r="1090" spans="55:69">
      <c r="BC1090" s="185" t="s">
        <v>238</v>
      </c>
      <c r="BD1090" s="54" t="s">
        <v>72</v>
      </c>
      <c r="BM1090" s="142" t="s">
        <v>516</v>
      </c>
      <c r="BN1090" s="187" t="s">
        <v>629</v>
      </c>
      <c r="BO1090" s="84"/>
      <c r="BP1090" s="117"/>
      <c r="BQ1090" s="123"/>
    </row>
    <row r="1091" spans="55:69">
      <c r="BC1091" s="185" t="s">
        <v>239</v>
      </c>
      <c r="BD1091" s="54" t="s">
        <v>186</v>
      </c>
      <c r="BM1091" s="142" t="s">
        <v>517</v>
      </c>
      <c r="BN1091" s="187" t="s">
        <v>630</v>
      </c>
      <c r="BO1091" s="84"/>
      <c r="BP1091" s="117"/>
      <c r="BQ1091" s="123"/>
    </row>
    <row r="1092" spans="55:69">
      <c r="BC1092" s="185" t="s">
        <v>240</v>
      </c>
      <c r="BD1092" s="54" t="s">
        <v>269</v>
      </c>
      <c r="BM1092" s="142" t="s">
        <v>518</v>
      </c>
      <c r="BN1092" s="187" t="s">
        <v>631</v>
      </c>
      <c r="BO1092" s="90"/>
      <c r="BP1092" s="117"/>
      <c r="BQ1092" s="116"/>
    </row>
    <row r="1093" spans="55:69">
      <c r="BC1093" s="57" t="s">
        <v>213</v>
      </c>
      <c r="BD1093" s="54" t="s">
        <v>189</v>
      </c>
      <c r="BM1093" s="142" t="s">
        <v>519</v>
      </c>
      <c r="BN1093" s="187" t="s">
        <v>632</v>
      </c>
      <c r="BO1093" s="84"/>
      <c r="BP1093" s="117"/>
      <c r="BQ1093" s="122"/>
    </row>
    <row r="1094" spans="55:69">
      <c r="BC1094" s="57" t="s">
        <v>214</v>
      </c>
      <c r="BD1094" s="54" t="s">
        <v>190</v>
      </c>
      <c r="BM1094" s="142" t="s">
        <v>520</v>
      </c>
      <c r="BN1094" s="187" t="s">
        <v>633</v>
      </c>
      <c r="BO1094" s="84"/>
      <c r="BP1094" s="117"/>
      <c r="BQ1094" s="122"/>
    </row>
    <row r="1095" spans="55:69">
      <c r="BC1095" s="57" t="s">
        <v>215</v>
      </c>
      <c r="BD1095" s="54" t="s">
        <v>273</v>
      </c>
      <c r="BM1095" s="142" t="s">
        <v>521</v>
      </c>
      <c r="BN1095" s="187" t="s">
        <v>634</v>
      </c>
      <c r="BO1095" s="84"/>
      <c r="BP1095" s="117"/>
      <c r="BQ1095" s="122"/>
    </row>
    <row r="1096" spans="55:69">
      <c r="BC1096" s="57" t="s">
        <v>216</v>
      </c>
      <c r="BD1096" s="54" t="s">
        <v>192</v>
      </c>
      <c r="BM1096" s="142" t="s">
        <v>522</v>
      </c>
      <c r="BN1096" s="187" t="s">
        <v>634</v>
      </c>
      <c r="BO1096" s="84"/>
      <c r="BP1096" s="117"/>
      <c r="BQ1096" s="116"/>
    </row>
    <row r="1097" spans="55:69">
      <c r="BC1097" s="57" t="s">
        <v>217</v>
      </c>
      <c r="BD1097" s="54" t="s">
        <v>193</v>
      </c>
      <c r="BM1097" s="142" t="s">
        <v>523</v>
      </c>
      <c r="BN1097" s="187" t="s">
        <v>635</v>
      </c>
      <c r="BO1097" s="84"/>
      <c r="BP1097" s="117"/>
      <c r="BQ1097" s="122"/>
    </row>
    <row r="1098" spans="55:69">
      <c r="BC1098" s="57" t="s">
        <v>218</v>
      </c>
      <c r="BD1098" s="54" t="s">
        <v>274</v>
      </c>
      <c r="BM1098" s="142" t="s">
        <v>524</v>
      </c>
      <c r="BN1098" s="187" t="s">
        <v>636</v>
      </c>
      <c r="BO1098" s="84"/>
      <c r="BP1098" s="117"/>
      <c r="BQ1098" s="116"/>
    </row>
    <row r="1099" spans="55:69">
      <c r="BC1099" s="57" t="s">
        <v>219</v>
      </c>
      <c r="BD1099" s="54" t="s">
        <v>275</v>
      </c>
      <c r="BM1099" s="142" t="s">
        <v>525</v>
      </c>
      <c r="BN1099" s="187" t="s">
        <v>637</v>
      </c>
      <c r="BO1099" s="84"/>
      <c r="BP1099" s="117"/>
      <c r="BQ1099" s="116"/>
    </row>
    <row r="1100" spans="55:69">
      <c r="BC1100" s="57" t="s">
        <v>220</v>
      </c>
      <c r="BD1100" s="54" t="s">
        <v>196</v>
      </c>
      <c r="BM1100" s="142" t="s">
        <v>526</v>
      </c>
      <c r="BN1100" s="187" t="s">
        <v>638</v>
      </c>
      <c r="BO1100" s="84"/>
      <c r="BP1100" s="117"/>
      <c r="BQ1100" s="116"/>
    </row>
    <row r="1101" spans="55:69">
      <c r="BC1101" s="65" t="s">
        <v>221</v>
      </c>
      <c r="BD1101" s="54" t="s">
        <v>276</v>
      </c>
      <c r="BM1101" s="142" t="s">
        <v>527</v>
      </c>
      <c r="BN1101" s="187" t="s">
        <v>639</v>
      </c>
      <c r="BO1101" s="87"/>
      <c r="BP1101" s="117"/>
      <c r="BQ1101" s="116"/>
    </row>
    <row r="1102" spans="55:69">
      <c r="BC1102" s="65" t="s">
        <v>222</v>
      </c>
      <c r="BD1102" s="54" t="s">
        <v>198</v>
      </c>
      <c r="BM1102" s="142" t="s">
        <v>528</v>
      </c>
      <c r="BN1102" s="187" t="s">
        <v>640</v>
      </c>
      <c r="BO1102" s="87"/>
      <c r="BP1102" s="126"/>
      <c r="BQ1102" s="123"/>
    </row>
    <row r="1103" spans="55:69">
      <c r="BC1103" s="65" t="s">
        <v>223</v>
      </c>
      <c r="BD1103" s="54" t="s">
        <v>199</v>
      </c>
      <c r="BM1103" s="142" t="s">
        <v>529</v>
      </c>
      <c r="BN1103" s="187" t="s">
        <v>641</v>
      </c>
      <c r="BO1103" s="87"/>
      <c r="BP1103" s="117"/>
      <c r="BQ1103" s="123"/>
    </row>
    <row r="1104" spans="55:69">
      <c r="BC1104" s="65" t="s">
        <v>224</v>
      </c>
      <c r="BD1104" s="54" t="s">
        <v>277</v>
      </c>
      <c r="BM1104" s="142" t="s">
        <v>530</v>
      </c>
      <c r="BN1104" s="187" t="s">
        <v>642</v>
      </c>
      <c r="BO1104" s="93"/>
      <c r="BP1104" s="126"/>
      <c r="BQ1104" s="123"/>
    </row>
    <row r="1105" spans="55:69">
      <c r="BC1105" s="65" t="s">
        <v>225</v>
      </c>
      <c r="BD1105" s="54" t="s">
        <v>278</v>
      </c>
      <c r="BM1105" s="142" t="s">
        <v>531</v>
      </c>
      <c r="BN1105" s="187" t="s">
        <v>643</v>
      </c>
      <c r="BO1105" s="93"/>
      <c r="BP1105" s="115"/>
      <c r="BQ1105" s="116"/>
    </row>
    <row r="1106" spans="55:69">
      <c r="BC1106" s="65" t="s">
        <v>226</v>
      </c>
      <c r="BD1106" s="54" t="s">
        <v>279</v>
      </c>
      <c r="BM1106" s="142" t="s">
        <v>532</v>
      </c>
      <c r="BN1106" s="187" t="s">
        <v>644</v>
      </c>
      <c r="BO1106" s="86"/>
      <c r="BP1106" s="115"/>
      <c r="BQ1106" s="124"/>
    </row>
    <row r="1107" spans="55:69">
      <c r="BC1107" s="65" t="s">
        <v>227</v>
      </c>
      <c r="BD1107" s="54" t="s">
        <v>285</v>
      </c>
      <c r="BE1107" s="69" t="s">
        <v>6</v>
      </c>
      <c r="BM1107" s="142" t="s">
        <v>533</v>
      </c>
      <c r="BN1107" s="187" t="s">
        <v>645</v>
      </c>
      <c r="BO1107" s="93"/>
      <c r="BP1107" s="115"/>
      <c r="BQ1107" s="124"/>
    </row>
    <row r="1108" spans="55:69">
      <c r="BC1108" s="65" t="s">
        <v>228</v>
      </c>
      <c r="BD1108" s="54" t="s">
        <v>280</v>
      </c>
      <c r="BE1108" s="69" t="s">
        <v>252</v>
      </c>
      <c r="BM1108" s="142" t="s">
        <v>534</v>
      </c>
      <c r="BN1108" s="187" t="s">
        <v>646</v>
      </c>
      <c r="BO1108" s="92"/>
      <c r="BP1108" s="143"/>
    </row>
    <row r="1109" spans="55:69">
      <c r="BC1109" s="65" t="s">
        <v>229</v>
      </c>
      <c r="BD1109" s="54" t="s">
        <v>281</v>
      </c>
      <c r="BE1109" s="69" t="s">
        <v>6</v>
      </c>
      <c r="BM1109" s="142" t="s">
        <v>535</v>
      </c>
      <c r="BN1109" s="187" t="s">
        <v>647</v>
      </c>
      <c r="BO1109" s="93"/>
      <c r="BP1109" s="143"/>
    </row>
    <row r="1110" spans="55:69">
      <c r="BC1110" s="65" t="s">
        <v>230</v>
      </c>
      <c r="BD1110" s="54" t="s">
        <v>282</v>
      </c>
      <c r="BE1110" s="69" t="s">
        <v>6</v>
      </c>
      <c r="BM1110" s="142" t="s">
        <v>536</v>
      </c>
      <c r="BN1110" s="187" t="s">
        <v>648</v>
      </c>
      <c r="BO1110" s="93"/>
      <c r="BP1110" s="143"/>
    </row>
    <row r="1111" spans="55:69">
      <c r="BC1111" s="65" t="s">
        <v>231</v>
      </c>
      <c r="BD1111" s="61" t="s">
        <v>283</v>
      </c>
      <c r="BE1111" s="61" t="s">
        <v>211</v>
      </c>
      <c r="BM1111" s="142" t="s">
        <v>537</v>
      </c>
      <c r="BN1111" s="187" t="s">
        <v>649</v>
      </c>
      <c r="BO1111" s="86"/>
      <c r="BP1111" s="143"/>
    </row>
    <row r="1112" spans="55:69" ht="15.75" thickBot="1">
      <c r="BM1112" s="142" t="s">
        <v>538</v>
      </c>
      <c r="BN1112" s="187" t="s">
        <v>650</v>
      </c>
      <c r="BO1112" s="93"/>
      <c r="BP1112" s="143"/>
    </row>
    <row r="1113" spans="55:69">
      <c r="BC1113" s="313" t="s">
        <v>243</v>
      </c>
      <c r="BD1113" s="314"/>
      <c r="BE1113" s="45" t="s">
        <v>261</v>
      </c>
      <c r="BM1113" s="142" t="s">
        <v>539</v>
      </c>
      <c r="BN1113" s="187" t="s">
        <v>651</v>
      </c>
      <c r="BO1113" s="93"/>
      <c r="BP1113" s="143"/>
    </row>
    <row r="1114" spans="55:69">
      <c r="BC1114" s="185" t="s">
        <v>156</v>
      </c>
      <c r="BD1114" s="186" t="s">
        <v>263</v>
      </c>
      <c r="BE1114" s="47" t="s">
        <v>158</v>
      </c>
      <c r="BM1114" s="142" t="s">
        <v>540</v>
      </c>
      <c r="BN1114" s="187" t="s">
        <v>652</v>
      </c>
      <c r="BO1114" s="86"/>
      <c r="BP1114" s="143"/>
    </row>
    <row r="1115" spans="55:69">
      <c r="BC1115" s="185" t="s">
        <v>156</v>
      </c>
      <c r="BD1115" s="186" t="s">
        <v>263</v>
      </c>
      <c r="BE1115" s="47" t="s">
        <v>159</v>
      </c>
      <c r="BM1115" s="142" t="s">
        <v>541</v>
      </c>
      <c r="BN1115" s="187" t="s">
        <v>653</v>
      </c>
      <c r="BO1115" s="86"/>
      <c r="BP1115" s="143"/>
    </row>
    <row r="1116" spans="55:69">
      <c r="BC1116" s="185" t="s">
        <v>160</v>
      </c>
      <c r="BD1116" s="186" t="s">
        <v>264</v>
      </c>
      <c r="BE1116" s="48" t="s">
        <v>161</v>
      </c>
      <c r="BM1116" s="142" t="s">
        <v>542</v>
      </c>
      <c r="BN1116" s="187" t="s">
        <v>654</v>
      </c>
      <c r="BO1116" s="82"/>
      <c r="BP1116" s="143"/>
    </row>
    <row r="1117" spans="55:69" ht="15.75">
      <c r="BC1117" s="185" t="s">
        <v>160</v>
      </c>
      <c r="BD1117" s="186" t="s">
        <v>264</v>
      </c>
      <c r="BE1117" s="49" t="s">
        <v>162</v>
      </c>
      <c r="BM1117" s="142" t="s">
        <v>543</v>
      </c>
      <c r="BN1117" s="187" t="s">
        <v>655</v>
      </c>
      <c r="BO1117" s="82"/>
      <c r="BP1117" s="143"/>
    </row>
    <row r="1118" spans="55:69" ht="15.75">
      <c r="BC1118" s="185" t="s">
        <v>160</v>
      </c>
      <c r="BD1118" s="186" t="s">
        <v>264</v>
      </c>
      <c r="BE1118" s="49" t="s">
        <v>163</v>
      </c>
      <c r="BM1118" s="142" t="s">
        <v>544</v>
      </c>
      <c r="BN1118" s="187" t="s">
        <v>656</v>
      </c>
      <c r="BO1118" s="82"/>
      <c r="BP1118" s="143"/>
    </row>
    <row r="1119" spans="55:69" ht="15.75">
      <c r="BC1119" s="185" t="s">
        <v>160</v>
      </c>
      <c r="BD1119" s="186" t="s">
        <v>264</v>
      </c>
      <c r="BE1119" s="50" t="s">
        <v>164</v>
      </c>
      <c r="BM1119" s="142" t="s">
        <v>545</v>
      </c>
      <c r="BN1119" s="187" t="s">
        <v>657</v>
      </c>
      <c r="BO1119" s="82"/>
      <c r="BP1119" s="143"/>
    </row>
    <row r="1120" spans="55:69">
      <c r="BC1120" s="185" t="s">
        <v>165</v>
      </c>
      <c r="BD1120" s="188" t="s">
        <v>265</v>
      </c>
      <c r="BE1120" s="51" t="s">
        <v>167</v>
      </c>
      <c r="BM1120" s="142" t="s">
        <v>546</v>
      </c>
      <c r="BN1120" s="187" t="s">
        <v>658</v>
      </c>
      <c r="BO1120" s="96"/>
      <c r="BP1120" s="143"/>
    </row>
    <row r="1121" spans="55:68">
      <c r="BC1121" s="185" t="s">
        <v>165</v>
      </c>
      <c r="BD1121" s="188" t="s">
        <v>265</v>
      </c>
      <c r="BE1121" s="51" t="s">
        <v>168</v>
      </c>
      <c r="BM1121" s="142" t="s">
        <v>547</v>
      </c>
      <c r="BN1121" s="187" t="s">
        <v>659</v>
      </c>
      <c r="BO1121" s="96"/>
      <c r="BP1121" s="143"/>
    </row>
    <row r="1122" spans="55:68" ht="15.75">
      <c r="BC1122" s="185" t="s">
        <v>165</v>
      </c>
      <c r="BD1122" s="188" t="s">
        <v>265</v>
      </c>
      <c r="BE1122" s="52" t="s">
        <v>169</v>
      </c>
      <c r="BM1122" s="142" t="s">
        <v>548</v>
      </c>
      <c r="BN1122" s="187" t="s">
        <v>660</v>
      </c>
      <c r="BO1122" s="96"/>
      <c r="BP1122" s="143"/>
    </row>
    <row r="1123" spans="55:68" ht="15.75">
      <c r="BC1123" s="185" t="s">
        <v>165</v>
      </c>
      <c r="BD1123" s="188" t="s">
        <v>265</v>
      </c>
      <c r="BE1123" s="50" t="s">
        <v>170</v>
      </c>
      <c r="BM1123" s="142" t="s">
        <v>549</v>
      </c>
      <c r="BN1123" s="187" t="s">
        <v>661</v>
      </c>
      <c r="BO1123" s="96"/>
      <c r="BP1123" s="143"/>
    </row>
    <row r="1124" spans="55:68" ht="15.75">
      <c r="BC1124" s="185" t="s">
        <v>165</v>
      </c>
      <c r="BD1124" s="188" t="s">
        <v>265</v>
      </c>
      <c r="BE1124" s="50" t="s">
        <v>171</v>
      </c>
      <c r="BM1124" s="142" t="s">
        <v>550</v>
      </c>
      <c r="BN1124" s="187" t="s">
        <v>662</v>
      </c>
      <c r="BO1124" s="96"/>
      <c r="BP1124" s="143"/>
    </row>
    <row r="1125" spans="55:68" ht="15.75">
      <c r="BC1125" s="185" t="s">
        <v>165</v>
      </c>
      <c r="BD1125" s="188" t="s">
        <v>265</v>
      </c>
      <c r="BE1125" s="50" t="s">
        <v>172</v>
      </c>
      <c r="BM1125" s="142" t="s">
        <v>551</v>
      </c>
      <c r="BN1125" s="187" t="s">
        <v>663</v>
      </c>
      <c r="BO1125" s="96"/>
      <c r="BP1125" s="143"/>
    </row>
    <row r="1126" spans="55:68" ht="31.5">
      <c r="BC1126" s="185" t="s">
        <v>165</v>
      </c>
      <c r="BD1126" s="188" t="s">
        <v>265</v>
      </c>
      <c r="BE1126" s="50" t="s">
        <v>173</v>
      </c>
      <c r="BM1126" s="142" t="s">
        <v>552</v>
      </c>
      <c r="BN1126" s="187" t="s">
        <v>664</v>
      </c>
      <c r="BO1126" s="96"/>
      <c r="BP1126" s="143"/>
    </row>
    <row r="1127" spans="55:68" ht="15.75">
      <c r="BC1127" s="185" t="s">
        <v>165</v>
      </c>
      <c r="BD1127" s="188" t="s">
        <v>265</v>
      </c>
      <c r="BE1127" s="50" t="s">
        <v>174</v>
      </c>
      <c r="BM1127" s="142" t="s">
        <v>553</v>
      </c>
      <c r="BN1127" s="187" t="s">
        <v>665</v>
      </c>
      <c r="BO1127" s="96"/>
      <c r="BP1127" s="143"/>
    </row>
    <row r="1128" spans="55:68" ht="31.5">
      <c r="BC1128" s="185" t="s">
        <v>165</v>
      </c>
      <c r="BD1128" s="188" t="s">
        <v>265</v>
      </c>
      <c r="BE1128" s="50" t="s">
        <v>175</v>
      </c>
      <c r="BM1128" s="142" t="s">
        <v>554</v>
      </c>
      <c r="BN1128" s="187" t="s">
        <v>666</v>
      </c>
      <c r="BO1128" s="82"/>
      <c r="BP1128" s="143"/>
    </row>
    <row r="1129" spans="55:68">
      <c r="BC1129" s="185" t="s">
        <v>176</v>
      </c>
      <c r="BD1129" s="54" t="s">
        <v>177</v>
      </c>
      <c r="BE1129" s="54" t="s">
        <v>177</v>
      </c>
      <c r="BM1129" s="142" t="s">
        <v>329</v>
      </c>
      <c r="BN1129" s="187" t="s">
        <v>667</v>
      </c>
      <c r="BO1129" s="93"/>
      <c r="BP1129" s="143"/>
    </row>
    <row r="1130" spans="55:68" ht="15.75">
      <c r="BC1130" s="185" t="s">
        <v>180</v>
      </c>
      <c r="BD1130" s="54" t="s">
        <v>181</v>
      </c>
      <c r="BE1130" s="67" t="s">
        <v>244</v>
      </c>
      <c r="BN1130" s="187" t="s">
        <v>668</v>
      </c>
      <c r="BO1130" s="97"/>
      <c r="BP1130" s="143"/>
    </row>
    <row r="1131" spans="55:68" ht="15.75">
      <c r="BC1131" s="185" t="s">
        <v>182</v>
      </c>
      <c r="BD1131" s="54" t="s">
        <v>183</v>
      </c>
      <c r="BE1131" s="67" t="s">
        <v>6</v>
      </c>
      <c r="BN1131" s="187" t="s">
        <v>669</v>
      </c>
      <c r="BO1131" s="98"/>
      <c r="BP1131" s="143"/>
    </row>
    <row r="1132" spans="55:68" ht="15.75">
      <c r="BC1132" s="185" t="s">
        <v>184</v>
      </c>
      <c r="BD1132" s="54" t="s">
        <v>72</v>
      </c>
      <c r="BE1132" s="67" t="s">
        <v>245</v>
      </c>
      <c r="BN1132" s="187" t="s">
        <v>670</v>
      </c>
      <c r="BO1132" s="99"/>
      <c r="BP1132" s="143"/>
    </row>
    <row r="1133" spans="55:68" ht="15.75">
      <c r="BC1133" s="185" t="s">
        <v>185</v>
      </c>
      <c r="BD1133" s="54" t="s">
        <v>186</v>
      </c>
      <c r="BE1133" s="67" t="s">
        <v>246</v>
      </c>
      <c r="BN1133" s="187" t="s">
        <v>671</v>
      </c>
      <c r="BO1133" s="99"/>
      <c r="BP1133" s="143"/>
    </row>
    <row r="1134" spans="55:68" ht="15.75">
      <c r="BC1134" s="185" t="s">
        <v>187</v>
      </c>
      <c r="BD1134" s="54" t="s">
        <v>188</v>
      </c>
      <c r="BE1134" s="67" t="s">
        <v>247</v>
      </c>
      <c r="BN1134" s="187" t="s">
        <v>672</v>
      </c>
      <c r="BO1134" s="98"/>
      <c r="BP1134" s="143"/>
    </row>
    <row r="1135" spans="55:68" ht="15.75">
      <c r="BC1135" s="57">
        <v>10</v>
      </c>
      <c r="BD1135" s="54" t="s">
        <v>189</v>
      </c>
      <c r="BE1135" s="67" t="s">
        <v>248</v>
      </c>
      <c r="BN1135" s="187" t="s">
        <v>673</v>
      </c>
      <c r="BO1135" s="83"/>
      <c r="BP1135" s="143"/>
    </row>
    <row r="1136" spans="55:68" ht="15.75">
      <c r="BC1136" s="57">
        <v>10</v>
      </c>
      <c r="BD1136" s="54" t="s">
        <v>189</v>
      </c>
      <c r="BE1136" s="67" t="s">
        <v>833</v>
      </c>
      <c r="BN1136" s="187" t="s">
        <v>674</v>
      </c>
      <c r="BO1136" s="99"/>
      <c r="BP1136" s="143"/>
    </row>
    <row r="1137" spans="55:68" ht="15.75">
      <c r="BC1137" s="57">
        <v>11</v>
      </c>
      <c r="BD1137" s="54" t="s">
        <v>190</v>
      </c>
      <c r="BE1137" s="67" t="s">
        <v>249</v>
      </c>
      <c r="BN1137" s="187" t="s">
        <v>675</v>
      </c>
      <c r="BO1137" s="83"/>
      <c r="BP1137" s="143"/>
    </row>
    <row r="1138" spans="55:68" ht="15.75">
      <c r="BC1138" s="57">
        <v>11</v>
      </c>
      <c r="BD1138" s="54" t="s">
        <v>190</v>
      </c>
      <c r="BE1138" s="67" t="s">
        <v>268</v>
      </c>
      <c r="BN1138" s="187" t="s">
        <v>676</v>
      </c>
      <c r="BO1138" s="83"/>
      <c r="BP1138" s="143"/>
    </row>
    <row r="1139" spans="55:68" ht="15.75">
      <c r="BC1139" s="57">
        <v>12</v>
      </c>
      <c r="BD1139" s="54" t="s">
        <v>266</v>
      </c>
      <c r="BE1139" s="67" t="s">
        <v>250</v>
      </c>
      <c r="BN1139" s="187" t="s">
        <v>677</v>
      </c>
      <c r="BO1139" s="82"/>
      <c r="BP1139" s="143"/>
    </row>
    <row r="1140" spans="55:68" ht="15.75">
      <c r="BC1140" s="57">
        <v>12</v>
      </c>
      <c r="BD1140" s="54" t="s">
        <v>266</v>
      </c>
      <c r="BE1140" s="67" t="s">
        <v>244</v>
      </c>
      <c r="BN1140" s="187" t="s">
        <v>678</v>
      </c>
      <c r="BO1140" s="86"/>
      <c r="BP1140" s="143"/>
    </row>
    <row r="1141" spans="55:68" ht="15.75">
      <c r="BC1141" s="57">
        <v>12</v>
      </c>
      <c r="BD1141" s="54" t="s">
        <v>266</v>
      </c>
      <c r="BE1141" s="67" t="s">
        <v>251</v>
      </c>
      <c r="BN1141" s="187" t="s">
        <v>679</v>
      </c>
      <c r="BO1141" s="86"/>
      <c r="BP1141" s="143"/>
    </row>
    <row r="1142" spans="55:68">
      <c r="BC1142" s="57">
        <v>13</v>
      </c>
      <c r="BD1142" s="54" t="s">
        <v>192</v>
      </c>
      <c r="BE1142" s="54" t="s">
        <v>252</v>
      </c>
      <c r="BN1142" s="187" t="s">
        <v>680</v>
      </c>
      <c r="BO1142" s="86"/>
      <c r="BP1142" s="143"/>
    </row>
    <row r="1143" spans="55:68">
      <c r="BC1143" s="57">
        <v>14</v>
      </c>
      <c r="BD1143" s="54" t="s">
        <v>193</v>
      </c>
      <c r="BE1143" s="54" t="s">
        <v>253</v>
      </c>
      <c r="BN1143" s="187" t="s">
        <v>681</v>
      </c>
      <c r="BO1143" s="86"/>
      <c r="BP1143" s="143"/>
    </row>
    <row r="1144" spans="55:68">
      <c r="BC1144" s="57">
        <v>15</v>
      </c>
      <c r="BD1144" s="54" t="s">
        <v>194</v>
      </c>
      <c r="BE1144" s="54" t="s">
        <v>410</v>
      </c>
      <c r="BN1144" s="187" t="s">
        <v>682</v>
      </c>
      <c r="BO1144" s="86"/>
      <c r="BP1144" s="143"/>
    </row>
    <row r="1145" spans="55:68">
      <c r="BC1145" s="57">
        <v>16</v>
      </c>
      <c r="BD1145" s="54" t="s">
        <v>195</v>
      </c>
      <c r="BE1145" s="54" t="s">
        <v>195</v>
      </c>
      <c r="BN1145" s="187" t="s">
        <v>683</v>
      </c>
      <c r="BO1145" s="86"/>
      <c r="BP1145" s="143"/>
    </row>
    <row r="1146" spans="55:68">
      <c r="BC1146" s="57">
        <v>17</v>
      </c>
      <c r="BD1146" s="54" t="s">
        <v>196</v>
      </c>
      <c r="BE1146" s="68" t="s">
        <v>254</v>
      </c>
      <c r="BN1146" s="187" t="s">
        <v>684</v>
      </c>
      <c r="BO1146" s="84"/>
      <c r="BP1146" s="143"/>
    </row>
    <row r="1147" spans="55:68">
      <c r="BC1147" s="57">
        <v>18</v>
      </c>
      <c r="BD1147" s="54" t="s">
        <v>197</v>
      </c>
      <c r="BE1147" s="68" t="s">
        <v>255</v>
      </c>
      <c r="BN1147" s="187" t="s">
        <v>685</v>
      </c>
      <c r="BO1147" s="84"/>
      <c r="BP1147" s="143"/>
    </row>
    <row r="1148" spans="55:68">
      <c r="BC1148" s="57">
        <v>19</v>
      </c>
      <c r="BD1148" s="54" t="s">
        <v>198</v>
      </c>
      <c r="BE1148" s="54" t="s">
        <v>256</v>
      </c>
      <c r="BN1148" s="187" t="s">
        <v>686</v>
      </c>
      <c r="BO1148" s="84"/>
      <c r="BP1148" s="143"/>
    </row>
    <row r="1149" spans="55:68">
      <c r="BC1149" s="57">
        <v>20</v>
      </c>
      <c r="BD1149" s="54" t="s">
        <v>199</v>
      </c>
      <c r="BE1149" s="54" t="s">
        <v>257</v>
      </c>
      <c r="BN1149" s="187" t="s">
        <v>687</v>
      </c>
      <c r="BO1149" s="86"/>
      <c r="BP1149" s="143"/>
    </row>
    <row r="1150" spans="55:68">
      <c r="BC1150" s="57">
        <v>21</v>
      </c>
      <c r="BD1150" s="54" t="s">
        <v>200</v>
      </c>
      <c r="BE1150" s="54" t="s">
        <v>258</v>
      </c>
      <c r="BN1150" s="187" t="s">
        <v>687</v>
      </c>
      <c r="BO1150" s="93"/>
      <c r="BP1150" s="143"/>
    </row>
    <row r="1151" spans="55:68">
      <c r="BC1151" s="57">
        <v>21</v>
      </c>
      <c r="BD1151" s="54" t="s">
        <v>200</v>
      </c>
      <c r="BE1151" s="54" t="s">
        <v>267</v>
      </c>
      <c r="BN1151" s="187" t="s">
        <v>688</v>
      </c>
      <c r="BO1151" s="86"/>
      <c r="BP1151" s="143"/>
    </row>
    <row r="1152" spans="55:68">
      <c r="BC1152" s="57" t="s">
        <v>225</v>
      </c>
      <c r="BD1152" s="54" t="s">
        <v>284</v>
      </c>
      <c r="BE1152" s="54" t="s">
        <v>259</v>
      </c>
      <c r="BN1152" s="187" t="s">
        <v>689</v>
      </c>
      <c r="BO1152" s="87"/>
      <c r="BP1152" s="143"/>
    </row>
    <row r="1153" spans="55:68">
      <c r="BC1153" s="57">
        <v>23</v>
      </c>
      <c r="BD1153" s="54" t="s">
        <v>279</v>
      </c>
      <c r="BE1153" s="54" t="s">
        <v>260</v>
      </c>
      <c r="BN1153" s="187" t="s">
        <v>690</v>
      </c>
      <c r="BO1153" s="83"/>
      <c r="BP1153" s="143"/>
    </row>
    <row r="1154" spans="55:68">
      <c r="BC1154" s="57" t="s">
        <v>227</v>
      </c>
      <c r="BD1154" s="54" t="s">
        <v>285</v>
      </c>
      <c r="BE1154" s="69" t="s">
        <v>6</v>
      </c>
      <c r="BN1154" s="187" t="s">
        <v>691</v>
      </c>
      <c r="BO1154" s="83"/>
      <c r="BP1154" s="143"/>
    </row>
    <row r="1155" spans="55:68">
      <c r="BC1155" s="57" t="s">
        <v>228</v>
      </c>
      <c r="BD1155" s="54" t="s">
        <v>280</v>
      </c>
      <c r="BE1155" s="69" t="s">
        <v>252</v>
      </c>
      <c r="BN1155" s="187" t="s">
        <v>692</v>
      </c>
      <c r="BO1155" s="83"/>
      <c r="BP1155" s="143"/>
    </row>
    <row r="1156" spans="55:68">
      <c r="BC1156" s="57" t="s">
        <v>229</v>
      </c>
      <c r="BD1156" s="54" t="s">
        <v>281</v>
      </c>
      <c r="BE1156" s="69" t="s">
        <v>6</v>
      </c>
      <c r="BN1156" s="187" t="s">
        <v>693</v>
      </c>
      <c r="BO1156" s="95"/>
      <c r="BP1156" s="143"/>
    </row>
    <row r="1157" spans="55:68">
      <c r="BC1157" s="57" t="s">
        <v>230</v>
      </c>
      <c r="BD1157" s="54" t="s">
        <v>282</v>
      </c>
      <c r="BE1157" s="69" t="s">
        <v>6</v>
      </c>
      <c r="BN1157" s="187" t="s">
        <v>694</v>
      </c>
      <c r="BO1157" s="83"/>
      <c r="BP1157" s="143"/>
    </row>
    <row r="1158" spans="55:68">
      <c r="BC1158" s="60" t="s">
        <v>231</v>
      </c>
      <c r="BD1158" s="61" t="s">
        <v>283</v>
      </c>
      <c r="BE1158" s="61" t="s">
        <v>211</v>
      </c>
      <c r="BN1158" s="187" t="s">
        <v>695</v>
      </c>
      <c r="BO1158" s="83"/>
      <c r="BP1158" s="143"/>
    </row>
    <row r="1159" spans="55:68">
      <c r="BN1159" s="187" t="s">
        <v>696</v>
      </c>
      <c r="BO1159" s="83"/>
      <c r="BP1159" s="143"/>
    </row>
    <row r="1160" spans="55:68">
      <c r="BN1160" s="187" t="s">
        <v>697</v>
      </c>
      <c r="BO1160" s="87"/>
      <c r="BP1160" s="143"/>
    </row>
    <row r="1161" spans="55:68">
      <c r="BN1161" s="187" t="s">
        <v>698</v>
      </c>
      <c r="BO1161" s="93"/>
      <c r="BP1161" s="143"/>
    </row>
    <row r="1162" spans="55:68">
      <c r="BN1162" s="187" t="s">
        <v>699</v>
      </c>
      <c r="BO1162" s="93"/>
      <c r="BP1162" s="143"/>
    </row>
    <row r="1163" spans="55:68">
      <c r="BN1163" s="187" t="s">
        <v>700</v>
      </c>
      <c r="BO1163" s="93"/>
      <c r="BP1163" s="143"/>
    </row>
    <row r="1164" spans="55:68">
      <c r="BN1164" s="187" t="s">
        <v>701</v>
      </c>
      <c r="BO1164" s="84"/>
      <c r="BP1164" s="143"/>
    </row>
    <row r="1165" spans="55:68">
      <c r="BN1165" s="187" t="s">
        <v>702</v>
      </c>
      <c r="BO1165" s="84"/>
      <c r="BP1165" s="143"/>
    </row>
    <row r="1166" spans="55:68">
      <c r="BN1166" s="187" t="s">
        <v>703</v>
      </c>
      <c r="BO1166" s="84"/>
      <c r="BP1166" s="143"/>
    </row>
    <row r="1167" spans="55:68">
      <c r="BN1167" s="187" t="s">
        <v>704</v>
      </c>
      <c r="BO1167" s="84"/>
      <c r="BP1167" s="143"/>
    </row>
    <row r="1168" spans="55:68">
      <c r="BN1168" s="187" t="s">
        <v>704</v>
      </c>
      <c r="BO1168" s="84"/>
      <c r="BP1168" s="143"/>
    </row>
    <row r="1169" spans="66:68">
      <c r="BN1169" s="187" t="s">
        <v>705</v>
      </c>
      <c r="BO1169" s="84"/>
      <c r="BP1169" s="143"/>
    </row>
    <row r="1170" spans="66:68">
      <c r="BN1170" s="187" t="s">
        <v>706</v>
      </c>
      <c r="BO1170" s="84"/>
      <c r="BP1170" s="143"/>
    </row>
    <row r="1171" spans="66:68">
      <c r="BN1171" s="187" t="s">
        <v>707</v>
      </c>
      <c r="BO1171" s="100"/>
      <c r="BP1171" s="143"/>
    </row>
    <row r="1172" spans="66:68">
      <c r="BN1172" s="187" t="s">
        <v>708</v>
      </c>
      <c r="BO1172" s="101"/>
      <c r="BP1172" s="143"/>
    </row>
    <row r="1173" spans="66:68">
      <c r="BN1173" s="187" t="s">
        <v>708</v>
      </c>
      <c r="BO1173" s="100"/>
      <c r="BP1173" s="143"/>
    </row>
    <row r="1174" spans="66:68">
      <c r="BN1174" s="187" t="s">
        <v>709</v>
      </c>
      <c r="BO1174" s="101"/>
      <c r="BP1174" s="143"/>
    </row>
    <row r="1175" spans="66:68">
      <c r="BN1175" s="187" t="s">
        <v>710</v>
      </c>
      <c r="BO1175" s="100"/>
      <c r="BP1175" s="143"/>
    </row>
    <row r="1176" spans="66:68">
      <c r="BN1176" s="187" t="s">
        <v>710</v>
      </c>
      <c r="BO1176" s="100"/>
      <c r="BP1176" s="143"/>
    </row>
    <row r="1177" spans="66:68">
      <c r="BN1177" s="187" t="s">
        <v>711</v>
      </c>
      <c r="BO1177" s="101"/>
      <c r="BP1177" s="143"/>
    </row>
    <row r="1178" spans="66:68">
      <c r="BN1178" s="187" t="s">
        <v>712</v>
      </c>
      <c r="BO1178" s="100"/>
      <c r="BP1178" s="143"/>
    </row>
    <row r="1179" spans="66:68">
      <c r="BN1179" s="187" t="s">
        <v>713</v>
      </c>
      <c r="BO1179" s="102"/>
      <c r="BP1179" s="143"/>
    </row>
    <row r="1180" spans="66:68">
      <c r="BN1180" s="187" t="s">
        <v>714</v>
      </c>
      <c r="BO1180" s="102"/>
      <c r="BP1180" s="143"/>
    </row>
    <row r="1181" spans="66:68">
      <c r="BN1181" s="187" t="s">
        <v>715</v>
      </c>
      <c r="BO1181" s="102"/>
      <c r="BP1181" s="143"/>
    </row>
    <row r="1182" spans="66:68">
      <c r="BN1182" s="187" t="s">
        <v>716</v>
      </c>
      <c r="BO1182" s="102"/>
      <c r="BP1182" s="143"/>
    </row>
    <row r="1183" spans="66:68">
      <c r="BN1183" s="187" t="s">
        <v>717</v>
      </c>
      <c r="BO1183" s="102"/>
      <c r="BP1183" s="143"/>
    </row>
    <row r="1184" spans="66:68">
      <c r="BN1184" s="187" t="s">
        <v>718</v>
      </c>
      <c r="BO1184" s="103"/>
      <c r="BP1184" s="143"/>
    </row>
    <row r="1185" spans="66:68">
      <c r="BN1185" s="187" t="s">
        <v>719</v>
      </c>
      <c r="BO1185" s="84"/>
      <c r="BP1185" s="143"/>
    </row>
    <row r="1186" spans="66:68">
      <c r="BN1186" s="187" t="s">
        <v>720</v>
      </c>
      <c r="BO1186" s="84"/>
      <c r="BP1186" s="143"/>
    </row>
    <row r="1187" spans="66:68">
      <c r="BN1187" s="187" t="s">
        <v>721</v>
      </c>
      <c r="BO1187" s="84"/>
      <c r="BP1187" s="143"/>
    </row>
    <row r="1188" spans="66:68">
      <c r="BN1188" s="187" t="s">
        <v>722</v>
      </c>
      <c r="BO1188" s="84"/>
      <c r="BP1188" s="143"/>
    </row>
    <row r="1189" spans="66:68">
      <c r="BN1189" s="187" t="s">
        <v>723</v>
      </c>
      <c r="BO1189" s="86"/>
      <c r="BP1189" s="143"/>
    </row>
    <row r="1190" spans="66:68">
      <c r="BN1190" s="187" t="s">
        <v>723</v>
      </c>
      <c r="BO1190" s="82"/>
      <c r="BP1190" s="143"/>
    </row>
    <row r="1191" spans="66:68">
      <c r="BN1191" s="187" t="s">
        <v>724</v>
      </c>
      <c r="BO1191" s="84"/>
      <c r="BP1191" s="143"/>
    </row>
    <row r="1192" spans="66:68">
      <c r="BN1192" s="187" t="s">
        <v>725</v>
      </c>
      <c r="BO1192" s="82"/>
      <c r="BP1192" s="143"/>
    </row>
    <row r="1193" spans="66:68">
      <c r="BN1193" s="187" t="s">
        <v>726</v>
      </c>
      <c r="BO1193" s="86"/>
      <c r="BP1193" s="143"/>
    </row>
    <row r="1194" spans="66:68">
      <c r="BN1194" s="187" t="s">
        <v>727</v>
      </c>
      <c r="BO1194" s="93"/>
      <c r="BP1194" s="143"/>
    </row>
    <row r="1195" spans="66:68">
      <c r="BN1195" s="187" t="s">
        <v>728</v>
      </c>
      <c r="BO1195" s="93"/>
      <c r="BP1195" s="143"/>
    </row>
    <row r="1196" spans="66:68">
      <c r="BN1196" s="187" t="s">
        <v>729</v>
      </c>
      <c r="BO1196" s="93"/>
      <c r="BP1196" s="143"/>
    </row>
    <row r="1197" spans="66:68">
      <c r="BN1197" s="187" t="s">
        <v>730</v>
      </c>
      <c r="BO1197" s="104"/>
      <c r="BP1197" s="143"/>
    </row>
    <row r="1198" spans="66:68">
      <c r="BN1198" s="187" t="s">
        <v>730</v>
      </c>
      <c r="BO1198" s="105"/>
      <c r="BP1198" s="143"/>
    </row>
    <row r="1199" spans="66:68">
      <c r="BN1199" s="187" t="s">
        <v>731</v>
      </c>
      <c r="BO1199" s="97"/>
      <c r="BP1199" s="143"/>
    </row>
    <row r="1200" spans="66:68">
      <c r="BN1200" s="187" t="s">
        <v>732</v>
      </c>
      <c r="BO1200" s="106"/>
      <c r="BP1200" s="143"/>
    </row>
    <row r="1201" spans="66:68">
      <c r="BN1201" s="187" t="s">
        <v>733</v>
      </c>
      <c r="BO1201" s="106"/>
      <c r="BP1201" s="143"/>
    </row>
    <row r="1202" spans="66:68">
      <c r="BN1202" s="187" t="s">
        <v>734</v>
      </c>
      <c r="BO1202" s="107"/>
      <c r="BP1202" s="143"/>
    </row>
    <row r="1203" spans="66:68">
      <c r="BN1203" s="187" t="s">
        <v>735</v>
      </c>
      <c r="BO1203" s="107"/>
      <c r="BP1203" s="143"/>
    </row>
    <row r="1204" spans="66:68">
      <c r="BN1204" s="187" t="s">
        <v>736</v>
      </c>
      <c r="BO1204" s="107"/>
      <c r="BP1204" s="143"/>
    </row>
    <row r="1205" spans="66:68">
      <c r="BN1205" s="187" t="s">
        <v>737</v>
      </c>
      <c r="BO1205" s="97"/>
      <c r="BP1205" s="143"/>
    </row>
    <row r="1206" spans="66:68">
      <c r="BN1206" s="187" t="s">
        <v>738</v>
      </c>
      <c r="BO1206" s="105"/>
      <c r="BP1206" s="143"/>
    </row>
    <row r="1207" spans="66:68">
      <c r="BN1207" s="187" t="s">
        <v>739</v>
      </c>
      <c r="BO1207" s="105"/>
      <c r="BP1207" s="143"/>
    </row>
    <row r="1208" spans="66:68">
      <c r="BN1208" s="187" t="s">
        <v>740</v>
      </c>
      <c r="BO1208" s="105"/>
      <c r="BP1208" s="143"/>
    </row>
    <row r="1209" spans="66:68">
      <c r="BN1209" s="187" t="s">
        <v>741</v>
      </c>
      <c r="BO1209" s="105"/>
      <c r="BP1209" s="143"/>
    </row>
    <row r="1210" spans="66:68">
      <c r="BN1210" s="187" t="s">
        <v>742</v>
      </c>
      <c r="BO1210" s="105"/>
      <c r="BP1210" s="143"/>
    </row>
    <row r="1211" spans="66:68">
      <c r="BN1211" s="187" t="s">
        <v>743</v>
      </c>
      <c r="BO1211" s="105"/>
      <c r="BP1211" s="143"/>
    </row>
    <row r="1212" spans="66:68">
      <c r="BN1212" s="187" t="s">
        <v>744</v>
      </c>
      <c r="BO1212" s="108"/>
      <c r="BP1212" s="143"/>
    </row>
    <row r="1213" spans="66:68">
      <c r="BN1213" s="187" t="s">
        <v>745</v>
      </c>
      <c r="BO1213" s="104"/>
      <c r="BP1213" s="143"/>
    </row>
    <row r="1214" spans="66:68">
      <c r="BN1214" s="187" t="s">
        <v>746</v>
      </c>
      <c r="BO1214" s="104"/>
      <c r="BP1214" s="143"/>
    </row>
    <row r="1215" spans="66:68">
      <c r="BN1215" s="187" t="s">
        <v>747</v>
      </c>
      <c r="BO1215" s="104"/>
      <c r="BP1215" s="143"/>
    </row>
    <row r="1216" spans="66:68">
      <c r="BN1216" s="187" t="s">
        <v>748</v>
      </c>
      <c r="BO1216" s="104"/>
      <c r="BP1216" s="143"/>
    </row>
    <row r="1217" spans="66:68">
      <c r="BN1217" s="187" t="s">
        <v>749</v>
      </c>
      <c r="BO1217" s="109"/>
      <c r="BP1217" s="143"/>
    </row>
    <row r="1218" spans="66:68">
      <c r="BN1218" s="187" t="s">
        <v>750</v>
      </c>
      <c r="BO1218" s="110"/>
      <c r="BP1218" s="143"/>
    </row>
    <row r="1219" spans="66:68">
      <c r="BN1219" s="187" t="s">
        <v>751</v>
      </c>
      <c r="BO1219" s="105"/>
      <c r="BP1219" s="143"/>
    </row>
    <row r="1220" spans="66:68">
      <c r="BN1220" s="187" t="s">
        <v>752</v>
      </c>
      <c r="BO1220" s="105"/>
      <c r="BP1220" s="143"/>
    </row>
    <row r="1221" spans="66:68">
      <c r="BN1221" s="187" t="s">
        <v>753</v>
      </c>
      <c r="BO1221" s="105"/>
      <c r="BP1221" s="143"/>
    </row>
    <row r="1222" spans="66:68">
      <c r="BN1222" s="187" t="s">
        <v>754</v>
      </c>
      <c r="BO1222" s="105"/>
      <c r="BP1222" s="143"/>
    </row>
    <row r="1223" spans="66:68">
      <c r="BN1223" s="187" t="s">
        <v>755</v>
      </c>
      <c r="BO1223" s="105"/>
      <c r="BP1223" s="143"/>
    </row>
    <row r="1224" spans="66:68">
      <c r="BN1224" s="187" t="s">
        <v>756</v>
      </c>
      <c r="BO1224" s="105"/>
      <c r="BP1224" s="143"/>
    </row>
    <row r="1225" spans="66:68">
      <c r="BN1225" s="187" t="s">
        <v>757</v>
      </c>
      <c r="BO1225" s="105"/>
      <c r="BP1225" s="143"/>
    </row>
    <row r="1226" spans="66:68">
      <c r="BN1226" s="187" t="s">
        <v>758</v>
      </c>
      <c r="BO1226" s="105"/>
      <c r="BP1226" s="143"/>
    </row>
    <row r="1227" spans="66:68">
      <c r="BN1227" s="187" t="s">
        <v>759</v>
      </c>
      <c r="BO1227" s="105"/>
      <c r="BP1227" s="143"/>
    </row>
    <row r="1228" spans="66:68">
      <c r="BN1228" s="187" t="s">
        <v>760</v>
      </c>
      <c r="BO1228" s="105"/>
      <c r="BP1228" s="143"/>
    </row>
    <row r="1229" spans="66:68">
      <c r="BN1229" s="187" t="s">
        <v>761</v>
      </c>
      <c r="BO1229" s="105"/>
      <c r="BP1229" s="143"/>
    </row>
    <row r="1230" spans="66:68">
      <c r="BN1230" s="187" t="s">
        <v>762</v>
      </c>
      <c r="BO1230" s="111"/>
      <c r="BP1230" s="143"/>
    </row>
    <row r="1231" spans="66:68">
      <c r="BN1231" s="187" t="s">
        <v>763</v>
      </c>
      <c r="BO1231" s="111"/>
      <c r="BP1231" s="143"/>
    </row>
    <row r="1232" spans="66:68">
      <c r="BN1232" s="187" t="s">
        <v>764</v>
      </c>
      <c r="BO1232" s="107"/>
      <c r="BP1232" s="143"/>
    </row>
    <row r="1233" spans="66:68">
      <c r="BN1233" s="187" t="s">
        <v>765</v>
      </c>
      <c r="BO1233" s="107"/>
      <c r="BP1233" s="143"/>
    </row>
    <row r="1234" spans="66:68">
      <c r="BN1234" s="187" t="s">
        <v>766</v>
      </c>
      <c r="BO1234" s="104"/>
      <c r="BP1234" s="143"/>
    </row>
    <row r="1235" spans="66:68">
      <c r="BN1235" s="187" t="s">
        <v>767</v>
      </c>
      <c r="BO1235" s="104"/>
      <c r="BP1235" s="143"/>
    </row>
    <row r="1236" spans="66:68">
      <c r="BN1236" s="187" t="s">
        <v>768</v>
      </c>
      <c r="BO1236" s="107"/>
      <c r="BP1236" s="143"/>
    </row>
    <row r="1237" spans="66:68">
      <c r="BN1237" s="187" t="s">
        <v>769</v>
      </c>
      <c r="BO1237" s="107"/>
      <c r="BP1237" s="143"/>
    </row>
    <row r="1238" spans="66:68">
      <c r="BN1238" s="187" t="s">
        <v>770</v>
      </c>
      <c r="BO1238" s="85"/>
      <c r="BP1238" s="143"/>
    </row>
    <row r="1239" spans="66:68">
      <c r="BN1239" s="187" t="s">
        <v>771</v>
      </c>
      <c r="BO1239" s="85"/>
      <c r="BP1239" s="143"/>
    </row>
    <row r="1240" spans="66:68">
      <c r="BN1240" s="187" t="s">
        <v>772</v>
      </c>
      <c r="BO1240" s="90"/>
      <c r="BP1240" s="143"/>
    </row>
    <row r="1241" spans="66:68">
      <c r="BN1241" s="187" t="s">
        <v>773</v>
      </c>
      <c r="BO1241" s="85"/>
      <c r="BP1241" s="143"/>
    </row>
    <row r="1242" spans="66:68">
      <c r="BN1242" s="187" t="s">
        <v>774</v>
      </c>
      <c r="BO1242" s="85"/>
      <c r="BP1242" s="143"/>
    </row>
    <row r="1243" spans="66:68">
      <c r="BN1243" s="187" t="s">
        <v>775</v>
      </c>
      <c r="BO1243" s="95"/>
      <c r="BP1243" s="143"/>
    </row>
    <row r="1244" spans="66:68">
      <c r="BN1244" s="187" t="s">
        <v>776</v>
      </c>
      <c r="BO1244" s="85"/>
      <c r="BP1244" s="143"/>
    </row>
    <row r="1245" spans="66:68">
      <c r="BN1245" s="187" t="s">
        <v>777</v>
      </c>
      <c r="BO1245" s="95"/>
      <c r="BP1245" s="143"/>
    </row>
    <row r="1246" spans="66:68">
      <c r="BN1246" s="187" t="s">
        <v>778</v>
      </c>
      <c r="BO1246" s="82"/>
      <c r="BP1246" s="143"/>
    </row>
    <row r="1247" spans="66:68">
      <c r="BN1247" s="187" t="s">
        <v>779</v>
      </c>
      <c r="BO1247" s="82"/>
      <c r="BP1247" s="143"/>
    </row>
    <row r="1248" spans="66:68">
      <c r="BN1248" s="187" t="s">
        <v>780</v>
      </c>
      <c r="BO1248" s="82"/>
      <c r="BP1248" s="143"/>
    </row>
    <row r="1249" spans="66:68">
      <c r="BN1249" s="187" t="s">
        <v>781</v>
      </c>
      <c r="BO1249" s="82"/>
      <c r="BP1249" s="143"/>
    </row>
    <row r="1250" spans="66:68">
      <c r="BN1250" s="187" t="s">
        <v>782</v>
      </c>
      <c r="BO1250" s="82"/>
      <c r="BP1250" s="143"/>
    </row>
    <row r="1251" spans="66:68">
      <c r="BN1251" s="187" t="s">
        <v>783</v>
      </c>
      <c r="BO1251" s="82"/>
      <c r="BP1251" s="143"/>
    </row>
    <row r="1252" spans="66:68">
      <c r="BN1252" s="187" t="s">
        <v>784</v>
      </c>
      <c r="BO1252" s="82"/>
      <c r="BP1252" s="143"/>
    </row>
    <row r="1253" spans="66:68">
      <c r="BN1253" s="187" t="s">
        <v>785</v>
      </c>
      <c r="BO1253" s="82"/>
      <c r="BP1253" s="143"/>
    </row>
    <row r="1254" spans="66:68">
      <c r="BN1254" s="187" t="s">
        <v>786</v>
      </c>
      <c r="BO1254" s="104"/>
      <c r="BP1254" s="143"/>
    </row>
    <row r="1255" spans="66:68">
      <c r="BN1255" s="187" t="s">
        <v>787</v>
      </c>
      <c r="BO1255" s="112"/>
      <c r="BP1255" s="143"/>
    </row>
    <row r="1256" spans="66:68">
      <c r="BO1256" s="82"/>
      <c r="BP1256" s="143"/>
    </row>
  </sheetData>
  <dataConsolidate/>
  <mergeCells count="181">
    <mergeCell ref="BC1113:BD1113"/>
    <mergeCell ref="BC1016:BC1017"/>
    <mergeCell ref="BD1016:BD1017"/>
    <mergeCell ref="BC1018:BC1021"/>
    <mergeCell ref="BD1018:BD1021"/>
    <mergeCell ref="BF1018:BF1021"/>
    <mergeCell ref="BC1022:BC1030"/>
    <mergeCell ref="BD1022:BD1030"/>
    <mergeCell ref="A53:Y53"/>
    <mergeCell ref="A54:B54"/>
    <mergeCell ref="C54:Y54"/>
    <mergeCell ref="A55:B55"/>
    <mergeCell ref="C55:Y55"/>
    <mergeCell ref="BC1014:BF1014"/>
    <mergeCell ref="A51:B51"/>
    <mergeCell ref="L51:M51"/>
    <mergeCell ref="N51:O51"/>
    <mergeCell ref="P51:Q51"/>
    <mergeCell ref="W51:X51"/>
    <mergeCell ref="A52:B52"/>
    <mergeCell ref="L52:M52"/>
    <mergeCell ref="N52:O52"/>
    <mergeCell ref="P52:Q52"/>
    <mergeCell ref="W52:X52"/>
    <mergeCell ref="R49:V49"/>
    <mergeCell ref="W49:X50"/>
    <mergeCell ref="Y49:Y50"/>
    <mergeCell ref="L50:M50"/>
    <mergeCell ref="N50:O50"/>
    <mergeCell ref="P50:Q50"/>
    <mergeCell ref="S50:T50"/>
    <mergeCell ref="E49:E50"/>
    <mergeCell ref="F49:F50"/>
    <mergeCell ref="G49:H50"/>
    <mergeCell ref="I49:I50"/>
    <mergeCell ref="J49:J50"/>
    <mergeCell ref="L49:Q49"/>
    <mergeCell ref="A46:Y46"/>
    <mergeCell ref="A47:J47"/>
    <mergeCell ref="K47:Y47"/>
    <mergeCell ref="A48:E48"/>
    <mergeCell ref="F48:J48"/>
    <mergeCell ref="K48:K50"/>
    <mergeCell ref="L48:Y48"/>
    <mergeCell ref="A49:B50"/>
    <mergeCell ref="C49:C50"/>
    <mergeCell ref="D49:D50"/>
    <mergeCell ref="F43:G43"/>
    <mergeCell ref="L43:N43"/>
    <mergeCell ref="F44:G44"/>
    <mergeCell ref="I44:J44"/>
    <mergeCell ref="L44:N44"/>
    <mergeCell ref="F45:G45"/>
    <mergeCell ref="I45:J45"/>
    <mergeCell ref="L45:N45"/>
    <mergeCell ref="L40:N40"/>
    <mergeCell ref="F41:G41"/>
    <mergeCell ref="I41:J41"/>
    <mergeCell ref="L41:N41"/>
    <mergeCell ref="F42:G42"/>
    <mergeCell ref="I42:J42"/>
    <mergeCell ref="L42:N42"/>
    <mergeCell ref="A38:A42"/>
    <mergeCell ref="B38:B42"/>
    <mergeCell ref="F38:G38"/>
    <mergeCell ref="I38:J38"/>
    <mergeCell ref="L38:N38"/>
    <mergeCell ref="F39:G39"/>
    <mergeCell ref="I39:J39"/>
    <mergeCell ref="L39:N39"/>
    <mergeCell ref="F40:G40"/>
    <mergeCell ref="I40:J40"/>
    <mergeCell ref="F36:G36"/>
    <mergeCell ref="I36:J36"/>
    <mergeCell ref="L36:N36"/>
    <mergeCell ref="F37:G37"/>
    <mergeCell ref="I37:J37"/>
    <mergeCell ref="L37:N37"/>
    <mergeCell ref="F34:G34"/>
    <mergeCell ref="I34:J34"/>
    <mergeCell ref="L34:N34"/>
    <mergeCell ref="F35:G35"/>
    <mergeCell ref="I35:J35"/>
    <mergeCell ref="L35:N35"/>
    <mergeCell ref="L31:N31"/>
    <mergeCell ref="F32:G32"/>
    <mergeCell ref="I32:J32"/>
    <mergeCell ref="L32:N32"/>
    <mergeCell ref="F33:G33"/>
    <mergeCell ref="I33:J33"/>
    <mergeCell ref="L33:N33"/>
    <mergeCell ref="A29:A37"/>
    <mergeCell ref="B29:B37"/>
    <mergeCell ref="F29:G29"/>
    <mergeCell ref="I29:J29"/>
    <mergeCell ref="L29:N29"/>
    <mergeCell ref="F30:G30"/>
    <mergeCell ref="I30:J30"/>
    <mergeCell ref="L30:N30"/>
    <mergeCell ref="F31:G31"/>
    <mergeCell ref="I31:J31"/>
    <mergeCell ref="F27:G27"/>
    <mergeCell ref="I27:J27"/>
    <mergeCell ref="L27:N27"/>
    <mergeCell ref="F28:G28"/>
    <mergeCell ref="I28:J28"/>
    <mergeCell ref="L28:N28"/>
    <mergeCell ref="F25:G25"/>
    <mergeCell ref="I25:J25"/>
    <mergeCell ref="L25:N25"/>
    <mergeCell ref="F26:G26"/>
    <mergeCell ref="I26:J26"/>
    <mergeCell ref="L26:N26"/>
    <mergeCell ref="L22:N22"/>
    <mergeCell ref="F23:G23"/>
    <mergeCell ref="I23:J23"/>
    <mergeCell ref="L23:N23"/>
    <mergeCell ref="F24:G24"/>
    <mergeCell ref="I24:J24"/>
    <mergeCell ref="L24:N24"/>
    <mergeCell ref="F20:G20"/>
    <mergeCell ref="I20:J20"/>
    <mergeCell ref="L20:N20"/>
    <mergeCell ref="A21:A26"/>
    <mergeCell ref="B21:B26"/>
    <mergeCell ref="F21:G21"/>
    <mergeCell ref="I21:J21"/>
    <mergeCell ref="L21:N21"/>
    <mergeCell ref="F22:G22"/>
    <mergeCell ref="I22:J22"/>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45">
      <formula1>$AI$6:$AI$8</formula1>
    </dataValidation>
    <dataValidation type="list" allowBlank="1" showInputMessage="1" showErrorMessage="1" error="!!Debe elegir el tipo de indicador de la lista!!" prompt="!!Seleccione el tipo de indicador!!" sqref="H18:H45">
      <formula1>$AC$6:$AC$7</formula1>
    </dataValidation>
    <dataValidation allowBlank="1" showInputMessage="1" showErrorMessage="1" prompt="!!Registre la meta Programada al trimestre de reporte!!" sqref="V18:V45"/>
    <dataValidation allowBlank="1" showInputMessage="1" showErrorMessage="1" error="!!Registre en números relativos, la meta programada al trimestre de reporte!!" prompt="!!Registre en números relativos, la meta programada al trimestre de reporte!!" sqref="X18:X26 X28:X43"/>
    <dataValidation allowBlank="1" showInputMessage="1" showErrorMessage="1" error="!!Registre en números absolutos, la meta programada al trimestre de reporte!!" prompt="!!Registre en números absolutos, la meta programada al trimestre de reporte!!" sqref="X27 W18:W45 X44:X45"/>
    <dataValidation type="list" allowBlank="1" showInputMessage="1" showErrorMessage="1" error="!!Debe seleccionar de la lista el sentido de medición del indicador!!!!" prompt="!!Seleccione el sentido de medición del indicador!!" sqref="K18:K45">
      <formula1>$AF$6:$AF$7</formula1>
    </dataValidation>
    <dataValidation type="list" allowBlank="1" showInputMessage="1" showErrorMessage="1" error="No puede cambiar el Nombre del  Programa, sólo ebe seleccionarlo.  " sqref="B7:H7">
      <formula1>$BB$1015:$BB$1084</formula1>
    </dataValidation>
    <dataValidation type="list" allowBlank="1" showInputMessage="1" showErrorMessage="1" error="!!Debe seleccionar de la lista la frecuencia que mide el indicador!!" prompt="!!Seleccione la frecuencia para medir el indicador!!" sqref="L18:L45 M18:N18 M29:N29 M38:N38">
      <formula1>$Z$6:$Z$13</formula1>
    </dataValidation>
    <dataValidation type="custom" allowBlank="1" showInputMessage="1" showErrorMessage="1" error="!! No modifique esta información !!" sqref="A6:Y6 A7 I7 N7 U7:V7 A8:Y8 A9:P9 Q9:S11 J10:J11 A10:A11 A12:Y12 A13 D13 I13 N13:O13 A14:Y17 A46:Y50 A53:Y53 E51:E52 J51:K52 P51:Q52 V51:Y52">
      <formula1>0</formula1>
    </dataValidation>
    <dataValidation type="custom" allowBlank="1" showInputMessage="1" showErrorMessage="1" error="!!No modifique esta información!!" sqref="A51:B52">
      <formula1>0</formula1>
    </dataValidation>
    <dataValidation type="list" allowBlank="1" showInputMessage="1" showErrorMessage="1" sqref="P13">
      <formula1>$BN$1015:$BN$1255</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$BJ$1015:$BJ$1035</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43 G24 G18:G20 G28 F39:G42 F18:F26 F27:G27 F28:F38 G38 F44:G45">
      <formula1>$AE$6:$AE$10</formula1>
    </dataValidation>
    <dataValidation type="list" allowBlank="1" showInputMessage="1" showErrorMessage="1" error="!!Debe elegir la dimennsión que mide el indicador!!" prompt="!!Seleccione la dimensión que mide el indicador!!" sqref="J18 I18:I45">
      <formula1>$AD$6:$AD$9</formula1>
    </dataValidation>
    <dataValidation type="list" allowBlank="1" showInputMessage="1" showErrorMessage="1" sqref="G51:G52 S51:S52">
      <formula1>$AH$6:$AH$20</formula1>
    </dataValidation>
    <dataValidation type="list" allowBlank="1" showInputMessage="1" showErrorMessage="1" sqref="E11:I11">
      <formula1>$BH$1015:$BH$1085</formula1>
    </dataValidation>
    <dataValidation type="list" allowBlank="1" showInputMessage="1" showErrorMessage="1" sqref="T9">
      <formula1>$BO$1014:$BO$1020</formula1>
    </dataValidation>
    <dataValidation type="list" allowBlank="1" showInputMessage="1" showErrorMessage="1" sqref="B11:D11">
      <formula1>$BH$1015:$BH$1084</formula1>
    </dataValidation>
    <dataValidation type="list" allowBlank="1" showInputMessage="1" showErrorMessage="1" sqref="B10:I10">
      <formula1>$BG$1015:$BG$1019</formula1>
    </dataValidation>
    <dataValidation type="list" allowBlank="1" showInputMessage="1" showErrorMessage="1" sqref="J13">
      <formula1>$BM$1016:$BM$1128</formula1>
    </dataValidation>
    <dataValidation type="list" allowBlank="1" showInputMessage="1" showErrorMessage="1" sqref="E13">
      <formula1>$BL$1016:$BL$1043</formula1>
    </dataValidation>
    <dataValidation type="list" allowBlank="1" showInputMessage="1" showErrorMessage="1" sqref="B18">
      <formula1>FINES</formula1>
    </dataValidation>
    <dataValidation type="list" allowBlank="1" showInputMessage="1" showErrorMessage="1" sqref="B13:C13">
      <formula1>$BK$1015:$BK$1018</formula1>
    </dataValidation>
    <dataValidation type="list" allowBlank="1" showInputMessage="1" showErrorMessage="1" sqref="K10:M10">
      <formula1>$BI$1015:$BI$1058</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$BC$1084:$BC$1111</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40"/>
  <sheetViews>
    <sheetView showGridLines="0" view="pageBreakPreview" topLeftCell="A29" zoomScaleNormal="80" zoomScaleSheetLayoutView="100" workbookViewId="0">
      <selection activeCell="A14" sqref="A14:Y14"/>
    </sheetView>
  </sheetViews>
  <sheetFormatPr baseColWidth="10" defaultRowHeight="15"/>
  <cols>
    <col min="1" max="1" width="16.28515625" style="142" customWidth="1"/>
    <col min="2" max="2" width="19.85546875" style="142" customWidth="1"/>
    <col min="3" max="3" width="24.5703125" style="142" customWidth="1"/>
    <col min="4" max="4" width="37.85546875" style="142" customWidth="1"/>
    <col min="5" max="5" width="35.7109375" style="142" customWidth="1"/>
    <col min="6" max="6" width="9.28515625" style="142" customWidth="1"/>
    <col min="7" max="7" width="8.140625" style="142" customWidth="1"/>
    <col min="8" max="8" width="10.5703125" style="142" customWidth="1"/>
    <col min="9" max="9" width="12" style="142" customWidth="1"/>
    <col min="10" max="10" width="12.42578125" style="142" customWidth="1"/>
    <col min="11" max="11" width="13.28515625" style="142" customWidth="1"/>
    <col min="12" max="12" width="10.140625" style="142" customWidth="1"/>
    <col min="13" max="13" width="4.7109375" style="142" hidden="1" customWidth="1"/>
    <col min="14" max="14" width="14.5703125" style="142" customWidth="1"/>
    <col min="15" max="15" width="6.140625" style="142" hidden="1" customWidth="1"/>
    <col min="16" max="16" width="9.7109375" style="142" customWidth="1"/>
    <col min="17" max="17" width="7.140625" style="142" hidden="1" customWidth="1"/>
    <col min="18" max="18" width="9.42578125" style="142" customWidth="1"/>
    <col min="19" max="19" width="9.5703125" style="142" customWidth="1"/>
    <col min="20" max="20" width="8.85546875" style="142" customWidth="1"/>
    <col min="21" max="21" width="9.28515625" style="142" customWidth="1"/>
    <col min="22" max="22" width="10.7109375" style="142" bestFit="1" customWidth="1"/>
    <col min="23" max="23" width="9.7109375" style="142" customWidth="1"/>
    <col min="24" max="24" width="9" style="142" customWidth="1"/>
    <col min="25" max="25" width="14.7109375" style="142" customWidth="1"/>
    <col min="26" max="26" width="11.5703125" style="142" hidden="1" customWidth="1"/>
    <col min="27" max="27" width="6.140625" style="142" hidden="1" customWidth="1"/>
    <col min="28" max="28" width="7.7109375" style="142" hidden="1" customWidth="1"/>
    <col min="29" max="30" width="11.42578125" style="142" hidden="1" customWidth="1"/>
    <col min="31" max="31" width="22.28515625" style="142" hidden="1" customWidth="1"/>
    <col min="32" max="32" width="18.5703125" style="142" hidden="1" customWidth="1"/>
    <col min="33" max="33" width="19.42578125" style="142" hidden="1" customWidth="1"/>
    <col min="34" max="34" width="11.42578125" style="142" hidden="1" customWidth="1"/>
    <col min="35" max="35" width="19.140625" style="142" hidden="1" customWidth="1"/>
    <col min="36" max="52" width="11.42578125" style="142" hidden="1" customWidth="1"/>
    <col min="53" max="53" width="7.85546875" style="142" hidden="1" customWidth="1"/>
    <col min="54" max="54" width="80" style="142" hidden="1" customWidth="1"/>
    <col min="55" max="55" width="11.5703125" style="142" hidden="1" customWidth="1"/>
    <col min="56" max="56" width="38.140625" style="142" hidden="1" customWidth="1"/>
    <col min="57" max="57" width="75.28515625" style="142" hidden="1" customWidth="1"/>
    <col min="58" max="58" width="73" style="142" hidden="1" customWidth="1"/>
    <col min="59" max="59" width="59.42578125" style="142" hidden="1" customWidth="1"/>
    <col min="60" max="60" width="45.7109375" style="142" hidden="1" customWidth="1"/>
    <col min="61" max="61" width="90" style="142" hidden="1" customWidth="1"/>
    <col min="62" max="62" width="43.42578125" style="142" hidden="1" customWidth="1"/>
    <col min="63" max="63" width="29.85546875" style="142" hidden="1" customWidth="1"/>
    <col min="64" max="64" width="38.85546875" style="142" hidden="1" customWidth="1"/>
    <col min="65" max="65" width="55.5703125" style="142" hidden="1" customWidth="1"/>
    <col min="66" max="66" width="96.85546875" style="142" hidden="1" customWidth="1"/>
    <col min="67" max="67" width="34" style="142" hidden="1" customWidth="1"/>
    <col min="68" max="68" width="85.28515625" style="142" hidden="1" customWidth="1"/>
    <col min="69" max="69" width="39" style="142" customWidth="1"/>
    <col min="70" max="16384" width="11.42578125" style="142"/>
  </cols>
  <sheetData>
    <row r="1" spans="1:54" s="143" customFormat="1" ht="16.5" hidden="1" customHeight="1">
      <c r="B1" s="255"/>
      <c r="C1" s="255"/>
      <c r="D1" s="255"/>
      <c r="E1" s="255"/>
      <c r="F1" s="255"/>
      <c r="G1" s="255"/>
      <c r="H1" s="255"/>
      <c r="I1" s="255"/>
      <c r="J1" s="255"/>
      <c r="K1" s="255"/>
      <c r="L1" s="255"/>
      <c r="M1" s="255"/>
      <c r="N1" s="255"/>
      <c r="O1" s="255"/>
      <c r="P1" s="255"/>
      <c r="Q1" s="255"/>
      <c r="R1" s="255"/>
      <c r="S1" s="255"/>
      <c r="T1" s="255"/>
    </row>
    <row r="2" spans="1:54" s="143" customFormat="1" ht="14.25" customHeight="1">
      <c r="A2" s="256" t="s">
        <v>54</v>
      </c>
      <c r="B2" s="256"/>
      <c r="C2" s="256"/>
      <c r="D2" s="256"/>
      <c r="E2" s="256"/>
      <c r="F2" s="256"/>
      <c r="G2" s="256"/>
      <c r="H2" s="256"/>
      <c r="I2" s="256"/>
      <c r="J2" s="256"/>
      <c r="K2" s="256"/>
      <c r="L2" s="256"/>
      <c r="M2" s="256"/>
      <c r="N2" s="256"/>
      <c r="O2" s="256"/>
      <c r="P2" s="256"/>
      <c r="Q2" s="256"/>
      <c r="R2" s="256"/>
      <c r="S2" s="256"/>
      <c r="T2" s="256"/>
      <c r="U2" s="256"/>
      <c r="V2" s="191"/>
      <c r="W2" s="265" t="s">
        <v>55</v>
      </c>
      <c r="X2" s="265"/>
      <c r="Y2" s="265"/>
      <c r="AA2" s="22" t="s">
        <v>91</v>
      </c>
    </row>
    <row r="3" spans="1:54" s="143" customFormat="1" ht="18" customHeight="1">
      <c r="A3" s="257"/>
      <c r="B3" s="257"/>
      <c r="C3" s="257"/>
      <c r="D3" s="257"/>
      <c r="E3" s="257"/>
      <c r="F3" s="257"/>
      <c r="G3" s="257"/>
      <c r="H3" s="257"/>
      <c r="I3" s="257"/>
      <c r="J3" s="257"/>
      <c r="K3" s="257"/>
      <c r="L3" s="257"/>
      <c r="M3" s="257"/>
      <c r="N3" s="257"/>
      <c r="O3" s="257"/>
      <c r="P3" s="257"/>
      <c r="Q3" s="257"/>
      <c r="R3" s="257"/>
      <c r="S3" s="257"/>
      <c r="T3" s="257"/>
      <c r="U3" s="257"/>
      <c r="V3" s="191"/>
      <c r="W3" s="266" t="s">
        <v>90</v>
      </c>
      <c r="X3" s="266"/>
      <c r="Y3" s="159" t="s">
        <v>93</v>
      </c>
      <c r="AA3" s="22" t="s">
        <v>92</v>
      </c>
    </row>
    <row r="4" spans="1:54" s="143" customFormat="1" ht="15.75" customHeight="1">
      <c r="A4" s="258"/>
      <c r="B4" s="258"/>
      <c r="C4" s="258"/>
      <c r="D4" s="258"/>
      <c r="E4" s="258"/>
      <c r="F4" s="258"/>
      <c r="G4" s="258"/>
      <c r="H4" s="258"/>
      <c r="I4" s="258"/>
      <c r="J4" s="258"/>
      <c r="K4" s="258"/>
      <c r="L4" s="258"/>
      <c r="M4" s="258"/>
      <c r="N4" s="258"/>
      <c r="O4" s="258"/>
      <c r="P4" s="258"/>
      <c r="Q4" s="258"/>
      <c r="R4" s="258"/>
      <c r="S4" s="258"/>
      <c r="T4" s="258"/>
      <c r="U4" s="258"/>
      <c r="V4" s="191"/>
      <c r="W4" s="21"/>
      <c r="X4" s="21"/>
      <c r="Y4" s="21"/>
      <c r="AA4" s="22" t="s">
        <v>93</v>
      </c>
    </row>
    <row r="5" spans="1:54" s="143" customFormat="1" ht="12.75" customHeight="1" thickBot="1">
      <c r="C5" s="191"/>
      <c r="D5" s="191"/>
      <c r="E5" s="191"/>
      <c r="F5" s="191"/>
      <c r="G5" s="191"/>
      <c r="H5" s="191"/>
      <c r="I5" s="191"/>
      <c r="J5" s="191"/>
      <c r="K5" s="191"/>
      <c r="L5" s="191"/>
      <c r="M5" s="191"/>
      <c r="N5" s="191"/>
      <c r="O5" s="191"/>
      <c r="P5" s="191"/>
      <c r="Q5" s="191"/>
      <c r="R5" s="191"/>
      <c r="S5" s="191"/>
      <c r="T5" s="191"/>
      <c r="U5" s="191"/>
      <c r="V5" s="191"/>
      <c r="W5" s="191"/>
      <c r="X5" s="191"/>
      <c r="Y5" s="191"/>
      <c r="AA5" s="23" t="s">
        <v>94</v>
      </c>
      <c r="AD5" s="143" t="s">
        <v>844</v>
      </c>
      <c r="AI5" s="71" t="s">
        <v>843</v>
      </c>
    </row>
    <row r="6" spans="1:54" s="15" customFormat="1" ht="19.5" thickBot="1">
      <c r="A6" s="210" t="s">
        <v>34</v>
      </c>
      <c r="B6" s="211"/>
      <c r="C6" s="211"/>
      <c r="D6" s="211"/>
      <c r="E6" s="211"/>
      <c r="F6" s="211"/>
      <c r="G6" s="211"/>
      <c r="H6" s="211"/>
      <c r="I6" s="211"/>
      <c r="J6" s="211"/>
      <c r="K6" s="211"/>
      <c r="L6" s="211"/>
      <c r="M6" s="211"/>
      <c r="N6" s="211"/>
      <c r="O6" s="211"/>
      <c r="P6" s="211"/>
      <c r="Q6" s="211"/>
      <c r="R6" s="211"/>
      <c r="S6" s="211"/>
      <c r="T6" s="211"/>
      <c r="U6" s="211"/>
      <c r="V6" s="211"/>
      <c r="W6" s="211"/>
      <c r="X6" s="211"/>
      <c r="Y6" s="212"/>
      <c r="Z6" s="18" t="s">
        <v>75</v>
      </c>
      <c r="AA6" s="142" t="s">
        <v>86</v>
      </c>
      <c r="AC6" s="142" t="s">
        <v>73</v>
      </c>
      <c r="AD6" s="133" t="s">
        <v>69</v>
      </c>
      <c r="AE6" s="133" t="s">
        <v>77</v>
      </c>
      <c r="AF6" s="134" t="s">
        <v>68</v>
      </c>
      <c r="AG6" s="142">
        <v>2013</v>
      </c>
      <c r="AH6" s="135" t="s">
        <v>850</v>
      </c>
      <c r="AI6" s="142" t="s">
        <v>840</v>
      </c>
      <c r="BA6" s="143"/>
      <c r="BB6" s="143"/>
    </row>
    <row r="7" spans="1:54" ht="30.75" customHeight="1" thickBot="1">
      <c r="A7" s="152" t="s">
        <v>827</v>
      </c>
      <c r="B7" s="267" t="s">
        <v>115</v>
      </c>
      <c r="C7" s="268"/>
      <c r="D7" s="268"/>
      <c r="E7" s="268"/>
      <c r="F7" s="268"/>
      <c r="G7" s="268"/>
      <c r="H7" s="269"/>
      <c r="I7" s="157" t="s">
        <v>242</v>
      </c>
      <c r="J7" s="144" t="s">
        <v>214</v>
      </c>
      <c r="K7" s="240" t="s">
        <v>190</v>
      </c>
      <c r="L7" s="241"/>
      <c r="M7" s="259"/>
      <c r="N7" s="152" t="s">
        <v>64</v>
      </c>
      <c r="O7" s="240" t="s">
        <v>249</v>
      </c>
      <c r="P7" s="241"/>
      <c r="Q7" s="241"/>
      <c r="R7" s="241"/>
      <c r="S7" s="241"/>
      <c r="T7" s="259"/>
      <c r="U7" s="260" t="s">
        <v>789</v>
      </c>
      <c r="V7" s="261"/>
      <c r="W7" s="262" t="s">
        <v>268</v>
      </c>
      <c r="X7" s="263"/>
      <c r="Y7" s="264"/>
      <c r="Z7" s="18" t="s">
        <v>66</v>
      </c>
      <c r="AA7" s="142" t="s">
        <v>87</v>
      </c>
      <c r="AC7" s="142" t="s">
        <v>74</v>
      </c>
      <c r="AD7" s="133" t="s">
        <v>70</v>
      </c>
      <c r="AE7" s="133" t="s">
        <v>78</v>
      </c>
      <c r="AF7" s="134" t="s">
        <v>820</v>
      </c>
      <c r="AG7" s="142">
        <v>2014</v>
      </c>
      <c r="AH7" s="135" t="s">
        <v>851</v>
      </c>
      <c r="AI7" s="142" t="s">
        <v>841</v>
      </c>
      <c r="BA7" s="143"/>
      <c r="BB7" s="143"/>
    </row>
    <row r="8" spans="1:54" s="15" customFormat="1" ht="19.5" thickBot="1">
      <c r="A8" s="210" t="s">
        <v>36</v>
      </c>
      <c r="B8" s="211"/>
      <c r="C8" s="211"/>
      <c r="D8" s="211"/>
      <c r="E8" s="211"/>
      <c r="F8" s="211"/>
      <c r="G8" s="211"/>
      <c r="H8" s="211"/>
      <c r="I8" s="211"/>
      <c r="J8" s="211"/>
      <c r="K8" s="211"/>
      <c r="L8" s="211"/>
      <c r="M8" s="211"/>
      <c r="N8" s="211"/>
      <c r="O8" s="211"/>
      <c r="P8" s="211"/>
      <c r="Q8" s="211"/>
      <c r="R8" s="211"/>
      <c r="S8" s="211"/>
      <c r="T8" s="211"/>
      <c r="U8" s="211"/>
      <c r="V8" s="211"/>
      <c r="W8" s="211"/>
      <c r="X8" s="211"/>
      <c r="Y8" s="212"/>
      <c r="Z8" s="145" t="s">
        <v>76</v>
      </c>
      <c r="AA8" s="142" t="s">
        <v>88</v>
      </c>
      <c r="AD8" s="133" t="s">
        <v>71</v>
      </c>
      <c r="AE8" s="133" t="s">
        <v>79</v>
      </c>
      <c r="AG8" s="142">
        <v>2015</v>
      </c>
      <c r="AH8" s="135" t="s">
        <v>852</v>
      </c>
      <c r="AI8" s="142" t="s">
        <v>842</v>
      </c>
      <c r="BA8" s="143"/>
      <c r="BB8" s="143"/>
    </row>
    <row r="9" spans="1:54" ht="16.5" customHeight="1" thickBot="1">
      <c r="A9" s="222" t="s">
        <v>37</v>
      </c>
      <c r="B9" s="223"/>
      <c r="C9" s="223"/>
      <c r="D9" s="223"/>
      <c r="E9" s="223"/>
      <c r="F9" s="223"/>
      <c r="G9" s="223"/>
      <c r="H9" s="223"/>
      <c r="I9" s="224"/>
      <c r="J9" s="225" t="s">
        <v>829</v>
      </c>
      <c r="K9" s="226"/>
      <c r="L9" s="226"/>
      <c r="M9" s="226"/>
      <c r="N9" s="226"/>
      <c r="O9" s="226"/>
      <c r="P9" s="227"/>
      <c r="Q9" s="237" t="s">
        <v>795</v>
      </c>
      <c r="R9" s="237"/>
      <c r="S9" s="237"/>
      <c r="T9" s="240" t="s">
        <v>329</v>
      </c>
      <c r="U9" s="241"/>
      <c r="V9" s="241"/>
      <c r="W9" s="241"/>
      <c r="X9" s="241"/>
      <c r="Y9" s="242"/>
      <c r="Z9" s="18" t="s">
        <v>67</v>
      </c>
      <c r="AA9" s="142" t="s">
        <v>89</v>
      </c>
      <c r="AD9" s="133" t="s">
        <v>72</v>
      </c>
      <c r="AE9" s="133" t="s">
        <v>80</v>
      </c>
      <c r="AG9" s="142">
        <v>2016</v>
      </c>
      <c r="AH9" s="135" t="s">
        <v>853</v>
      </c>
      <c r="BA9" s="143"/>
      <c r="BB9" s="143"/>
    </row>
    <row r="10" spans="1:54" ht="27.75" customHeight="1" thickBot="1">
      <c r="A10" s="153" t="s">
        <v>828</v>
      </c>
      <c r="B10" s="219" t="s">
        <v>334</v>
      </c>
      <c r="C10" s="220"/>
      <c r="D10" s="220"/>
      <c r="E10" s="220"/>
      <c r="F10" s="220"/>
      <c r="G10" s="220"/>
      <c r="H10" s="220"/>
      <c r="I10" s="221"/>
      <c r="J10" s="160" t="s">
        <v>788</v>
      </c>
      <c r="K10" s="213" t="s">
        <v>292</v>
      </c>
      <c r="L10" s="214"/>
      <c r="M10" s="214"/>
      <c r="N10" s="214"/>
      <c r="O10" s="214"/>
      <c r="P10" s="215"/>
      <c r="Q10" s="238"/>
      <c r="R10" s="238"/>
      <c r="S10" s="238"/>
      <c r="T10" s="243"/>
      <c r="U10" s="244"/>
      <c r="V10" s="244"/>
      <c r="W10" s="244"/>
      <c r="X10" s="244"/>
      <c r="Y10" s="245"/>
      <c r="Z10" s="18" t="s">
        <v>66</v>
      </c>
      <c r="AE10" s="133" t="s">
        <v>845</v>
      </c>
      <c r="AG10" s="142">
        <v>2017</v>
      </c>
      <c r="AH10" s="135" t="s">
        <v>854</v>
      </c>
      <c r="BA10" s="143"/>
      <c r="BB10" s="143"/>
    </row>
    <row r="11" spans="1:54" ht="40.5" customHeight="1" thickBot="1">
      <c r="A11" s="154" t="s">
        <v>65</v>
      </c>
      <c r="B11" s="228" t="s">
        <v>357</v>
      </c>
      <c r="C11" s="229"/>
      <c r="D11" s="229"/>
      <c r="E11" s="228"/>
      <c r="F11" s="229"/>
      <c r="G11" s="229"/>
      <c r="H11" s="229"/>
      <c r="I11" s="230"/>
      <c r="J11" s="161" t="s">
        <v>65</v>
      </c>
      <c r="K11" s="216" t="s">
        <v>1626</v>
      </c>
      <c r="L11" s="217"/>
      <c r="M11" s="217"/>
      <c r="N11" s="217"/>
      <c r="O11" s="217"/>
      <c r="P11" s="218"/>
      <c r="Q11" s="239"/>
      <c r="R11" s="239"/>
      <c r="S11" s="239"/>
      <c r="T11" s="246"/>
      <c r="U11" s="247"/>
      <c r="V11" s="247"/>
      <c r="W11" s="247"/>
      <c r="X11" s="247"/>
      <c r="Y11" s="248"/>
      <c r="Z11" s="18" t="s">
        <v>26</v>
      </c>
      <c r="AG11" s="142">
        <v>2018</v>
      </c>
      <c r="AH11" s="135" t="s">
        <v>855</v>
      </c>
      <c r="BA11" s="143"/>
      <c r="BB11" s="143"/>
    </row>
    <row r="12" spans="1:54" ht="15.75" customHeight="1" thickTop="1" thickBot="1">
      <c r="A12" s="195" t="s">
        <v>38</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7"/>
      <c r="Z12" s="18" t="s">
        <v>82</v>
      </c>
      <c r="AG12" s="142">
        <v>2019</v>
      </c>
      <c r="AH12" s="135" t="s">
        <v>849</v>
      </c>
      <c r="BA12" s="143"/>
      <c r="BB12" s="143"/>
    </row>
    <row r="13" spans="1:54" ht="34.5" customHeight="1" thickTop="1" thickBot="1">
      <c r="A13" s="155" t="s">
        <v>819</v>
      </c>
      <c r="B13" s="205" t="s">
        <v>413</v>
      </c>
      <c r="C13" s="206"/>
      <c r="D13" s="192" t="s">
        <v>818</v>
      </c>
      <c r="E13" s="207" t="s">
        <v>436</v>
      </c>
      <c r="F13" s="208"/>
      <c r="G13" s="208"/>
      <c r="H13" s="209"/>
      <c r="I13" s="162" t="s">
        <v>817</v>
      </c>
      <c r="J13" s="231" t="s">
        <v>487</v>
      </c>
      <c r="K13" s="232"/>
      <c r="L13" s="232"/>
      <c r="M13" s="233"/>
      <c r="N13" s="234" t="s">
        <v>816</v>
      </c>
      <c r="O13" s="235"/>
      <c r="P13" s="236" t="s">
        <v>697</v>
      </c>
      <c r="Q13" s="232"/>
      <c r="R13" s="232"/>
      <c r="S13" s="232"/>
      <c r="T13" s="232"/>
      <c r="U13" s="232"/>
      <c r="V13" s="232"/>
      <c r="W13" s="232"/>
      <c r="X13" s="232"/>
      <c r="Y13" s="232"/>
      <c r="Z13" s="18" t="s">
        <v>83</v>
      </c>
      <c r="AG13" s="142">
        <v>2020</v>
      </c>
      <c r="AH13" s="135" t="s">
        <v>856</v>
      </c>
      <c r="BA13" s="143"/>
      <c r="BB13" s="143"/>
    </row>
    <row r="14" spans="1:54" ht="15.75" thickBot="1">
      <c r="A14" s="198" t="s">
        <v>31</v>
      </c>
      <c r="B14" s="199"/>
      <c r="C14" s="199"/>
      <c r="D14" s="199"/>
      <c r="E14" s="199"/>
      <c r="F14" s="199"/>
      <c r="G14" s="199"/>
      <c r="H14" s="199"/>
      <c r="I14" s="199"/>
      <c r="J14" s="199"/>
      <c r="K14" s="199"/>
      <c r="L14" s="199"/>
      <c r="M14" s="199"/>
      <c r="N14" s="199"/>
      <c r="O14" s="199"/>
      <c r="P14" s="199"/>
      <c r="Q14" s="199"/>
      <c r="R14" s="199"/>
      <c r="S14" s="199"/>
      <c r="T14" s="199"/>
      <c r="U14" s="199"/>
      <c r="V14" s="199"/>
      <c r="W14" s="199"/>
      <c r="X14" s="200"/>
      <c r="Y14" s="201"/>
      <c r="AG14" s="142">
        <v>2021</v>
      </c>
      <c r="BA14" s="143"/>
      <c r="BB14" s="143"/>
    </row>
    <row r="15" spans="1:54" ht="26.25" customHeight="1" thickBot="1">
      <c r="A15" s="202" t="s">
        <v>24</v>
      </c>
      <c r="B15" s="204" t="s">
        <v>834</v>
      </c>
      <c r="C15" s="251" t="s">
        <v>30</v>
      </c>
      <c r="D15" s="251"/>
      <c r="E15" s="251"/>
      <c r="F15" s="251"/>
      <c r="G15" s="251"/>
      <c r="H15" s="251"/>
      <c r="I15" s="251"/>
      <c r="J15" s="251"/>
      <c r="K15" s="251"/>
      <c r="L15" s="251"/>
      <c r="M15" s="251"/>
      <c r="N15" s="251"/>
      <c r="O15" s="251"/>
      <c r="P15" s="251"/>
      <c r="Q15" s="251"/>
      <c r="R15" s="251"/>
      <c r="S15" s="251"/>
      <c r="T15" s="251"/>
      <c r="U15" s="251"/>
      <c r="V15" s="251"/>
      <c r="W15" s="204" t="s">
        <v>84</v>
      </c>
      <c r="X15" s="204"/>
      <c r="Y15" s="249" t="s">
        <v>53</v>
      </c>
      <c r="AG15" s="142">
        <v>2022</v>
      </c>
      <c r="BA15" s="143"/>
      <c r="BB15" s="143"/>
    </row>
    <row r="16" spans="1:54" ht="31.5" customHeight="1" thickBot="1">
      <c r="A16" s="203"/>
      <c r="B16" s="252"/>
      <c r="C16" s="253" t="s">
        <v>0</v>
      </c>
      <c r="D16" s="253" t="s">
        <v>1</v>
      </c>
      <c r="E16" s="253" t="s">
        <v>2</v>
      </c>
      <c r="F16" s="273" t="s">
        <v>28</v>
      </c>
      <c r="G16" s="275"/>
      <c r="H16" s="253" t="s">
        <v>846</v>
      </c>
      <c r="I16" s="273" t="s">
        <v>847</v>
      </c>
      <c r="J16" s="275"/>
      <c r="K16" s="253" t="s">
        <v>25</v>
      </c>
      <c r="L16" s="273" t="s">
        <v>29</v>
      </c>
      <c r="M16" s="274"/>
      <c r="N16" s="275"/>
      <c r="O16" s="252" t="s">
        <v>3</v>
      </c>
      <c r="P16" s="252"/>
      <c r="Q16" s="252"/>
      <c r="R16" s="252"/>
      <c r="S16" s="252"/>
      <c r="T16" s="252"/>
      <c r="U16" s="252" t="s">
        <v>835</v>
      </c>
      <c r="V16" s="252"/>
      <c r="W16" s="252" t="s">
        <v>27</v>
      </c>
      <c r="X16" s="252"/>
      <c r="Y16" s="250"/>
      <c r="AG16" s="142">
        <v>2023</v>
      </c>
      <c r="BA16" s="143"/>
      <c r="BB16" s="143"/>
    </row>
    <row r="17" spans="1:54" ht="22.5" customHeight="1" thickBot="1">
      <c r="A17" s="203"/>
      <c r="B17" s="252"/>
      <c r="C17" s="254"/>
      <c r="D17" s="254"/>
      <c r="E17" s="254"/>
      <c r="F17" s="276"/>
      <c r="G17" s="278"/>
      <c r="H17" s="204"/>
      <c r="I17" s="276"/>
      <c r="J17" s="278"/>
      <c r="K17" s="204"/>
      <c r="L17" s="276"/>
      <c r="M17" s="277"/>
      <c r="N17" s="278"/>
      <c r="O17" s="163">
        <v>2013</v>
      </c>
      <c r="P17" s="163">
        <v>2014</v>
      </c>
      <c r="Q17" s="163">
        <v>2015</v>
      </c>
      <c r="R17" s="163">
        <v>2015</v>
      </c>
      <c r="S17" s="163">
        <v>2016</v>
      </c>
      <c r="T17" s="163"/>
      <c r="U17" s="164" t="s">
        <v>836</v>
      </c>
      <c r="V17" s="164" t="s">
        <v>837</v>
      </c>
      <c r="W17" s="163" t="s">
        <v>838</v>
      </c>
      <c r="X17" s="163" t="s">
        <v>839</v>
      </c>
      <c r="Y17" s="251"/>
      <c r="AG17" s="142">
        <v>2024</v>
      </c>
      <c r="BA17" s="143"/>
      <c r="BB17" s="143"/>
    </row>
    <row r="18" spans="1:54" ht="106.5" customHeight="1" thickBot="1">
      <c r="A18" s="148" t="s">
        <v>8</v>
      </c>
      <c r="B18" s="171" t="s">
        <v>801</v>
      </c>
      <c r="C18" s="146" t="s">
        <v>865</v>
      </c>
      <c r="D18" s="146" t="s">
        <v>870</v>
      </c>
      <c r="E18" s="146" t="s">
        <v>875</v>
      </c>
      <c r="F18" s="270" t="s">
        <v>880</v>
      </c>
      <c r="G18" s="271"/>
      <c r="H18" s="147"/>
      <c r="I18" s="270"/>
      <c r="J18" s="271"/>
      <c r="K18" s="147"/>
      <c r="L18" s="270"/>
      <c r="M18" s="272"/>
      <c r="N18" s="271"/>
      <c r="O18" s="16"/>
      <c r="P18" s="16"/>
      <c r="Q18" s="16"/>
      <c r="R18" s="16"/>
      <c r="S18" s="16"/>
      <c r="T18" s="16"/>
      <c r="U18" s="140"/>
      <c r="V18" s="140"/>
      <c r="W18" s="141"/>
      <c r="X18" s="140"/>
      <c r="Y18" s="158"/>
      <c r="BA18" s="143"/>
      <c r="BB18" s="143"/>
    </row>
    <row r="19" spans="1:54" ht="61.5" customHeight="1" thickBot="1">
      <c r="A19" s="148" t="s">
        <v>9</v>
      </c>
      <c r="B19" s="149" t="s">
        <v>1627</v>
      </c>
      <c r="C19" s="146" t="s">
        <v>1628</v>
      </c>
      <c r="D19" s="146" t="s">
        <v>1629</v>
      </c>
      <c r="E19" s="146" t="s">
        <v>1630</v>
      </c>
      <c r="F19" s="270" t="s">
        <v>880</v>
      </c>
      <c r="G19" s="271"/>
      <c r="H19" s="147"/>
      <c r="I19" s="270"/>
      <c r="J19" s="271"/>
      <c r="K19" s="147"/>
      <c r="L19" s="270"/>
      <c r="M19" s="272"/>
      <c r="N19" s="271"/>
      <c r="O19" s="16"/>
      <c r="P19" s="16"/>
      <c r="Q19" s="16"/>
      <c r="R19" s="16"/>
      <c r="S19" s="16"/>
      <c r="T19" s="16"/>
      <c r="U19" s="140"/>
      <c r="V19" s="140"/>
      <c r="W19" s="141"/>
      <c r="X19" s="140"/>
      <c r="Y19" s="158"/>
      <c r="BA19" s="143"/>
      <c r="BB19" s="143"/>
    </row>
    <row r="20" spans="1:54" ht="58.5" customHeight="1" thickBot="1">
      <c r="A20" s="148" t="s">
        <v>10</v>
      </c>
      <c r="B20" s="181" t="s">
        <v>1631</v>
      </c>
      <c r="C20" s="146" t="s">
        <v>1632</v>
      </c>
      <c r="D20" s="146" t="s">
        <v>1633</v>
      </c>
      <c r="E20" s="146" t="s">
        <v>1634</v>
      </c>
      <c r="F20" s="270" t="s">
        <v>880</v>
      </c>
      <c r="G20" s="271"/>
      <c r="H20" s="147"/>
      <c r="I20" s="270"/>
      <c r="J20" s="271"/>
      <c r="K20" s="147"/>
      <c r="L20" s="270"/>
      <c r="M20" s="272"/>
      <c r="N20" s="271"/>
      <c r="O20" s="16"/>
      <c r="P20" s="16"/>
      <c r="Q20" s="16"/>
      <c r="R20" s="16"/>
      <c r="S20" s="16"/>
      <c r="T20" s="17"/>
      <c r="U20" s="24"/>
      <c r="V20" s="140"/>
      <c r="W20" s="141"/>
      <c r="X20" s="140"/>
      <c r="Y20" s="158"/>
      <c r="BA20" s="143"/>
      <c r="BB20" s="143"/>
    </row>
    <row r="21" spans="1:54" ht="71.25" customHeight="1" thickBot="1">
      <c r="A21" s="342" t="s">
        <v>13</v>
      </c>
      <c r="B21" s="357" t="s">
        <v>1635</v>
      </c>
      <c r="C21" s="146" t="s">
        <v>1636</v>
      </c>
      <c r="D21" s="146" t="s">
        <v>1637</v>
      </c>
      <c r="E21" s="146" t="s">
        <v>1638</v>
      </c>
      <c r="F21" s="308" t="s">
        <v>880</v>
      </c>
      <c r="G21" s="309"/>
      <c r="H21" s="176" t="s">
        <v>73</v>
      </c>
      <c r="I21" s="270" t="s">
        <v>69</v>
      </c>
      <c r="J21" s="271"/>
      <c r="K21" s="176" t="s">
        <v>68</v>
      </c>
      <c r="L21" s="308" t="s">
        <v>26</v>
      </c>
      <c r="M21" s="310"/>
      <c r="N21" s="309"/>
      <c r="O21" s="16"/>
      <c r="P21" s="16">
        <v>12.3</v>
      </c>
      <c r="Q21" s="16"/>
      <c r="R21" s="16">
        <v>8.8000000000000007</v>
      </c>
      <c r="S21" s="178">
        <v>10.7</v>
      </c>
      <c r="T21" s="16"/>
      <c r="U21" s="178">
        <v>12</v>
      </c>
      <c r="V21" s="140"/>
      <c r="W21" s="141">
        <v>12</v>
      </c>
      <c r="X21" s="140">
        <v>1</v>
      </c>
      <c r="Y21" s="158" t="s">
        <v>840</v>
      </c>
      <c r="BA21" s="143"/>
      <c r="BB21" s="143"/>
    </row>
    <row r="22" spans="1:54" ht="75" customHeight="1" thickBot="1">
      <c r="A22" s="148" t="s">
        <v>11</v>
      </c>
      <c r="B22" s="181" t="s">
        <v>1639</v>
      </c>
      <c r="C22" s="146" t="s">
        <v>1640</v>
      </c>
      <c r="D22" s="146" t="s">
        <v>1641</v>
      </c>
      <c r="E22" s="146" t="s">
        <v>1642</v>
      </c>
      <c r="F22" s="369" t="s">
        <v>77</v>
      </c>
      <c r="G22" s="370"/>
      <c r="H22" s="147"/>
      <c r="I22" s="270"/>
      <c r="J22" s="271"/>
      <c r="K22" s="147"/>
      <c r="L22" s="270"/>
      <c r="M22" s="272"/>
      <c r="N22" s="271"/>
      <c r="O22" s="16"/>
      <c r="P22" s="16"/>
      <c r="Q22" s="16"/>
      <c r="R22" s="16"/>
      <c r="S22" s="16"/>
      <c r="T22" s="17"/>
      <c r="U22" s="25"/>
      <c r="V22" s="140"/>
      <c r="W22" s="141"/>
      <c r="X22" s="140"/>
      <c r="Y22" s="158"/>
      <c r="BA22" s="143"/>
      <c r="BB22" s="143"/>
    </row>
    <row r="23" spans="1:54" ht="46.5" customHeight="1" thickBot="1">
      <c r="A23" s="148" t="s">
        <v>12</v>
      </c>
      <c r="B23" s="357" t="s">
        <v>1643</v>
      </c>
      <c r="C23" s="146" t="s">
        <v>1644</v>
      </c>
      <c r="D23" s="146" t="s">
        <v>1645</v>
      </c>
      <c r="E23" s="146" t="s">
        <v>1646</v>
      </c>
      <c r="F23" s="270" t="s">
        <v>880</v>
      </c>
      <c r="G23" s="271"/>
      <c r="H23" s="147"/>
      <c r="I23" s="183"/>
      <c r="J23" s="184"/>
      <c r="K23" s="147"/>
      <c r="L23" s="270"/>
      <c r="M23" s="272"/>
      <c r="N23" s="271"/>
      <c r="O23" s="16"/>
      <c r="P23" s="16"/>
      <c r="Q23" s="16"/>
      <c r="R23" s="16"/>
      <c r="S23" s="16"/>
      <c r="T23" s="17"/>
      <c r="U23" s="25"/>
      <c r="V23" s="140"/>
      <c r="W23" s="141"/>
      <c r="X23" s="140"/>
      <c r="Y23" s="158"/>
      <c r="BA23" s="143"/>
      <c r="BB23" s="143"/>
    </row>
    <row r="24" spans="1:54" ht="48" customHeight="1" thickBot="1">
      <c r="A24" s="342" t="s">
        <v>15</v>
      </c>
      <c r="B24" s="357" t="s">
        <v>1647</v>
      </c>
      <c r="C24" s="146" t="s">
        <v>1648</v>
      </c>
      <c r="D24" s="146" t="s">
        <v>1649</v>
      </c>
      <c r="E24" s="146" t="s">
        <v>1650</v>
      </c>
      <c r="F24" s="308" t="s">
        <v>845</v>
      </c>
      <c r="G24" s="309"/>
      <c r="H24" s="176" t="s">
        <v>74</v>
      </c>
      <c r="I24" s="270" t="s">
        <v>69</v>
      </c>
      <c r="J24" s="271"/>
      <c r="K24" s="176" t="s">
        <v>68</v>
      </c>
      <c r="L24" s="308" t="s">
        <v>76</v>
      </c>
      <c r="M24" s="310"/>
      <c r="N24" s="309"/>
      <c r="O24" s="16"/>
      <c r="P24" s="16">
        <v>15</v>
      </c>
      <c r="Q24" s="16"/>
      <c r="R24" s="16">
        <v>36</v>
      </c>
      <c r="S24" s="16">
        <v>51</v>
      </c>
      <c r="T24" s="16"/>
      <c r="U24" s="178">
        <v>54</v>
      </c>
      <c r="V24" s="140"/>
      <c r="W24" s="141">
        <v>54</v>
      </c>
      <c r="X24" s="140">
        <v>1</v>
      </c>
      <c r="Y24" s="158" t="s">
        <v>840</v>
      </c>
      <c r="BA24" s="143"/>
      <c r="BB24" s="143"/>
    </row>
    <row r="25" spans="1:54" ht="43.5" customHeight="1" thickBot="1">
      <c r="A25" s="148" t="s">
        <v>1027</v>
      </c>
      <c r="B25" s="357" t="s">
        <v>1651</v>
      </c>
      <c r="C25" s="146" t="s">
        <v>1652</v>
      </c>
      <c r="D25" s="146" t="s">
        <v>1629</v>
      </c>
      <c r="E25" s="146" t="s">
        <v>1653</v>
      </c>
      <c r="F25" s="270" t="s">
        <v>880</v>
      </c>
      <c r="G25" s="271"/>
      <c r="H25" s="147"/>
      <c r="I25" s="183"/>
      <c r="J25" s="184"/>
      <c r="K25" s="147"/>
      <c r="L25" s="270"/>
      <c r="M25" s="272"/>
      <c r="N25" s="271"/>
      <c r="O25" s="16"/>
      <c r="P25" s="174"/>
      <c r="Q25" s="174"/>
      <c r="R25" s="174"/>
      <c r="S25" s="174"/>
      <c r="T25" s="17"/>
      <c r="U25" s="25"/>
      <c r="V25" s="140"/>
      <c r="W25" s="141"/>
      <c r="X25" s="140"/>
      <c r="Y25" s="158"/>
      <c r="BA25" s="143"/>
      <c r="BB25" s="143"/>
    </row>
    <row r="26" spans="1:54" ht="85.5" customHeight="1" thickBot="1">
      <c r="A26" s="324" t="s">
        <v>1091</v>
      </c>
      <c r="B26" s="326" t="s">
        <v>1654</v>
      </c>
      <c r="C26" s="146" t="s">
        <v>1655</v>
      </c>
      <c r="D26" s="146" t="s">
        <v>1656</v>
      </c>
      <c r="E26" s="146" t="s">
        <v>1657</v>
      </c>
      <c r="F26" s="308" t="s">
        <v>845</v>
      </c>
      <c r="G26" s="309"/>
      <c r="H26" s="176" t="s">
        <v>74</v>
      </c>
      <c r="I26" s="270" t="s">
        <v>69</v>
      </c>
      <c r="J26" s="271"/>
      <c r="K26" s="176" t="s">
        <v>68</v>
      </c>
      <c r="L26" s="308" t="s">
        <v>76</v>
      </c>
      <c r="M26" s="310"/>
      <c r="N26" s="309"/>
      <c r="O26" s="16"/>
      <c r="P26" s="16">
        <v>267</v>
      </c>
      <c r="Q26" s="16"/>
      <c r="R26" s="16">
        <v>267</v>
      </c>
      <c r="S26" s="16">
        <v>312</v>
      </c>
      <c r="T26" s="16"/>
      <c r="U26" s="178">
        <v>327</v>
      </c>
      <c r="V26" s="140"/>
      <c r="W26" s="141">
        <v>473</v>
      </c>
      <c r="X26" s="140" t="s">
        <v>1658</v>
      </c>
      <c r="Y26" s="158" t="s">
        <v>840</v>
      </c>
      <c r="BA26" s="143"/>
      <c r="BB26" s="143"/>
    </row>
    <row r="27" spans="1:54" ht="74.25" customHeight="1" thickBot="1">
      <c r="A27" s="345"/>
      <c r="B27" s="338"/>
      <c r="C27" s="146" t="s">
        <v>1659</v>
      </c>
      <c r="D27" s="146" t="s">
        <v>1660</v>
      </c>
      <c r="E27" s="146" t="s">
        <v>1661</v>
      </c>
      <c r="F27" s="308" t="s">
        <v>77</v>
      </c>
      <c r="G27" s="309"/>
      <c r="H27" s="176" t="s">
        <v>74</v>
      </c>
      <c r="I27" s="270" t="s">
        <v>69</v>
      </c>
      <c r="J27" s="271"/>
      <c r="K27" s="176" t="s">
        <v>68</v>
      </c>
      <c r="L27" s="308" t="s">
        <v>75</v>
      </c>
      <c r="M27" s="310"/>
      <c r="N27" s="309"/>
      <c r="O27" s="16"/>
      <c r="P27" s="180">
        <v>0.39</v>
      </c>
      <c r="Q27" s="180"/>
      <c r="R27" s="180">
        <v>0.39</v>
      </c>
      <c r="S27" s="180">
        <v>0.4</v>
      </c>
      <c r="T27" s="16"/>
      <c r="U27" s="180">
        <v>0.4</v>
      </c>
      <c r="V27" s="140"/>
      <c r="W27" s="351"/>
      <c r="X27" s="351">
        <v>0.41199999999999998</v>
      </c>
      <c r="Y27" s="158" t="s">
        <v>840</v>
      </c>
      <c r="BA27" s="143"/>
      <c r="BB27" s="143"/>
    </row>
    <row r="28" spans="1:54" ht="100.5" customHeight="1" thickBot="1">
      <c r="A28" s="345"/>
      <c r="B28" s="338"/>
      <c r="C28" s="146" t="s">
        <v>1662</v>
      </c>
      <c r="D28" s="146" t="s">
        <v>1663</v>
      </c>
      <c r="E28" s="146" t="s">
        <v>1664</v>
      </c>
      <c r="F28" s="308" t="s">
        <v>845</v>
      </c>
      <c r="G28" s="309"/>
      <c r="H28" s="176" t="s">
        <v>74</v>
      </c>
      <c r="I28" s="270" t="s">
        <v>69</v>
      </c>
      <c r="J28" s="271"/>
      <c r="K28" s="176" t="s">
        <v>68</v>
      </c>
      <c r="L28" s="308" t="s">
        <v>76</v>
      </c>
      <c r="M28" s="310"/>
      <c r="N28" s="309"/>
      <c r="O28" s="16"/>
      <c r="P28" s="16"/>
      <c r="Q28" s="16"/>
      <c r="R28" s="16"/>
      <c r="S28" s="16">
        <v>90</v>
      </c>
      <c r="T28" s="16"/>
      <c r="U28" s="178">
        <v>200</v>
      </c>
      <c r="V28" s="140"/>
      <c r="W28" s="141">
        <v>217</v>
      </c>
      <c r="X28" s="140" t="s">
        <v>1665</v>
      </c>
      <c r="Y28" s="158" t="s">
        <v>840</v>
      </c>
      <c r="BA28" s="143"/>
      <c r="BB28" s="143"/>
    </row>
    <row r="29" spans="1:54" ht="85.5" customHeight="1" thickBot="1">
      <c r="A29" s="328"/>
      <c r="B29" s="329"/>
      <c r="C29" s="146" t="s">
        <v>1666</v>
      </c>
      <c r="D29" s="146" t="s">
        <v>1667</v>
      </c>
      <c r="E29" s="146" t="s">
        <v>1668</v>
      </c>
      <c r="F29" s="308" t="s">
        <v>77</v>
      </c>
      <c r="G29" s="309"/>
      <c r="H29" s="176" t="s">
        <v>74</v>
      </c>
      <c r="I29" s="270" t="s">
        <v>69</v>
      </c>
      <c r="J29" s="271"/>
      <c r="K29" s="176" t="s">
        <v>68</v>
      </c>
      <c r="L29" s="308" t="s">
        <v>75</v>
      </c>
      <c r="M29" s="310"/>
      <c r="N29" s="309"/>
      <c r="O29" s="16"/>
      <c r="P29" s="180">
        <v>0.9</v>
      </c>
      <c r="Q29" s="180"/>
      <c r="R29" s="180">
        <v>0.9</v>
      </c>
      <c r="S29" s="180">
        <v>0.91</v>
      </c>
      <c r="T29" s="16"/>
      <c r="U29" s="180">
        <v>0.91</v>
      </c>
      <c r="V29" s="140"/>
      <c r="W29" s="180">
        <v>215.69</v>
      </c>
      <c r="X29" s="180">
        <v>0.99</v>
      </c>
      <c r="Y29" s="158" t="s">
        <v>840</v>
      </c>
      <c r="BA29" s="143"/>
      <c r="BB29" s="143"/>
    </row>
    <row r="30" spans="1:54" ht="24" customHeight="1" thickBot="1">
      <c r="A30" s="286" t="s">
        <v>821</v>
      </c>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BA30" s="143"/>
      <c r="BB30" s="143"/>
    </row>
    <row r="31" spans="1:54" ht="21.75" customHeight="1" thickBot="1">
      <c r="A31" s="286" t="s">
        <v>41</v>
      </c>
      <c r="B31" s="286"/>
      <c r="C31" s="286"/>
      <c r="D31" s="286"/>
      <c r="E31" s="286"/>
      <c r="F31" s="286"/>
      <c r="G31" s="286"/>
      <c r="H31" s="286"/>
      <c r="I31" s="286"/>
      <c r="J31" s="286"/>
      <c r="K31" s="286" t="s">
        <v>85</v>
      </c>
      <c r="L31" s="286"/>
      <c r="M31" s="286"/>
      <c r="N31" s="286"/>
      <c r="O31" s="286"/>
      <c r="P31" s="286"/>
      <c r="Q31" s="286"/>
      <c r="R31" s="286"/>
      <c r="S31" s="286"/>
      <c r="T31" s="286"/>
      <c r="U31" s="286"/>
      <c r="V31" s="286"/>
      <c r="W31" s="286"/>
      <c r="X31" s="286"/>
      <c r="Y31" s="286"/>
      <c r="BA31" s="143"/>
      <c r="BB31" s="143"/>
    </row>
    <row r="32" spans="1:54" ht="34.5" customHeight="1" thickBot="1">
      <c r="A32" s="286" t="s">
        <v>47</v>
      </c>
      <c r="B32" s="286"/>
      <c r="C32" s="286"/>
      <c r="D32" s="286"/>
      <c r="E32" s="286"/>
      <c r="F32" s="286" t="s">
        <v>48</v>
      </c>
      <c r="G32" s="286"/>
      <c r="H32" s="286"/>
      <c r="I32" s="286"/>
      <c r="J32" s="286"/>
      <c r="K32" s="307" t="s">
        <v>822</v>
      </c>
      <c r="L32" s="289" t="s">
        <v>826</v>
      </c>
      <c r="M32" s="290"/>
      <c r="N32" s="290"/>
      <c r="O32" s="290"/>
      <c r="P32" s="290"/>
      <c r="Q32" s="290"/>
      <c r="R32" s="290"/>
      <c r="S32" s="290"/>
      <c r="T32" s="290"/>
      <c r="U32" s="290"/>
      <c r="V32" s="290"/>
      <c r="W32" s="290"/>
      <c r="X32" s="290"/>
      <c r="Y32" s="291"/>
      <c r="BA32" s="143"/>
      <c r="BB32" s="143"/>
    </row>
    <row r="33" spans="1:54" ht="24" customHeight="1" thickBot="1">
      <c r="A33" s="286"/>
      <c r="B33" s="286"/>
      <c r="C33" s="286" t="s">
        <v>49</v>
      </c>
      <c r="D33" s="286" t="s">
        <v>50</v>
      </c>
      <c r="E33" s="286" t="s">
        <v>51</v>
      </c>
      <c r="F33" s="286" t="s">
        <v>49</v>
      </c>
      <c r="G33" s="286" t="s">
        <v>52</v>
      </c>
      <c r="H33" s="286"/>
      <c r="I33" s="307" t="s">
        <v>848</v>
      </c>
      <c r="J33" s="286" t="s">
        <v>51</v>
      </c>
      <c r="K33" s="307"/>
      <c r="L33" s="289" t="s">
        <v>831</v>
      </c>
      <c r="M33" s="290"/>
      <c r="N33" s="290"/>
      <c r="O33" s="290"/>
      <c r="P33" s="290"/>
      <c r="Q33" s="291"/>
      <c r="R33" s="287" t="s">
        <v>48</v>
      </c>
      <c r="S33" s="300"/>
      <c r="T33" s="300"/>
      <c r="U33" s="300"/>
      <c r="V33" s="288"/>
      <c r="W33" s="330" t="s">
        <v>824</v>
      </c>
      <c r="X33" s="331"/>
      <c r="Y33" s="296" t="s">
        <v>825</v>
      </c>
      <c r="BA33" s="143"/>
      <c r="BB33" s="143"/>
    </row>
    <row r="34" spans="1:54" ht="45.75" customHeight="1" thickBot="1">
      <c r="A34" s="286"/>
      <c r="B34" s="286"/>
      <c r="C34" s="286"/>
      <c r="D34" s="286"/>
      <c r="E34" s="286"/>
      <c r="F34" s="286"/>
      <c r="G34" s="286"/>
      <c r="H34" s="286"/>
      <c r="I34" s="307"/>
      <c r="J34" s="286"/>
      <c r="K34" s="307"/>
      <c r="L34" s="289" t="s">
        <v>823</v>
      </c>
      <c r="M34" s="291"/>
      <c r="N34" s="289" t="s">
        <v>50</v>
      </c>
      <c r="O34" s="291"/>
      <c r="P34" s="287" t="s">
        <v>51</v>
      </c>
      <c r="Q34" s="288"/>
      <c r="R34" s="190" t="s">
        <v>823</v>
      </c>
      <c r="S34" s="287" t="s">
        <v>52</v>
      </c>
      <c r="T34" s="288"/>
      <c r="U34" s="166" t="s">
        <v>857</v>
      </c>
      <c r="V34" s="189" t="s">
        <v>51</v>
      </c>
      <c r="W34" s="332"/>
      <c r="X34" s="333"/>
      <c r="Y34" s="297"/>
      <c r="BA34" s="143"/>
      <c r="BB34" s="143"/>
    </row>
    <row r="35" spans="1:54" ht="19.5" customHeight="1" thickBot="1">
      <c r="A35" s="298" t="s">
        <v>32</v>
      </c>
      <c r="B35" s="299"/>
      <c r="C35" s="136"/>
      <c r="D35" s="136">
        <f>65957.86</f>
        <v>65957.86</v>
      </c>
      <c r="E35" s="168">
        <f>SUM(C35:D35)</f>
        <v>65957.86</v>
      </c>
      <c r="F35" s="136"/>
      <c r="G35" s="137" t="s">
        <v>854</v>
      </c>
      <c r="H35" s="136"/>
      <c r="I35" s="136"/>
      <c r="J35" s="168">
        <f>SUM(F35:I35)</f>
        <v>0</v>
      </c>
      <c r="K35" s="168">
        <f>E35+J35</f>
        <v>65957.86</v>
      </c>
      <c r="L35" s="292"/>
      <c r="M35" s="293"/>
      <c r="N35" s="292"/>
      <c r="O35" s="293"/>
      <c r="P35" s="294">
        <f>SUM(L35:O35)</f>
        <v>0</v>
      </c>
      <c r="Q35" s="295"/>
      <c r="R35" s="138"/>
      <c r="S35" s="137" t="s">
        <v>849</v>
      </c>
      <c r="T35" s="138"/>
      <c r="U35" s="138"/>
      <c r="V35" s="169">
        <f>SUM(R35,T35,U35)</f>
        <v>0</v>
      </c>
      <c r="W35" s="311">
        <f>SUM(P35,V35)</f>
        <v>0</v>
      </c>
      <c r="X35" s="312"/>
      <c r="Y35" s="170">
        <f>IF(W35=0,0,W35/K35)</f>
        <v>0</v>
      </c>
      <c r="BA35" s="143"/>
      <c r="BB35" s="143"/>
    </row>
    <row r="36" spans="1:54" ht="19.5" customHeight="1" thickBot="1">
      <c r="A36" s="298" t="s">
        <v>33</v>
      </c>
      <c r="B36" s="299"/>
      <c r="C36" s="136"/>
      <c r="D36" s="136">
        <f>74798.2</f>
        <v>74798.2</v>
      </c>
      <c r="E36" s="168">
        <f>SUM(C36:D36)</f>
        <v>74798.2</v>
      </c>
      <c r="F36" s="136"/>
      <c r="G36" s="137" t="s">
        <v>849</v>
      </c>
      <c r="H36" s="136"/>
      <c r="I36" s="136"/>
      <c r="J36" s="168">
        <f>SUM(F36:I36)</f>
        <v>0</v>
      </c>
      <c r="K36" s="168">
        <f>J36+E36</f>
        <v>74798.2</v>
      </c>
      <c r="L36" s="292"/>
      <c r="M36" s="293"/>
      <c r="N36" s="305">
        <f>74628.7</f>
        <v>74628.7</v>
      </c>
      <c r="O36" s="306"/>
      <c r="P36" s="294">
        <f>SUM(L36:O36)</f>
        <v>74628.7</v>
      </c>
      <c r="Q36" s="295"/>
      <c r="R36" s="138"/>
      <c r="S36" s="137" t="s">
        <v>849</v>
      </c>
      <c r="T36" s="138"/>
      <c r="U36" s="138"/>
      <c r="V36" s="169">
        <f>SUM(R36,T36,U36)</f>
        <v>0</v>
      </c>
      <c r="W36" s="311">
        <f>SUM(P36,V36)</f>
        <v>74628.7</v>
      </c>
      <c r="X36" s="312"/>
      <c r="Y36" s="170">
        <f>IF(W36=0,0,W36/K36)</f>
        <v>0.99773390268749784</v>
      </c>
      <c r="BA36" s="143"/>
      <c r="BB36" s="143"/>
    </row>
    <row r="37" spans="1:54" ht="15.75" thickBot="1">
      <c r="A37" s="279" t="s">
        <v>81</v>
      </c>
      <c r="B37" s="280"/>
      <c r="C37" s="280"/>
      <c r="D37" s="280"/>
      <c r="E37" s="280"/>
      <c r="F37" s="280"/>
      <c r="G37" s="280"/>
      <c r="H37" s="280"/>
      <c r="I37" s="280"/>
      <c r="J37" s="280"/>
      <c r="K37" s="280"/>
      <c r="L37" s="280"/>
      <c r="M37" s="280"/>
      <c r="N37" s="280"/>
      <c r="O37" s="280"/>
      <c r="P37" s="280"/>
      <c r="Q37" s="280"/>
      <c r="R37" s="280"/>
      <c r="S37" s="280"/>
      <c r="T37" s="280"/>
      <c r="U37" s="280"/>
      <c r="V37" s="280"/>
      <c r="W37" s="280"/>
      <c r="X37" s="281"/>
      <c r="Y37" s="282"/>
      <c r="BA37" s="143"/>
      <c r="BB37" s="143"/>
    </row>
    <row r="38" spans="1:54" ht="17.25" thickTop="1" thickBot="1">
      <c r="A38" s="301"/>
      <c r="B38" s="302"/>
      <c r="C38" s="283" t="s">
        <v>1105</v>
      </c>
      <c r="D38" s="284"/>
      <c r="E38" s="284"/>
      <c r="F38" s="284"/>
      <c r="G38" s="284"/>
      <c r="H38" s="284"/>
      <c r="I38" s="284"/>
      <c r="J38" s="284"/>
      <c r="K38" s="284"/>
      <c r="L38" s="284"/>
      <c r="M38" s="284"/>
      <c r="N38" s="284"/>
      <c r="O38" s="284"/>
      <c r="P38" s="284"/>
      <c r="Q38" s="284"/>
      <c r="R38" s="284"/>
      <c r="S38" s="284"/>
      <c r="T38" s="284"/>
      <c r="U38" s="284"/>
      <c r="V38" s="284"/>
      <c r="W38" s="284"/>
      <c r="X38" s="284"/>
      <c r="Y38" s="285"/>
      <c r="BA38" s="143"/>
      <c r="BB38" s="143"/>
    </row>
    <row r="39" spans="1:54" ht="16.5" thickBot="1">
      <c r="A39" s="303"/>
      <c r="B39" s="304"/>
      <c r="C39" s="321"/>
      <c r="D39" s="322"/>
      <c r="E39" s="322"/>
      <c r="F39" s="322"/>
      <c r="G39" s="322"/>
      <c r="H39" s="322"/>
      <c r="I39" s="322"/>
      <c r="J39" s="322"/>
      <c r="K39" s="322"/>
      <c r="L39" s="322"/>
      <c r="M39" s="322"/>
      <c r="N39" s="322"/>
      <c r="O39" s="322"/>
      <c r="P39" s="322"/>
      <c r="Q39" s="322"/>
      <c r="R39" s="322"/>
      <c r="S39" s="322"/>
      <c r="T39" s="322"/>
      <c r="U39" s="322"/>
      <c r="V39" s="322"/>
      <c r="W39" s="322"/>
      <c r="X39" s="322"/>
      <c r="Y39" s="323"/>
      <c r="BA39" s="143"/>
      <c r="BB39" s="143"/>
    </row>
    <row r="40" spans="1:54" ht="15.75" thickTop="1">
      <c r="BA40" s="143"/>
      <c r="BB40" s="143"/>
    </row>
    <row r="41" spans="1:54">
      <c r="C41" s="150"/>
      <c r="BA41" s="143"/>
      <c r="BB41" s="143"/>
    </row>
    <row r="42" spans="1:54">
      <c r="BA42" s="143"/>
      <c r="BB42" s="143"/>
    </row>
    <row r="43" spans="1:54">
      <c r="C43" s="150"/>
      <c r="BA43" s="143"/>
      <c r="BB43" s="143"/>
    </row>
    <row r="44" spans="1:54">
      <c r="BA44" s="143"/>
      <c r="BB44" s="143"/>
    </row>
    <row r="45" spans="1:54">
      <c r="BA45" s="143"/>
      <c r="BB45" s="143"/>
    </row>
    <row r="46" spans="1:54">
      <c r="BA46" s="143"/>
      <c r="BB46" s="143"/>
    </row>
    <row r="47" spans="1:54">
      <c r="BA47" s="143"/>
      <c r="BB47" s="143"/>
    </row>
    <row r="48" spans="1:54">
      <c r="BA48" s="143"/>
      <c r="BB48" s="143"/>
    </row>
    <row r="49" spans="53:54">
      <c r="BA49" s="143"/>
      <c r="BB49" s="143"/>
    </row>
    <row r="50" spans="53:54">
      <c r="BA50" s="143"/>
      <c r="BB50" s="143"/>
    </row>
    <row r="51" spans="53:54">
      <c r="BA51" s="143"/>
      <c r="BB51" s="143"/>
    </row>
    <row r="52" spans="53:54">
      <c r="BA52" s="143"/>
      <c r="BB52" s="143"/>
    </row>
    <row r="53" spans="53:54">
      <c r="BA53" s="143"/>
      <c r="BB53" s="143"/>
    </row>
    <row r="54" spans="53:54">
      <c r="BA54" s="143"/>
      <c r="BB54" s="143"/>
    </row>
    <row r="55" spans="53:54">
      <c r="BA55" s="143"/>
      <c r="BB55" s="143"/>
    </row>
    <row r="56" spans="53:54">
      <c r="BA56" s="143"/>
      <c r="BB56" s="143"/>
    </row>
    <row r="57" spans="53:54">
      <c r="BA57" s="143"/>
      <c r="BB57" s="143"/>
    </row>
    <row r="58" spans="53:54">
      <c r="BA58" s="143"/>
      <c r="BB58" s="143"/>
    </row>
    <row r="59" spans="53:54">
      <c r="BA59" s="143"/>
      <c r="BB59" s="143"/>
    </row>
    <row r="60" spans="53:54">
      <c r="BA60" s="143"/>
      <c r="BB60" s="143"/>
    </row>
    <row r="61" spans="53:54">
      <c r="BA61" s="143"/>
      <c r="BB61" s="143"/>
    </row>
    <row r="62" spans="53:54">
      <c r="BA62" s="143"/>
      <c r="BB62" s="143"/>
    </row>
    <row r="63" spans="53:54">
      <c r="BA63" s="143"/>
      <c r="BB63" s="143"/>
    </row>
    <row r="64" spans="53:54">
      <c r="BA64" s="143"/>
      <c r="BB64" s="143"/>
    </row>
    <row r="65" spans="53:54">
      <c r="BA65" s="143"/>
      <c r="BB65" s="143"/>
    </row>
    <row r="66" spans="53:54">
      <c r="BA66" s="143"/>
      <c r="BB66" s="143"/>
    </row>
    <row r="67" spans="53:54">
      <c r="BA67" s="143"/>
      <c r="BB67" s="143"/>
    </row>
    <row r="68" spans="53:54">
      <c r="BA68" s="143"/>
      <c r="BB68" s="143"/>
    </row>
    <row r="69" spans="53:54">
      <c r="BA69" s="143"/>
      <c r="BB69" s="143"/>
    </row>
    <row r="70" spans="53:54">
      <c r="BA70" s="143"/>
      <c r="BB70" s="143"/>
    </row>
    <row r="71" spans="53:54">
      <c r="BA71" s="143"/>
      <c r="BB71" s="143"/>
    </row>
    <row r="72" spans="53:54">
      <c r="BA72" s="143"/>
      <c r="BB72" s="143"/>
    </row>
    <row r="73" spans="53:54">
      <c r="BA73" s="143"/>
      <c r="BB73" s="143"/>
    </row>
    <row r="74" spans="53:54">
      <c r="BA74" s="143"/>
      <c r="BB74" s="143"/>
    </row>
    <row r="75" spans="53:54">
      <c r="BA75" s="143"/>
      <c r="BB75" s="143"/>
    </row>
    <row r="76" spans="53:54">
      <c r="BA76" s="143"/>
      <c r="BB76" s="143"/>
    </row>
    <row r="77" spans="53:54">
      <c r="BA77" s="143"/>
      <c r="BB77" s="143"/>
    </row>
    <row r="78" spans="53:54">
      <c r="BA78" s="143"/>
      <c r="BB78" s="143"/>
    </row>
    <row r="79" spans="53:54">
      <c r="BA79" s="143"/>
      <c r="BB79" s="143"/>
    </row>
    <row r="80" spans="53:54">
      <c r="BA80" s="143"/>
      <c r="BB80" s="143"/>
    </row>
    <row r="81" spans="53:54">
      <c r="BA81" s="143"/>
      <c r="BB81" s="143"/>
    </row>
    <row r="82" spans="53:54">
      <c r="BA82" s="143"/>
      <c r="BB82" s="143"/>
    </row>
    <row r="83" spans="53:54">
      <c r="BA83" s="143"/>
      <c r="BB83" s="143"/>
    </row>
    <row r="84" spans="53:54">
      <c r="BA84" s="143"/>
      <c r="BB84" s="143"/>
    </row>
    <row r="85" spans="53:54">
      <c r="BA85" s="143"/>
      <c r="BB85" s="143"/>
    </row>
    <row r="86" spans="53:54">
      <c r="BA86" s="143"/>
      <c r="BB86" s="143"/>
    </row>
    <row r="87" spans="53:54">
      <c r="BA87" s="143"/>
      <c r="BB87" s="143"/>
    </row>
    <row r="88" spans="53:54">
      <c r="BA88" s="143"/>
      <c r="BB88" s="143"/>
    </row>
    <row r="89" spans="53:54">
      <c r="BA89" s="143"/>
      <c r="BB89" s="143"/>
    </row>
    <row r="90" spans="53:54">
      <c r="BA90" s="143"/>
      <c r="BB90" s="143"/>
    </row>
    <row r="91" spans="53:54">
      <c r="BA91" s="143"/>
      <c r="BB91" s="143"/>
    </row>
    <row r="92" spans="53:54">
      <c r="BA92" s="143"/>
      <c r="BB92" s="143"/>
    </row>
    <row r="93" spans="53:54">
      <c r="BA93" s="143"/>
      <c r="BB93" s="143"/>
    </row>
    <row r="94" spans="53:54">
      <c r="BA94" s="143"/>
      <c r="BB94" s="143"/>
    </row>
    <row r="95" spans="53:54">
      <c r="BA95" s="143"/>
      <c r="BB95" s="143"/>
    </row>
    <row r="96" spans="53:54">
      <c r="BA96" s="143"/>
      <c r="BB96" s="143"/>
    </row>
    <row r="97" spans="53:54">
      <c r="BA97" s="143"/>
      <c r="BB97" s="143"/>
    </row>
    <row r="98" spans="53:54">
      <c r="BA98" s="143"/>
      <c r="BB98" s="143"/>
    </row>
    <row r="99" spans="53:54">
      <c r="BA99" s="143"/>
      <c r="BB99" s="143"/>
    </row>
    <row r="100" spans="53:54">
      <c r="BA100" s="143"/>
      <c r="BB100" s="143"/>
    </row>
    <row r="101" spans="53:54">
      <c r="BA101" s="143"/>
      <c r="BB101" s="143"/>
    </row>
    <row r="102" spans="53:54">
      <c r="BA102" s="143"/>
      <c r="BB102" s="143"/>
    </row>
    <row r="103" spans="53:54">
      <c r="BA103" s="143"/>
      <c r="BB103" s="143"/>
    </row>
    <row r="104" spans="53:54">
      <c r="BA104" s="143"/>
      <c r="BB104" s="143"/>
    </row>
    <row r="105" spans="53:54">
      <c r="BA105" s="143"/>
      <c r="BB105" s="143"/>
    </row>
    <row r="106" spans="53:54">
      <c r="BA106" s="143"/>
      <c r="BB106" s="143"/>
    </row>
    <row r="107" spans="53:54">
      <c r="BA107" s="143"/>
      <c r="BB107" s="143"/>
    </row>
    <row r="108" spans="53:54">
      <c r="BA108" s="143"/>
      <c r="BB108" s="143"/>
    </row>
    <row r="109" spans="53:54">
      <c r="BA109" s="143"/>
      <c r="BB109" s="143"/>
    </row>
    <row r="110" spans="53:54">
      <c r="BA110" s="143"/>
      <c r="BB110" s="143"/>
    </row>
    <row r="111" spans="53:54">
      <c r="BA111" s="143"/>
      <c r="BB111" s="143"/>
    </row>
    <row r="112" spans="53:54">
      <c r="BA112" s="143"/>
      <c r="BB112" s="143"/>
    </row>
    <row r="113" spans="53:54">
      <c r="BA113" s="143"/>
      <c r="BB113" s="143"/>
    </row>
    <row r="114" spans="53:54">
      <c r="BA114" s="143"/>
      <c r="BB114" s="143"/>
    </row>
    <row r="115" spans="53:54">
      <c r="BA115" s="143"/>
      <c r="BB115" s="143"/>
    </row>
    <row r="116" spans="53:54">
      <c r="BA116" s="143"/>
      <c r="BB116" s="143"/>
    </row>
    <row r="117" spans="53:54">
      <c r="BA117" s="143"/>
      <c r="BB117" s="143"/>
    </row>
    <row r="118" spans="53:54">
      <c r="BA118" s="143"/>
      <c r="BB118" s="143"/>
    </row>
    <row r="119" spans="53:54">
      <c r="BA119" s="143"/>
      <c r="BB119" s="143"/>
    </row>
    <row r="120" spans="53:54">
      <c r="BA120" s="143"/>
      <c r="BB120" s="143"/>
    </row>
    <row r="121" spans="53:54">
      <c r="BA121" s="143"/>
      <c r="BB121" s="143"/>
    </row>
    <row r="122" spans="53:54">
      <c r="BA122" s="143"/>
      <c r="BB122" s="143"/>
    </row>
    <row r="123" spans="53:54">
      <c r="BA123" s="143"/>
      <c r="BB123" s="143"/>
    </row>
    <row r="124" spans="53:54">
      <c r="BA124" s="143"/>
      <c r="BB124" s="143"/>
    </row>
    <row r="125" spans="53:54">
      <c r="BA125" s="143"/>
      <c r="BB125" s="143"/>
    </row>
    <row r="126" spans="53:54">
      <c r="BA126" s="143"/>
      <c r="BB126" s="143"/>
    </row>
    <row r="127" spans="53:54">
      <c r="BA127" s="143"/>
      <c r="BB127" s="143"/>
    </row>
    <row r="128" spans="53:54">
      <c r="BA128" s="143"/>
      <c r="BB128" s="143"/>
    </row>
    <row r="129" spans="53:54">
      <c r="BA129" s="143"/>
      <c r="BB129" s="143"/>
    </row>
    <row r="998" spans="53:69" ht="15.75" thickBot="1">
      <c r="BA998" s="32" t="s">
        <v>152</v>
      </c>
      <c r="BB998" s="66" t="s">
        <v>790</v>
      </c>
      <c r="BC998" s="315" t="s">
        <v>153</v>
      </c>
      <c r="BD998" s="315"/>
      <c r="BE998" s="315"/>
      <c r="BF998" s="315"/>
      <c r="BG998" s="72" t="s">
        <v>331</v>
      </c>
      <c r="BH998" s="72" t="s">
        <v>332</v>
      </c>
      <c r="BI998" s="71" t="s">
        <v>330</v>
      </c>
      <c r="BJ998" s="142" t="s">
        <v>407</v>
      </c>
      <c r="BK998" s="80" t="s">
        <v>555</v>
      </c>
      <c r="BL998" s="80" t="s">
        <v>39</v>
      </c>
      <c r="BM998" s="80" t="s">
        <v>40</v>
      </c>
      <c r="BN998" s="81" t="s">
        <v>556</v>
      </c>
      <c r="BO998" s="113" t="s">
        <v>56</v>
      </c>
      <c r="BP998" s="114" t="s">
        <v>796</v>
      </c>
      <c r="BQ998" s="114"/>
    </row>
    <row r="999" spans="53:69" ht="15.75">
      <c r="BA999" s="32" t="str">
        <f t="shared" ref="BA999:BA1041" si="0">MID(BB999,1,4)</f>
        <v>E011</v>
      </c>
      <c r="BB999" s="26" t="s">
        <v>96</v>
      </c>
      <c r="BC999" s="43" t="s">
        <v>241</v>
      </c>
      <c r="BD999" s="44" t="s">
        <v>243</v>
      </c>
      <c r="BE999" s="45" t="s">
        <v>154</v>
      </c>
      <c r="BF999" s="46" t="s">
        <v>155</v>
      </c>
      <c r="BG999" s="142" t="s">
        <v>333</v>
      </c>
      <c r="BH999" s="74" t="s">
        <v>338</v>
      </c>
      <c r="BI999" s="142" t="s">
        <v>286</v>
      </c>
      <c r="BJ999" s="76" t="s">
        <v>177</v>
      </c>
      <c r="BK999" s="142" t="s">
        <v>412</v>
      </c>
      <c r="BN999" s="187" t="s">
        <v>557</v>
      </c>
      <c r="BO999" s="82" t="s">
        <v>793</v>
      </c>
      <c r="BP999" s="128" t="s">
        <v>806</v>
      </c>
      <c r="BQ999" s="116"/>
    </row>
    <row r="1000" spans="53:69" ht="15.75">
      <c r="BA1000" s="32" t="str">
        <f t="shared" si="0"/>
        <v>E012</v>
      </c>
      <c r="BB1000" s="27" t="s">
        <v>97</v>
      </c>
      <c r="BC1000" s="316" t="s">
        <v>232</v>
      </c>
      <c r="BD1000" s="317" t="s">
        <v>157</v>
      </c>
      <c r="BE1000" s="47" t="s">
        <v>158</v>
      </c>
      <c r="BF1000" s="187"/>
      <c r="BG1000" s="142" t="s">
        <v>334</v>
      </c>
      <c r="BH1000" s="74" t="s">
        <v>339</v>
      </c>
      <c r="BI1000" s="142" t="s">
        <v>287</v>
      </c>
      <c r="BJ1000" s="76" t="s">
        <v>244</v>
      </c>
      <c r="BK1000" s="142" t="s">
        <v>413</v>
      </c>
      <c r="BL1000" s="79" t="s">
        <v>414</v>
      </c>
      <c r="BM1000" s="142" t="s">
        <v>415</v>
      </c>
      <c r="BN1000" s="187" t="s">
        <v>558</v>
      </c>
      <c r="BO1000" s="83" t="s">
        <v>791</v>
      </c>
      <c r="BP1000" s="128" t="s">
        <v>798</v>
      </c>
      <c r="BQ1000" s="116"/>
    </row>
    <row r="1001" spans="53:69" ht="15.75">
      <c r="BA1001" s="32" t="str">
        <f t="shared" si="0"/>
        <v>E013</v>
      </c>
      <c r="BB1001" s="27" t="s">
        <v>98</v>
      </c>
      <c r="BC1001" s="316"/>
      <c r="BD1001" s="317"/>
      <c r="BE1001" s="47" t="s">
        <v>159</v>
      </c>
      <c r="BF1001" s="187"/>
      <c r="BG1001" s="142" t="s">
        <v>335</v>
      </c>
      <c r="BH1001" s="74" t="s">
        <v>340</v>
      </c>
      <c r="BI1001" s="142" t="s">
        <v>288</v>
      </c>
      <c r="BJ1001" s="76" t="s">
        <v>408</v>
      </c>
      <c r="BK1001" s="142" t="s">
        <v>416</v>
      </c>
      <c r="BL1001" s="142" t="s">
        <v>417</v>
      </c>
      <c r="BM1001" s="142" t="s">
        <v>418</v>
      </c>
      <c r="BN1001" s="187" t="s">
        <v>559</v>
      </c>
      <c r="BO1001" s="84" t="s">
        <v>792</v>
      </c>
      <c r="BP1001" s="128" t="s">
        <v>799</v>
      </c>
      <c r="BQ1001" s="118"/>
    </row>
    <row r="1002" spans="53:69" ht="30">
      <c r="BA1002" s="32" t="str">
        <f t="shared" si="0"/>
        <v>E015</v>
      </c>
      <c r="BB1002" s="33" t="s">
        <v>95</v>
      </c>
      <c r="BC1002" s="316" t="s">
        <v>233</v>
      </c>
      <c r="BD1002" s="317" t="s">
        <v>264</v>
      </c>
      <c r="BE1002" s="48" t="s">
        <v>161</v>
      </c>
      <c r="BF1002" s="318"/>
      <c r="BG1002" s="142" t="s">
        <v>336</v>
      </c>
      <c r="BH1002" s="74" t="s">
        <v>341</v>
      </c>
      <c r="BI1002" s="142" t="s">
        <v>289</v>
      </c>
      <c r="BJ1002" s="76" t="s">
        <v>245</v>
      </c>
      <c r="BK1002" s="142" t="s">
        <v>419</v>
      </c>
      <c r="BL1002" s="142" t="s">
        <v>420</v>
      </c>
      <c r="BM1002" s="142" t="s">
        <v>421</v>
      </c>
      <c r="BN1002" s="187" t="s">
        <v>560</v>
      </c>
      <c r="BO1002" s="82" t="s">
        <v>199</v>
      </c>
      <c r="BP1002" s="128" t="s">
        <v>858</v>
      </c>
      <c r="BQ1002" s="118"/>
    </row>
    <row r="1003" spans="53:69" ht="30">
      <c r="BA1003" s="32" t="str">
        <f t="shared" si="0"/>
        <v>E021</v>
      </c>
      <c r="BB1003" s="27" t="s">
        <v>104</v>
      </c>
      <c r="BC1003" s="316"/>
      <c r="BD1003" s="317"/>
      <c r="BE1003" s="49" t="s">
        <v>162</v>
      </c>
      <c r="BF1003" s="318"/>
      <c r="BG1003" s="142" t="s">
        <v>337</v>
      </c>
      <c r="BH1003" s="74" t="s">
        <v>342</v>
      </c>
      <c r="BI1003" s="142" t="s">
        <v>290</v>
      </c>
      <c r="BJ1003" s="76" t="s">
        <v>246</v>
      </c>
      <c r="BL1003" s="142" t="s">
        <v>422</v>
      </c>
      <c r="BM1003" s="142" t="s">
        <v>423</v>
      </c>
      <c r="BN1003" s="187" t="s">
        <v>561</v>
      </c>
      <c r="BO1003" s="83" t="s">
        <v>794</v>
      </c>
      <c r="BP1003" s="128" t="s">
        <v>800</v>
      </c>
      <c r="BQ1003" s="119"/>
    </row>
    <row r="1004" spans="53:69" ht="30">
      <c r="BA1004" s="32" t="str">
        <f t="shared" si="0"/>
        <v>E031</v>
      </c>
      <c r="BB1004" s="129" t="s">
        <v>106</v>
      </c>
      <c r="BC1004" s="316"/>
      <c r="BD1004" s="317"/>
      <c r="BE1004" s="49" t="s">
        <v>163</v>
      </c>
      <c r="BF1004" s="318"/>
      <c r="BG1004" s="143"/>
      <c r="BH1004" s="74" t="s">
        <v>343</v>
      </c>
      <c r="BI1004" s="142" t="s">
        <v>291</v>
      </c>
      <c r="BJ1004" s="76" t="s">
        <v>247</v>
      </c>
      <c r="BL1004" s="142" t="s">
        <v>424</v>
      </c>
      <c r="BM1004" s="142" t="s">
        <v>425</v>
      </c>
      <c r="BN1004" s="187" t="s">
        <v>562</v>
      </c>
      <c r="BO1004" s="84" t="s">
        <v>329</v>
      </c>
      <c r="BP1004" s="128" t="s">
        <v>801</v>
      </c>
      <c r="BQ1004" s="119"/>
    </row>
    <row r="1005" spans="53:69" ht="15.75">
      <c r="BA1005" s="32" t="str">
        <f t="shared" si="0"/>
        <v>S034</v>
      </c>
      <c r="BB1005" s="129" t="s">
        <v>808</v>
      </c>
      <c r="BC1005" s="316"/>
      <c r="BD1005" s="317"/>
      <c r="BE1005" s="50" t="s">
        <v>164</v>
      </c>
      <c r="BF1005" s="318"/>
      <c r="BG1005" s="143"/>
      <c r="BH1005" s="74" t="s">
        <v>344</v>
      </c>
      <c r="BI1005" s="142" t="s">
        <v>292</v>
      </c>
      <c r="BJ1005" s="76" t="s">
        <v>248</v>
      </c>
      <c r="BL1005" s="142" t="s">
        <v>426</v>
      </c>
      <c r="BM1005" s="142" t="s">
        <v>427</v>
      </c>
      <c r="BN1005" s="187" t="s">
        <v>563</v>
      </c>
      <c r="BO1005" s="82"/>
      <c r="BP1005" s="128" t="s">
        <v>802</v>
      </c>
      <c r="BQ1005" s="119"/>
    </row>
    <row r="1006" spans="53:69">
      <c r="BA1006" s="32" t="str">
        <f t="shared" si="0"/>
        <v>E035</v>
      </c>
      <c r="BB1006" s="130" t="s">
        <v>809</v>
      </c>
      <c r="BC1006" s="319" t="s">
        <v>234</v>
      </c>
      <c r="BD1006" s="320" t="s">
        <v>166</v>
      </c>
      <c r="BE1006" s="51" t="s">
        <v>167</v>
      </c>
      <c r="BF1006" s="187"/>
      <c r="BG1006" s="143"/>
      <c r="BH1006" s="142" t="s">
        <v>345</v>
      </c>
      <c r="BI1006" s="142" t="s">
        <v>293</v>
      </c>
      <c r="BJ1006" s="76" t="s">
        <v>249</v>
      </c>
      <c r="BL1006" s="142" t="s">
        <v>428</v>
      </c>
      <c r="BM1006" s="142" t="s">
        <v>429</v>
      </c>
      <c r="BN1006" s="187" t="s">
        <v>564</v>
      </c>
      <c r="BO1006" s="84"/>
      <c r="BP1006" s="128" t="s">
        <v>803</v>
      </c>
      <c r="BQ1006" s="119"/>
    </row>
    <row r="1007" spans="53:69">
      <c r="BA1007" s="32" t="str">
        <f t="shared" si="0"/>
        <v>E036</v>
      </c>
      <c r="BB1007" s="56" t="s">
        <v>810</v>
      </c>
      <c r="BC1007" s="319"/>
      <c r="BD1007" s="320"/>
      <c r="BE1007" s="51" t="s">
        <v>168</v>
      </c>
      <c r="BF1007" s="187"/>
      <c r="BG1007" s="143"/>
      <c r="BH1007" s="142" t="s">
        <v>346</v>
      </c>
      <c r="BI1007" s="142" t="s">
        <v>294</v>
      </c>
      <c r="BJ1007" s="76" t="s">
        <v>250</v>
      </c>
      <c r="BL1007" s="142" t="s">
        <v>430</v>
      </c>
      <c r="BM1007" s="142" t="s">
        <v>431</v>
      </c>
      <c r="BN1007" s="187" t="s">
        <v>565</v>
      </c>
      <c r="BO1007" s="83"/>
      <c r="BP1007" s="128" t="s">
        <v>804</v>
      </c>
      <c r="BQ1007" s="119"/>
    </row>
    <row r="1008" spans="53:69" ht="15.75">
      <c r="BA1008" s="32" t="str">
        <f t="shared" si="0"/>
        <v>F037</v>
      </c>
      <c r="BB1008" s="56" t="s">
        <v>811</v>
      </c>
      <c r="BC1008" s="319"/>
      <c r="BD1008" s="320"/>
      <c r="BE1008" s="52" t="s">
        <v>169</v>
      </c>
      <c r="BF1008" s="187"/>
      <c r="BG1008" s="143"/>
      <c r="BH1008" s="142" t="s">
        <v>347</v>
      </c>
      <c r="BI1008" s="142" t="s">
        <v>295</v>
      </c>
      <c r="BJ1008" s="76" t="s">
        <v>252</v>
      </c>
      <c r="BL1008" s="142" t="s">
        <v>432</v>
      </c>
      <c r="BM1008" s="142" t="s">
        <v>433</v>
      </c>
      <c r="BN1008" s="187" t="s">
        <v>830</v>
      </c>
      <c r="BO1008" s="84"/>
      <c r="BP1008" s="128" t="s">
        <v>805</v>
      </c>
      <c r="BQ1008" s="119"/>
    </row>
    <row r="1009" spans="53:69" ht="15.75">
      <c r="BA1009" s="32" t="str">
        <f t="shared" si="0"/>
        <v>PA17</v>
      </c>
      <c r="BB1009" s="131" t="s">
        <v>107</v>
      </c>
      <c r="BC1009" s="319"/>
      <c r="BD1009" s="320"/>
      <c r="BE1009" s="50" t="s">
        <v>170</v>
      </c>
      <c r="BF1009" s="187"/>
      <c r="BG1009" s="143"/>
      <c r="BH1009" s="142" t="s">
        <v>348</v>
      </c>
      <c r="BI1009" s="142" t="s">
        <v>296</v>
      </c>
      <c r="BJ1009" s="76" t="s">
        <v>409</v>
      </c>
      <c r="BL1009" s="142" t="s">
        <v>434</v>
      </c>
      <c r="BM1009" s="142" t="s">
        <v>435</v>
      </c>
      <c r="BN1009" s="187" t="s">
        <v>566</v>
      </c>
      <c r="BO1009" s="84"/>
      <c r="BP1009" s="128" t="s">
        <v>807</v>
      </c>
      <c r="BQ1009" s="119"/>
    </row>
    <row r="1010" spans="53:69" ht="15.75">
      <c r="BA1010" s="32" t="str">
        <f t="shared" si="0"/>
        <v>P123</v>
      </c>
      <c r="BB1010" s="129" t="s">
        <v>141</v>
      </c>
      <c r="BC1010" s="319"/>
      <c r="BD1010" s="320"/>
      <c r="BE1010" s="50" t="s">
        <v>171</v>
      </c>
      <c r="BF1010" s="187"/>
      <c r="BG1010" s="143"/>
      <c r="BH1010" s="142" t="s">
        <v>349</v>
      </c>
      <c r="BI1010" s="142" t="s">
        <v>297</v>
      </c>
      <c r="BJ1010" s="76" t="s">
        <v>195</v>
      </c>
      <c r="BL1010" s="142" t="s">
        <v>436</v>
      </c>
      <c r="BM1010" s="142" t="s">
        <v>437</v>
      </c>
      <c r="BN1010" s="187" t="s">
        <v>567</v>
      </c>
      <c r="BO1010" s="84"/>
      <c r="BP1010" s="128" t="s">
        <v>797</v>
      </c>
      <c r="BQ1010" s="120"/>
    </row>
    <row r="1011" spans="53:69" ht="15.75">
      <c r="BA1011" s="32" t="str">
        <f t="shared" si="0"/>
        <v>E043</v>
      </c>
      <c r="BB1011" s="132" t="s">
        <v>813</v>
      </c>
      <c r="BC1011" s="319"/>
      <c r="BD1011" s="320"/>
      <c r="BE1011" s="50" t="s">
        <v>172</v>
      </c>
      <c r="BF1011" s="187"/>
      <c r="BG1011" s="143"/>
      <c r="BH1011" s="142" t="s">
        <v>350</v>
      </c>
      <c r="BI1011" s="142" t="s">
        <v>298</v>
      </c>
      <c r="BJ1011" s="76" t="s">
        <v>410</v>
      </c>
      <c r="BL1011" s="142" t="s">
        <v>438</v>
      </c>
      <c r="BM1011" s="142" t="s">
        <v>439</v>
      </c>
      <c r="BN1011" s="187" t="s">
        <v>568</v>
      </c>
      <c r="BO1011" s="85"/>
      <c r="BP1011" s="119"/>
      <c r="BQ1011" s="120"/>
    </row>
    <row r="1012" spans="53:69" ht="31.5">
      <c r="BA1012" s="32" t="str">
        <f t="shared" si="0"/>
        <v>E044</v>
      </c>
      <c r="BB1012" s="132" t="s">
        <v>814</v>
      </c>
      <c r="BC1012" s="319"/>
      <c r="BD1012" s="320"/>
      <c r="BE1012" s="50" t="s">
        <v>173</v>
      </c>
      <c r="BF1012" s="187"/>
      <c r="BG1012" s="143"/>
      <c r="BH1012" s="142" t="s">
        <v>351</v>
      </c>
      <c r="BI1012" s="142" t="s">
        <v>299</v>
      </c>
      <c r="BJ1012" s="76" t="s">
        <v>254</v>
      </c>
      <c r="BL1012" s="142" t="s">
        <v>440</v>
      </c>
      <c r="BM1012" s="142" t="s">
        <v>441</v>
      </c>
      <c r="BN1012" s="187" t="s">
        <v>569</v>
      </c>
      <c r="BO1012" s="82"/>
      <c r="BP1012" s="122"/>
      <c r="BQ1012" s="121"/>
    </row>
    <row r="1013" spans="53:69" ht="15.75">
      <c r="BA1013" s="32" t="str">
        <f t="shared" si="0"/>
        <v>E045</v>
      </c>
      <c r="BB1013" s="132" t="s">
        <v>815</v>
      </c>
      <c r="BC1013" s="319"/>
      <c r="BD1013" s="320"/>
      <c r="BE1013" s="50" t="s">
        <v>174</v>
      </c>
      <c r="BF1013" s="187"/>
      <c r="BG1013" s="143"/>
      <c r="BH1013" s="142" t="s">
        <v>352</v>
      </c>
      <c r="BI1013" s="142" t="s">
        <v>300</v>
      </c>
      <c r="BJ1013" s="76" t="s">
        <v>256</v>
      </c>
      <c r="BL1013" s="142" t="s">
        <v>442</v>
      </c>
      <c r="BM1013" s="142" t="s">
        <v>443</v>
      </c>
      <c r="BN1013" s="187" t="s">
        <v>570</v>
      </c>
      <c r="BO1013" s="84"/>
      <c r="BP1013" s="123"/>
      <c r="BQ1013" s="121"/>
    </row>
    <row r="1014" spans="53:69" ht="31.5">
      <c r="BA1014" s="32" t="str">
        <f t="shared" si="0"/>
        <v>PA07</v>
      </c>
      <c r="BB1014" s="129" t="s">
        <v>111</v>
      </c>
      <c r="BC1014" s="319"/>
      <c r="BD1014" s="320"/>
      <c r="BE1014" s="50" t="s">
        <v>175</v>
      </c>
      <c r="BF1014" s="187"/>
      <c r="BG1014" s="143"/>
      <c r="BH1014" s="142" t="s">
        <v>353</v>
      </c>
      <c r="BI1014" s="142" t="s">
        <v>301</v>
      </c>
      <c r="BJ1014" s="76" t="s">
        <v>255</v>
      </c>
      <c r="BL1014" s="142" t="s">
        <v>444</v>
      </c>
      <c r="BM1014" s="142" t="s">
        <v>445</v>
      </c>
      <c r="BN1014" s="187" t="s">
        <v>571</v>
      </c>
      <c r="BO1014" s="82"/>
      <c r="BP1014" s="124"/>
      <c r="BQ1014" s="121"/>
    </row>
    <row r="1015" spans="53:69" ht="15.75">
      <c r="BA1015" s="32" t="str">
        <f t="shared" si="0"/>
        <v>E061</v>
      </c>
      <c r="BB1015" s="29" t="s">
        <v>112</v>
      </c>
      <c r="BC1015" s="64" t="s">
        <v>235</v>
      </c>
      <c r="BD1015" s="54" t="s">
        <v>177</v>
      </c>
      <c r="BE1015" s="55" t="s">
        <v>178</v>
      </c>
      <c r="BF1015" s="56" t="s">
        <v>179</v>
      </c>
      <c r="BG1015" s="73"/>
      <c r="BH1015" s="75" t="s">
        <v>354</v>
      </c>
      <c r="BI1015" s="142" t="s">
        <v>302</v>
      </c>
      <c r="BJ1015" s="76" t="s">
        <v>257</v>
      </c>
      <c r="BL1015" s="142" t="s">
        <v>446</v>
      </c>
      <c r="BM1015" s="142" t="s">
        <v>447</v>
      </c>
      <c r="BN1015" s="187" t="s">
        <v>572</v>
      </c>
      <c r="BO1015" s="84"/>
      <c r="BP1015" s="116"/>
      <c r="BQ1015" s="122"/>
    </row>
    <row r="1016" spans="53:69" ht="15.75">
      <c r="BA1016" s="32" t="str">
        <f t="shared" si="0"/>
        <v>E062</v>
      </c>
      <c r="BB1016" s="29" t="s">
        <v>113</v>
      </c>
      <c r="BC1016" s="64" t="s">
        <v>236</v>
      </c>
      <c r="BD1016" s="54" t="s">
        <v>181</v>
      </c>
      <c r="BE1016" s="55" t="s">
        <v>178</v>
      </c>
      <c r="BF1016" s="56" t="s">
        <v>179</v>
      </c>
      <c r="BG1016" s="73"/>
      <c r="BH1016" s="142" t="s">
        <v>355</v>
      </c>
      <c r="BI1016" s="142" t="s">
        <v>303</v>
      </c>
      <c r="BJ1016" s="76" t="s">
        <v>258</v>
      </c>
      <c r="BL1016" s="142" t="s">
        <v>448</v>
      </c>
      <c r="BM1016" s="142" t="s">
        <v>449</v>
      </c>
      <c r="BN1016" s="187" t="s">
        <v>573</v>
      </c>
      <c r="BO1016" s="86"/>
      <c r="BP1016" s="122"/>
      <c r="BQ1016" s="122"/>
    </row>
    <row r="1017" spans="53:69" ht="15.75">
      <c r="BA1017" s="32" t="str">
        <f t="shared" si="0"/>
        <v>E063</v>
      </c>
      <c r="BB1017" s="29" t="s">
        <v>114</v>
      </c>
      <c r="BC1017" s="64" t="s">
        <v>237</v>
      </c>
      <c r="BD1017" s="54" t="s">
        <v>183</v>
      </c>
      <c r="BE1017" s="55" t="s">
        <v>178</v>
      </c>
      <c r="BF1017" s="56" t="s">
        <v>179</v>
      </c>
      <c r="BG1017" s="73"/>
      <c r="BH1017" s="142" t="s">
        <v>356</v>
      </c>
      <c r="BI1017" s="142" t="s">
        <v>304</v>
      </c>
      <c r="BJ1017" s="76" t="s">
        <v>259</v>
      </c>
      <c r="BL1017" s="142" t="s">
        <v>450</v>
      </c>
      <c r="BM1017" s="142" t="s">
        <v>451</v>
      </c>
      <c r="BN1017" s="187" t="s">
        <v>574</v>
      </c>
      <c r="BO1017" s="87"/>
      <c r="BP1017" s="124"/>
      <c r="BQ1017" s="123"/>
    </row>
    <row r="1018" spans="53:69" ht="15.75">
      <c r="BA1018" s="32" t="str">
        <f t="shared" si="0"/>
        <v>E064</v>
      </c>
      <c r="BB1018" s="29" t="s">
        <v>115</v>
      </c>
      <c r="BC1018" s="64" t="s">
        <v>238</v>
      </c>
      <c r="BD1018" s="54" t="s">
        <v>72</v>
      </c>
      <c r="BE1018" s="55" t="s">
        <v>178</v>
      </c>
      <c r="BF1018" s="56" t="s">
        <v>179</v>
      </c>
      <c r="BG1018" s="73"/>
      <c r="BH1018" s="142" t="s">
        <v>357</v>
      </c>
      <c r="BI1018" s="142" t="s">
        <v>305</v>
      </c>
      <c r="BJ1018" s="77" t="s">
        <v>260</v>
      </c>
      <c r="BL1018" s="142" t="s">
        <v>452</v>
      </c>
      <c r="BM1018" s="142" t="s">
        <v>453</v>
      </c>
      <c r="BN1018" s="187" t="s">
        <v>575</v>
      </c>
      <c r="BO1018" s="88"/>
      <c r="BP1018" s="120"/>
      <c r="BQ1018" s="123"/>
    </row>
    <row r="1019" spans="53:69" ht="30">
      <c r="BA1019" s="32" t="str">
        <f t="shared" si="0"/>
        <v>E065</v>
      </c>
      <c r="BB1019" s="29" t="s">
        <v>116</v>
      </c>
      <c r="BC1019" s="64" t="s">
        <v>239</v>
      </c>
      <c r="BD1019" s="54" t="s">
        <v>186</v>
      </c>
      <c r="BE1019" s="55" t="s">
        <v>178</v>
      </c>
      <c r="BF1019" s="56" t="s">
        <v>179</v>
      </c>
      <c r="BG1019" s="73"/>
      <c r="BH1019" s="75" t="s">
        <v>358</v>
      </c>
      <c r="BI1019" s="142" t="s">
        <v>306</v>
      </c>
      <c r="BJ1019" s="78" t="s">
        <v>411</v>
      </c>
      <c r="BL1019" s="142" t="s">
        <v>454</v>
      </c>
      <c r="BM1019" s="142" t="s">
        <v>455</v>
      </c>
      <c r="BN1019" s="187" t="s">
        <v>576</v>
      </c>
      <c r="BO1019" s="86"/>
      <c r="BP1019" s="125"/>
      <c r="BQ1019" s="122"/>
    </row>
    <row r="1020" spans="53:69" ht="15.75">
      <c r="BA1020" s="32" t="str">
        <f t="shared" si="0"/>
        <v>E066</v>
      </c>
      <c r="BB1020" s="29" t="s">
        <v>117</v>
      </c>
      <c r="BC1020" s="64" t="s">
        <v>240</v>
      </c>
      <c r="BD1020" s="54" t="s">
        <v>188</v>
      </c>
      <c r="BE1020" s="55" t="s">
        <v>178</v>
      </c>
      <c r="BF1020" s="56" t="s">
        <v>179</v>
      </c>
      <c r="BG1020" s="73"/>
      <c r="BH1020" s="142" t="s">
        <v>359</v>
      </c>
      <c r="BI1020" s="142" t="s">
        <v>307</v>
      </c>
      <c r="BL1020" s="142" t="s">
        <v>456</v>
      </c>
      <c r="BM1020" s="142" t="s">
        <v>457</v>
      </c>
      <c r="BN1020" s="187" t="s">
        <v>577</v>
      </c>
      <c r="BO1020" s="89"/>
      <c r="BP1020" s="118"/>
      <c r="BQ1020" s="122"/>
    </row>
    <row r="1021" spans="53:69" ht="15.75">
      <c r="BA1021" s="32" t="str">
        <f t="shared" si="0"/>
        <v>E067</v>
      </c>
      <c r="BB1021" s="29" t="s">
        <v>118</v>
      </c>
      <c r="BC1021" s="65" t="s">
        <v>213</v>
      </c>
      <c r="BD1021" s="54" t="s">
        <v>189</v>
      </c>
      <c r="BE1021" s="55" t="s">
        <v>178</v>
      </c>
      <c r="BF1021" s="56" t="s">
        <v>179</v>
      </c>
      <c r="BG1021" s="73"/>
      <c r="BH1021" s="142" t="s">
        <v>360</v>
      </c>
      <c r="BI1021" s="142" t="s">
        <v>308</v>
      </c>
      <c r="BL1021" s="142" t="s">
        <v>458</v>
      </c>
      <c r="BM1021" s="142" t="s">
        <v>459</v>
      </c>
      <c r="BN1021" s="187" t="s">
        <v>578</v>
      </c>
      <c r="BO1021" s="84"/>
      <c r="BP1021" s="115"/>
      <c r="BQ1021" s="123"/>
    </row>
    <row r="1022" spans="53:69" ht="15.75">
      <c r="BA1022" s="32" t="str">
        <f t="shared" si="0"/>
        <v>E071</v>
      </c>
      <c r="BB1022" s="29" t="s">
        <v>120</v>
      </c>
      <c r="BC1022" s="65" t="s">
        <v>214</v>
      </c>
      <c r="BD1022" s="54" t="s">
        <v>190</v>
      </c>
      <c r="BE1022" s="55" t="s">
        <v>178</v>
      </c>
      <c r="BF1022" s="56" t="s">
        <v>179</v>
      </c>
      <c r="BG1022" s="73"/>
      <c r="BH1022" s="142" t="s">
        <v>361</v>
      </c>
      <c r="BI1022" s="142" t="s">
        <v>309</v>
      </c>
      <c r="BL1022" s="142" t="s">
        <v>460</v>
      </c>
      <c r="BM1022" s="142" t="s">
        <v>461</v>
      </c>
      <c r="BN1022" s="187" t="s">
        <v>579</v>
      </c>
      <c r="BO1022" s="90"/>
      <c r="BP1022" s="115"/>
      <c r="BQ1022" s="123"/>
    </row>
    <row r="1023" spans="53:69" ht="15.75">
      <c r="BA1023" s="32" t="str">
        <f t="shared" si="0"/>
        <v>E072</v>
      </c>
      <c r="BB1023" s="29" t="s">
        <v>121</v>
      </c>
      <c r="BC1023" s="65" t="s">
        <v>215</v>
      </c>
      <c r="BD1023" s="54" t="s">
        <v>191</v>
      </c>
      <c r="BE1023" s="55" t="s">
        <v>178</v>
      </c>
      <c r="BF1023" s="56" t="s">
        <v>179</v>
      </c>
      <c r="BG1023" s="73"/>
      <c r="BH1023" s="142" t="s">
        <v>362</v>
      </c>
      <c r="BI1023" s="142" t="s">
        <v>310</v>
      </c>
      <c r="BL1023" s="142" t="s">
        <v>462</v>
      </c>
      <c r="BM1023" s="142" t="s">
        <v>463</v>
      </c>
      <c r="BN1023" s="187" t="s">
        <v>580</v>
      </c>
      <c r="BO1023" s="91"/>
      <c r="BP1023" s="117"/>
      <c r="BQ1023" s="122"/>
    </row>
    <row r="1024" spans="53:69" ht="15.75">
      <c r="BA1024" s="32" t="str">
        <f t="shared" si="0"/>
        <v>E073</v>
      </c>
      <c r="BB1024" s="29" t="s">
        <v>122</v>
      </c>
      <c r="BC1024" s="65" t="s">
        <v>216</v>
      </c>
      <c r="BD1024" s="54" t="s">
        <v>192</v>
      </c>
      <c r="BE1024" s="55" t="s">
        <v>178</v>
      </c>
      <c r="BF1024" s="56" t="s">
        <v>179</v>
      </c>
      <c r="BG1024" s="73"/>
      <c r="BH1024" s="142" t="s">
        <v>363</v>
      </c>
      <c r="BI1024" s="142" t="s">
        <v>311</v>
      </c>
      <c r="BL1024" s="142" t="s">
        <v>464</v>
      </c>
      <c r="BM1024" s="142" t="s">
        <v>465</v>
      </c>
      <c r="BN1024" s="187" t="s">
        <v>581</v>
      </c>
      <c r="BO1024" s="90"/>
      <c r="BP1024" s="117"/>
      <c r="BQ1024" s="122"/>
    </row>
    <row r="1025" spans="53:69" ht="15.75">
      <c r="BA1025" s="32" t="str">
        <f t="shared" si="0"/>
        <v>E082</v>
      </c>
      <c r="BB1025" s="35" t="s">
        <v>146</v>
      </c>
      <c r="BC1025" s="65" t="s">
        <v>217</v>
      </c>
      <c r="BD1025" s="54" t="s">
        <v>193</v>
      </c>
      <c r="BE1025" s="55" t="s">
        <v>178</v>
      </c>
      <c r="BF1025" s="56" t="s">
        <v>179</v>
      </c>
      <c r="BG1025" s="73"/>
      <c r="BH1025" s="142" t="s">
        <v>364</v>
      </c>
      <c r="BI1025" s="142" t="s">
        <v>312</v>
      </c>
      <c r="BL1025" s="142" t="s">
        <v>466</v>
      </c>
      <c r="BM1025" s="142" t="s">
        <v>467</v>
      </c>
      <c r="BN1025" s="187" t="s">
        <v>582</v>
      </c>
      <c r="BO1025" s="86"/>
      <c r="BP1025" s="117"/>
      <c r="BQ1025" s="124"/>
    </row>
    <row r="1026" spans="53:69" ht="15.75">
      <c r="BA1026" s="32" t="str">
        <f t="shared" si="0"/>
        <v>E083</v>
      </c>
      <c r="BB1026" s="30" t="s">
        <v>126</v>
      </c>
      <c r="BC1026" s="65" t="s">
        <v>218</v>
      </c>
      <c r="BD1026" s="54" t="s">
        <v>194</v>
      </c>
      <c r="BE1026" s="55" t="s">
        <v>178</v>
      </c>
      <c r="BF1026" s="56" t="s">
        <v>179</v>
      </c>
      <c r="BG1026" s="73"/>
      <c r="BH1026" s="142" t="s">
        <v>365</v>
      </c>
      <c r="BI1026" s="142" t="s">
        <v>313</v>
      </c>
      <c r="BL1026" s="142" t="s">
        <v>468</v>
      </c>
      <c r="BM1026" s="142" t="s">
        <v>469</v>
      </c>
      <c r="BN1026" s="187" t="s">
        <v>583</v>
      </c>
      <c r="BO1026" s="86"/>
      <c r="BP1026" s="117"/>
      <c r="BQ1026" s="124"/>
    </row>
    <row r="1027" spans="53:69" ht="30">
      <c r="BA1027" s="32" t="str">
        <f t="shared" si="0"/>
        <v>E085</v>
      </c>
      <c r="BB1027" s="30" t="s">
        <v>832</v>
      </c>
      <c r="BC1027" s="65" t="s">
        <v>219</v>
      </c>
      <c r="BD1027" s="54" t="s">
        <v>195</v>
      </c>
      <c r="BE1027" s="55" t="s">
        <v>178</v>
      </c>
      <c r="BF1027" s="56" t="s">
        <v>179</v>
      </c>
      <c r="BG1027" s="73"/>
      <c r="BH1027" s="142" t="s">
        <v>366</v>
      </c>
      <c r="BI1027" s="142" t="s">
        <v>314</v>
      </c>
      <c r="BL1027" s="142" t="s">
        <v>470</v>
      </c>
      <c r="BM1027" s="142" t="s">
        <v>471</v>
      </c>
      <c r="BN1027" s="187" t="s">
        <v>584</v>
      </c>
      <c r="BO1027" s="86"/>
      <c r="BP1027" s="117"/>
      <c r="BQ1027" s="120"/>
    </row>
    <row r="1028" spans="53:69" ht="15.75">
      <c r="BA1028" s="32" t="str">
        <f t="shared" si="0"/>
        <v>E091</v>
      </c>
      <c r="BB1028" s="30" t="s">
        <v>110</v>
      </c>
      <c r="BC1028" s="65" t="s">
        <v>220</v>
      </c>
      <c r="BD1028" s="54" t="s">
        <v>196</v>
      </c>
      <c r="BE1028" s="55" t="s">
        <v>178</v>
      </c>
      <c r="BF1028" s="56" t="s">
        <v>179</v>
      </c>
      <c r="BG1028" s="73"/>
      <c r="BH1028" s="142" t="s">
        <v>367</v>
      </c>
      <c r="BI1028" s="142" t="s">
        <v>315</v>
      </c>
      <c r="BL1028" s="142" t="s">
        <v>329</v>
      </c>
      <c r="BM1028" s="142" t="s">
        <v>472</v>
      </c>
      <c r="BN1028" s="187" t="s">
        <v>585</v>
      </c>
      <c r="BO1028" s="87"/>
      <c r="BP1028" s="117"/>
      <c r="BQ1028" s="120"/>
    </row>
    <row r="1029" spans="53:69" ht="15.75">
      <c r="BA1029" s="32" t="str">
        <f t="shared" si="0"/>
        <v>E092</v>
      </c>
      <c r="BB1029" s="30" t="s">
        <v>130</v>
      </c>
      <c r="BC1029" s="65" t="s">
        <v>221</v>
      </c>
      <c r="BD1029" s="54" t="s">
        <v>197</v>
      </c>
      <c r="BE1029" s="55" t="s">
        <v>178</v>
      </c>
      <c r="BF1029" s="56" t="s">
        <v>179</v>
      </c>
      <c r="BG1029" s="73"/>
      <c r="BH1029" s="142" t="s">
        <v>368</v>
      </c>
      <c r="BI1029" s="142" t="s">
        <v>316</v>
      </c>
      <c r="BM1029" s="142" t="s">
        <v>473</v>
      </c>
      <c r="BN1029" s="187" t="s">
        <v>586</v>
      </c>
      <c r="BO1029" s="86"/>
      <c r="BP1029" s="115"/>
      <c r="BQ1029" s="125"/>
    </row>
    <row r="1030" spans="53:69" ht="15.75">
      <c r="BA1030" s="32" t="str">
        <f t="shared" si="0"/>
        <v>E101</v>
      </c>
      <c r="BB1030" s="35" t="s">
        <v>147</v>
      </c>
      <c r="BC1030" s="65" t="s">
        <v>222</v>
      </c>
      <c r="BD1030" s="54" t="s">
        <v>198</v>
      </c>
      <c r="BE1030" s="55" t="s">
        <v>178</v>
      </c>
      <c r="BF1030" s="56" t="s">
        <v>179</v>
      </c>
      <c r="BG1030" s="73"/>
      <c r="BH1030" s="142" t="s">
        <v>369</v>
      </c>
      <c r="BI1030" s="142" t="s">
        <v>317</v>
      </c>
      <c r="BM1030" s="142" t="s">
        <v>474</v>
      </c>
      <c r="BN1030" s="187" t="s">
        <v>587</v>
      </c>
      <c r="BO1030" s="86"/>
      <c r="BP1030" s="115"/>
      <c r="BQ1030" s="125"/>
    </row>
    <row r="1031" spans="53:69" ht="15.75">
      <c r="BA1031" s="32" t="str">
        <f t="shared" si="0"/>
        <v>E102</v>
      </c>
      <c r="BB1031" s="35" t="s">
        <v>148</v>
      </c>
      <c r="BC1031" s="65" t="s">
        <v>223</v>
      </c>
      <c r="BD1031" s="54" t="s">
        <v>199</v>
      </c>
      <c r="BE1031" s="55" t="s">
        <v>178</v>
      </c>
      <c r="BF1031" s="56" t="s">
        <v>179</v>
      </c>
      <c r="BG1031" s="73"/>
      <c r="BH1031" s="142" t="s">
        <v>370</v>
      </c>
      <c r="BI1031" s="142" t="s">
        <v>318</v>
      </c>
      <c r="BM1031" s="142" t="s">
        <v>475</v>
      </c>
      <c r="BN1031" s="187" t="s">
        <v>588</v>
      </c>
      <c r="BO1031" s="84"/>
      <c r="BP1031" s="115"/>
      <c r="BQ1031" s="125"/>
    </row>
    <row r="1032" spans="53:69" ht="15.75">
      <c r="BA1032" s="32" t="str">
        <f t="shared" si="0"/>
        <v>E103</v>
      </c>
      <c r="BB1032" s="31" t="s">
        <v>135</v>
      </c>
      <c r="BC1032" s="65" t="s">
        <v>224</v>
      </c>
      <c r="BD1032" s="54" t="s">
        <v>200</v>
      </c>
      <c r="BE1032" s="55" t="s">
        <v>178</v>
      </c>
      <c r="BF1032" s="56" t="s">
        <v>179</v>
      </c>
      <c r="BG1032" s="73"/>
      <c r="BH1032" s="75" t="s">
        <v>371</v>
      </c>
      <c r="BI1032" s="142" t="s">
        <v>319</v>
      </c>
      <c r="BM1032" s="142" t="s">
        <v>476</v>
      </c>
      <c r="BN1032" s="187" t="s">
        <v>589</v>
      </c>
      <c r="BO1032" s="85"/>
      <c r="BP1032" s="115"/>
      <c r="BQ1032" s="118"/>
    </row>
    <row r="1033" spans="53:69" ht="15.75">
      <c r="BA1033" s="32" t="str">
        <f t="shared" si="0"/>
        <v>E104</v>
      </c>
      <c r="BB1033" s="34" t="s">
        <v>149</v>
      </c>
      <c r="BC1033" s="65" t="s">
        <v>225</v>
      </c>
      <c r="BD1033" s="54" t="s">
        <v>201</v>
      </c>
      <c r="BE1033" s="55" t="s">
        <v>178</v>
      </c>
      <c r="BF1033" s="56" t="s">
        <v>179</v>
      </c>
      <c r="BG1033" s="73"/>
      <c r="BH1033" s="142" t="s">
        <v>372</v>
      </c>
      <c r="BI1033" s="142" t="s">
        <v>320</v>
      </c>
      <c r="BM1033" s="142" t="s">
        <v>477</v>
      </c>
      <c r="BN1033" s="187" t="s">
        <v>589</v>
      </c>
      <c r="BO1033" s="88"/>
      <c r="BP1033" s="115"/>
      <c r="BQ1033" s="118"/>
    </row>
    <row r="1034" spans="53:69" ht="15.75">
      <c r="BA1034" s="32" t="str">
        <f t="shared" si="0"/>
        <v>E105</v>
      </c>
      <c r="BB1034" s="31" t="s">
        <v>134</v>
      </c>
      <c r="BC1034" s="65" t="s">
        <v>226</v>
      </c>
      <c r="BD1034" s="54" t="s">
        <v>202</v>
      </c>
      <c r="BE1034" s="55" t="s">
        <v>178</v>
      </c>
      <c r="BF1034" s="56" t="s">
        <v>179</v>
      </c>
      <c r="BG1034" s="73"/>
      <c r="BH1034" s="142" t="s">
        <v>373</v>
      </c>
      <c r="BI1034" s="142" t="s">
        <v>321</v>
      </c>
      <c r="BM1034" s="142" t="s">
        <v>478</v>
      </c>
      <c r="BN1034" s="187" t="s">
        <v>590</v>
      </c>
      <c r="BO1034" s="86"/>
      <c r="BP1034" s="117"/>
      <c r="BQ1034" s="123"/>
    </row>
    <row r="1035" spans="53:69" ht="30">
      <c r="BA1035" s="32" t="str">
        <f t="shared" si="0"/>
        <v>E112</v>
      </c>
      <c r="BB1035" s="28" t="s">
        <v>102</v>
      </c>
      <c r="BC1035" s="65" t="s">
        <v>227</v>
      </c>
      <c r="BD1035" s="54" t="s">
        <v>203</v>
      </c>
      <c r="BE1035" s="58" t="s">
        <v>204</v>
      </c>
      <c r="BF1035" s="187"/>
      <c r="BG1035" s="143"/>
      <c r="BH1035" s="142" t="s">
        <v>374</v>
      </c>
      <c r="BI1035" s="142" t="s">
        <v>322</v>
      </c>
      <c r="BM1035" s="142" t="s">
        <v>479</v>
      </c>
      <c r="BN1035" s="187" t="s">
        <v>591</v>
      </c>
      <c r="BO1035" s="86"/>
      <c r="BP1035" s="117"/>
      <c r="BQ1035" s="123"/>
    </row>
    <row r="1036" spans="53:69" ht="30">
      <c r="BA1036" s="32" t="str">
        <f t="shared" si="0"/>
        <v>E122</v>
      </c>
      <c r="BB1036" s="36" t="s">
        <v>140</v>
      </c>
      <c r="BC1036" s="65" t="s">
        <v>228</v>
      </c>
      <c r="BD1036" s="54" t="s">
        <v>205</v>
      </c>
      <c r="BE1036" s="59" t="s">
        <v>206</v>
      </c>
      <c r="BF1036" s="187"/>
      <c r="BG1036" s="143"/>
      <c r="BH1036" s="142" t="s">
        <v>375</v>
      </c>
      <c r="BI1036" s="142" t="s">
        <v>323</v>
      </c>
      <c r="BM1036" s="142" t="s">
        <v>480</v>
      </c>
      <c r="BN1036" s="187" t="s">
        <v>592</v>
      </c>
      <c r="BO1036" s="92"/>
      <c r="BP1036" s="117"/>
      <c r="BQ1036" s="120"/>
    </row>
    <row r="1037" spans="53:69">
      <c r="BA1037" s="32" t="str">
        <f t="shared" si="0"/>
        <v>E124</v>
      </c>
      <c r="BB1037" s="36" t="s">
        <v>144</v>
      </c>
      <c r="BC1037" s="65" t="s">
        <v>229</v>
      </c>
      <c r="BD1037" s="54" t="s">
        <v>207</v>
      </c>
      <c r="BE1037" s="58" t="s">
        <v>208</v>
      </c>
      <c r="BF1037" s="187"/>
      <c r="BG1037" s="143"/>
      <c r="BH1037" s="142" t="s">
        <v>376</v>
      </c>
      <c r="BI1037" s="142" t="s">
        <v>324</v>
      </c>
      <c r="BM1037" s="142" t="s">
        <v>481</v>
      </c>
      <c r="BN1037" s="187" t="s">
        <v>593</v>
      </c>
      <c r="BO1037" s="92"/>
      <c r="BP1037" s="117"/>
      <c r="BQ1037" s="120"/>
    </row>
    <row r="1038" spans="53:69" ht="15.75">
      <c r="BA1038" s="32" t="str">
        <f t="shared" si="0"/>
        <v>F081</v>
      </c>
      <c r="BB1038" s="37" t="s">
        <v>124</v>
      </c>
      <c r="BC1038" s="65" t="s">
        <v>230</v>
      </c>
      <c r="BD1038" s="54" t="s">
        <v>209</v>
      </c>
      <c r="BE1038" s="55" t="s">
        <v>210</v>
      </c>
      <c r="BF1038" s="187"/>
      <c r="BG1038" s="143"/>
      <c r="BH1038" s="142" t="s">
        <v>377</v>
      </c>
      <c r="BI1038" s="142" t="s">
        <v>325</v>
      </c>
      <c r="BM1038" s="142" t="s">
        <v>482</v>
      </c>
      <c r="BN1038" s="187" t="s">
        <v>594</v>
      </c>
      <c r="BO1038" s="86"/>
      <c r="BP1038" s="117"/>
      <c r="BQ1038" s="119"/>
    </row>
    <row r="1039" spans="53:69">
      <c r="BA1039" s="32" t="str">
        <f t="shared" si="0"/>
        <v>F084</v>
      </c>
      <c r="BB1039" s="37" t="s">
        <v>150</v>
      </c>
      <c r="BC1039" s="65" t="s">
        <v>231</v>
      </c>
      <c r="BD1039" s="61" t="s">
        <v>211</v>
      </c>
      <c r="BE1039" s="47" t="s">
        <v>212</v>
      </c>
      <c r="BF1039" s="187"/>
      <c r="BG1039" s="143"/>
      <c r="BH1039" s="142" t="s">
        <v>378</v>
      </c>
      <c r="BI1039" s="142" t="s">
        <v>326</v>
      </c>
      <c r="BM1039" s="142" t="s">
        <v>483</v>
      </c>
      <c r="BN1039" s="187" t="s">
        <v>595</v>
      </c>
      <c r="BO1039" s="92"/>
      <c r="BP1039" s="117"/>
      <c r="BQ1039" s="124"/>
    </row>
    <row r="1040" spans="53:69">
      <c r="BA1040" s="32" t="str">
        <f t="shared" si="0"/>
        <v>G055</v>
      </c>
      <c r="BB1040" s="38" t="s">
        <v>109</v>
      </c>
      <c r="BH1040" s="142" t="s">
        <v>379</v>
      </c>
      <c r="BI1040" s="142" t="s">
        <v>327</v>
      </c>
      <c r="BM1040" s="142" t="s">
        <v>484</v>
      </c>
      <c r="BN1040" s="187" t="s">
        <v>596</v>
      </c>
      <c r="BO1040" s="92"/>
      <c r="BP1040" s="117"/>
      <c r="BQ1040" s="124"/>
    </row>
    <row r="1041" spans="53:69" ht="30">
      <c r="BA1041" s="32" t="str">
        <f t="shared" si="0"/>
        <v>K052</v>
      </c>
      <c r="BB1041" s="39" t="s">
        <v>108</v>
      </c>
      <c r="BH1041" s="142" t="s">
        <v>380</v>
      </c>
      <c r="BI1041" s="142" t="s">
        <v>328</v>
      </c>
      <c r="BM1041" s="142" t="s">
        <v>485</v>
      </c>
      <c r="BN1041" s="187" t="s">
        <v>597</v>
      </c>
      <c r="BO1041" s="93"/>
      <c r="BP1041" s="117"/>
      <c r="BQ1041" s="116"/>
    </row>
    <row r="1042" spans="53:69">
      <c r="BA1042" s="32" t="s">
        <v>860</v>
      </c>
      <c r="BB1042" s="39" t="s">
        <v>859</v>
      </c>
      <c r="BH1042" s="142" t="s">
        <v>381</v>
      </c>
      <c r="BI1042" s="142" t="s">
        <v>329</v>
      </c>
      <c r="BM1042" s="142" t="s">
        <v>486</v>
      </c>
      <c r="BN1042" s="187" t="s">
        <v>597</v>
      </c>
      <c r="BO1042" s="92"/>
      <c r="BP1042" s="117"/>
      <c r="BQ1042" s="116"/>
    </row>
    <row r="1043" spans="53:69">
      <c r="BA1043" s="32" t="str">
        <f t="shared" ref="BA1043:BA1068" si="1">MID(BB1043,1,4)</f>
        <v>N014</v>
      </c>
      <c r="BB1043" s="40" t="s">
        <v>100</v>
      </c>
      <c r="BH1043" s="142" t="s">
        <v>382</v>
      </c>
      <c r="BM1043" s="142" t="s">
        <v>487</v>
      </c>
      <c r="BN1043" s="187" t="s">
        <v>598</v>
      </c>
      <c r="BO1043" s="87"/>
      <c r="BP1043" s="126"/>
      <c r="BQ1043" s="118"/>
    </row>
    <row r="1044" spans="53:69">
      <c r="BA1044" s="32" t="str">
        <f t="shared" si="1"/>
        <v>O121</v>
      </c>
      <c r="BB1044" s="36" t="s">
        <v>137</v>
      </c>
      <c r="BH1044" s="142" t="s">
        <v>383</v>
      </c>
      <c r="BM1044" s="142" t="s">
        <v>488</v>
      </c>
      <c r="BN1044" s="187" t="s">
        <v>599</v>
      </c>
      <c r="BO1044" s="82"/>
      <c r="BP1044" s="126"/>
      <c r="BQ1044" s="118"/>
    </row>
    <row r="1045" spans="53:69">
      <c r="BA1045" s="32" t="str">
        <f t="shared" si="1"/>
        <v>P106</v>
      </c>
      <c r="BB1045" s="41" t="s">
        <v>133</v>
      </c>
      <c r="BH1045" s="142" t="s">
        <v>384</v>
      </c>
      <c r="BM1045" s="142" t="s">
        <v>489</v>
      </c>
      <c r="BN1045" s="187" t="s">
        <v>600</v>
      </c>
      <c r="BO1045" s="82"/>
      <c r="BP1045" s="127"/>
      <c r="BQ1045" s="114"/>
    </row>
    <row r="1046" spans="53:69">
      <c r="BA1046" s="32" t="str">
        <f t="shared" si="1"/>
        <v>P111</v>
      </c>
      <c r="BB1046" s="36" t="s">
        <v>101</v>
      </c>
      <c r="BH1046" s="142" t="s">
        <v>385</v>
      </c>
      <c r="BM1046" s="142" t="s">
        <v>490</v>
      </c>
      <c r="BN1046" s="187" t="s">
        <v>601</v>
      </c>
      <c r="BO1046" s="86"/>
      <c r="BP1046" s="117"/>
      <c r="BQ1046" s="123"/>
    </row>
    <row r="1047" spans="53:69">
      <c r="BA1047" s="32" t="str">
        <f t="shared" si="1"/>
        <v>P123</v>
      </c>
      <c r="BB1047" s="42" t="s">
        <v>141</v>
      </c>
      <c r="BH1047" s="142" t="s">
        <v>386</v>
      </c>
      <c r="BM1047" s="142" t="s">
        <v>491</v>
      </c>
      <c r="BN1047" s="187" t="s">
        <v>602</v>
      </c>
      <c r="BO1047" s="82"/>
      <c r="BP1047" s="115"/>
      <c r="BQ1047" s="123"/>
    </row>
    <row r="1048" spans="53:69">
      <c r="BA1048" s="32" t="str">
        <f t="shared" si="1"/>
        <v>PA01</v>
      </c>
      <c r="BB1048" s="36" t="s">
        <v>145</v>
      </c>
      <c r="BH1048" s="142" t="s">
        <v>387</v>
      </c>
      <c r="BM1048" s="142" t="s">
        <v>492</v>
      </c>
      <c r="BN1048" s="187" t="s">
        <v>603</v>
      </c>
      <c r="BO1048" s="82"/>
      <c r="BP1048" s="115"/>
      <c r="BQ1048" s="123"/>
    </row>
    <row r="1049" spans="53:69">
      <c r="BA1049" s="32" t="str">
        <f t="shared" si="1"/>
        <v>PA02</v>
      </c>
      <c r="BB1049" s="40" t="s">
        <v>99</v>
      </c>
      <c r="BH1049" s="142" t="s">
        <v>388</v>
      </c>
      <c r="BM1049" s="142" t="s">
        <v>493</v>
      </c>
      <c r="BN1049" s="187" t="s">
        <v>604</v>
      </c>
      <c r="BO1049" s="94"/>
      <c r="BP1049" s="115"/>
      <c r="BQ1049" s="123"/>
    </row>
    <row r="1050" spans="53:69">
      <c r="BA1050" s="32" t="str">
        <f t="shared" si="1"/>
        <v>PA03</v>
      </c>
      <c r="BB1050" s="42" t="s">
        <v>142</v>
      </c>
      <c r="BH1050" s="142" t="s">
        <v>389</v>
      </c>
      <c r="BM1050" s="142" t="s">
        <v>494</v>
      </c>
      <c r="BN1050" s="187" t="s">
        <v>605</v>
      </c>
      <c r="BO1050" s="82"/>
      <c r="BP1050" s="115"/>
      <c r="BQ1050" s="123"/>
    </row>
    <row r="1051" spans="53:69">
      <c r="BA1051" s="32" t="str">
        <f t="shared" si="1"/>
        <v>PA04</v>
      </c>
      <c r="BB1051" s="37" t="s">
        <v>129</v>
      </c>
      <c r="BH1051" s="142" t="s">
        <v>390</v>
      </c>
      <c r="BM1051" s="142" t="s">
        <v>495</v>
      </c>
      <c r="BN1051" s="187" t="s">
        <v>606</v>
      </c>
      <c r="BO1051" s="95"/>
      <c r="BP1051" s="117"/>
      <c r="BQ1051" s="122"/>
    </row>
    <row r="1052" spans="53:69">
      <c r="BA1052" s="32" t="str">
        <f t="shared" si="1"/>
        <v>PA05</v>
      </c>
      <c r="BB1052" s="37" t="s">
        <v>127</v>
      </c>
      <c r="BH1052" s="142" t="s">
        <v>391</v>
      </c>
      <c r="BM1052" s="142" t="s">
        <v>496</v>
      </c>
      <c r="BN1052" s="187" t="s">
        <v>607</v>
      </c>
      <c r="BO1052" s="87"/>
      <c r="BP1052" s="117"/>
      <c r="BQ1052" s="123"/>
    </row>
    <row r="1053" spans="53:69">
      <c r="BA1053" s="32" t="str">
        <f t="shared" si="1"/>
        <v>PA06</v>
      </c>
      <c r="BB1053" s="37" t="s">
        <v>128</v>
      </c>
      <c r="BH1053" s="142" t="s">
        <v>392</v>
      </c>
      <c r="BM1053" s="142" t="s">
        <v>497</v>
      </c>
      <c r="BN1053" s="187" t="s">
        <v>608</v>
      </c>
      <c r="BO1053" s="84"/>
      <c r="BP1053" s="117"/>
      <c r="BQ1053" s="124"/>
    </row>
    <row r="1054" spans="53:69">
      <c r="BA1054" s="32" t="str">
        <f t="shared" si="1"/>
        <v>PA07</v>
      </c>
      <c r="BB1054" s="39" t="s">
        <v>111</v>
      </c>
      <c r="BH1054" s="142" t="s">
        <v>393</v>
      </c>
      <c r="BM1054" s="142" t="s">
        <v>498</v>
      </c>
      <c r="BN1054" s="187" t="s">
        <v>609</v>
      </c>
      <c r="BO1054" s="84"/>
      <c r="BP1054" s="117"/>
      <c r="BQ1054" s="124"/>
    </row>
    <row r="1055" spans="53:69">
      <c r="BA1055" s="32" t="str">
        <f t="shared" si="1"/>
        <v>PA08</v>
      </c>
      <c r="BB1055" s="39" t="s">
        <v>119</v>
      </c>
      <c r="BH1055" s="142" t="s">
        <v>394</v>
      </c>
      <c r="BM1055" s="142" t="s">
        <v>499</v>
      </c>
      <c r="BN1055" s="187" t="s">
        <v>610</v>
      </c>
      <c r="BO1055" s="84"/>
      <c r="BP1055" s="117"/>
      <c r="BQ1055" s="122"/>
    </row>
    <row r="1056" spans="53:69">
      <c r="BA1056" s="32" t="str">
        <f t="shared" si="1"/>
        <v>MA10</v>
      </c>
      <c r="BB1056" s="42" t="s">
        <v>143</v>
      </c>
      <c r="BH1056" s="142" t="s">
        <v>395</v>
      </c>
      <c r="BM1056" s="142" t="s">
        <v>500</v>
      </c>
      <c r="BN1056" s="187" t="s">
        <v>611</v>
      </c>
      <c r="BO1056" s="82"/>
      <c r="BP1056" s="117"/>
      <c r="BQ1056" s="122"/>
    </row>
    <row r="1057" spans="53:69">
      <c r="BA1057" s="32" t="str">
        <f t="shared" si="1"/>
        <v>OA11</v>
      </c>
      <c r="BB1057" s="36" t="s">
        <v>138</v>
      </c>
      <c r="BN1057" s="187" t="s">
        <v>612</v>
      </c>
      <c r="BO1057" s="84"/>
      <c r="BP1057" s="117"/>
      <c r="BQ1057" s="122"/>
    </row>
    <row r="1058" spans="53:69">
      <c r="BA1058" s="32" t="str">
        <f t="shared" si="1"/>
        <v>PA09</v>
      </c>
      <c r="BB1058" s="40" t="s">
        <v>105</v>
      </c>
      <c r="BH1058" s="142" t="s">
        <v>396</v>
      </c>
      <c r="BM1058" s="142" t="s">
        <v>501</v>
      </c>
      <c r="BN1058" s="187" t="s">
        <v>613</v>
      </c>
      <c r="BO1058" s="93"/>
      <c r="BP1058" s="117"/>
      <c r="BQ1058" s="123"/>
    </row>
    <row r="1059" spans="53:69">
      <c r="BA1059" s="32" t="str">
        <f t="shared" si="1"/>
        <v>PA14</v>
      </c>
      <c r="BB1059" s="36" t="s">
        <v>103</v>
      </c>
      <c r="BH1059" s="142" t="s">
        <v>397</v>
      </c>
      <c r="BM1059" s="142" t="s">
        <v>502</v>
      </c>
      <c r="BN1059" s="187" t="s">
        <v>614</v>
      </c>
      <c r="BO1059" s="93"/>
      <c r="BP1059" s="117"/>
      <c r="BQ1059" s="122"/>
    </row>
    <row r="1060" spans="53:69">
      <c r="BA1060" s="32" t="str">
        <f t="shared" si="1"/>
        <v>PA15</v>
      </c>
      <c r="BB1060" s="42" t="s">
        <v>139</v>
      </c>
      <c r="BH1060" s="142" t="s">
        <v>398</v>
      </c>
      <c r="BM1060" s="142" t="s">
        <v>503</v>
      </c>
      <c r="BN1060" s="187" t="s">
        <v>615</v>
      </c>
      <c r="BO1060" s="93"/>
      <c r="BP1060" s="117"/>
      <c r="BQ1060" s="122"/>
    </row>
    <row r="1061" spans="53:69">
      <c r="BA1061" s="32" t="str">
        <f t="shared" si="1"/>
        <v>PA16</v>
      </c>
      <c r="BB1061" s="37" t="s">
        <v>125</v>
      </c>
      <c r="BH1061" s="142" t="s">
        <v>399</v>
      </c>
      <c r="BM1061" s="142" t="s">
        <v>504</v>
      </c>
      <c r="BN1061" s="187" t="s">
        <v>616</v>
      </c>
      <c r="BO1061" s="87"/>
      <c r="BP1061" s="117"/>
      <c r="BQ1061" s="122"/>
    </row>
    <row r="1062" spans="53:69">
      <c r="BA1062" s="32" t="str">
        <f t="shared" si="1"/>
        <v>PA17</v>
      </c>
      <c r="BB1062" s="39" t="s">
        <v>107</v>
      </c>
      <c r="BH1062" s="142" t="s">
        <v>400</v>
      </c>
      <c r="BM1062" s="142" t="s">
        <v>505</v>
      </c>
      <c r="BN1062" s="187" t="s">
        <v>617</v>
      </c>
      <c r="BO1062" s="93"/>
      <c r="BP1062" s="117"/>
      <c r="BQ1062" s="122"/>
    </row>
    <row r="1063" spans="53:69">
      <c r="BA1063" s="32" t="str">
        <f t="shared" si="1"/>
        <v>PA18</v>
      </c>
      <c r="BB1063" s="37" t="s">
        <v>131</v>
      </c>
      <c r="BH1063" s="142" t="s">
        <v>401</v>
      </c>
      <c r="BM1063" s="142" t="s">
        <v>506</v>
      </c>
      <c r="BN1063" s="187" t="s">
        <v>618</v>
      </c>
      <c r="BO1063" s="93"/>
      <c r="BP1063" s="117"/>
      <c r="BQ1063" s="121"/>
    </row>
    <row r="1064" spans="53:69">
      <c r="BA1064" s="32" t="str">
        <f t="shared" si="1"/>
        <v>PA19</v>
      </c>
      <c r="BB1064" s="39" t="s">
        <v>123</v>
      </c>
      <c r="BH1064" s="142" t="s">
        <v>402</v>
      </c>
      <c r="BM1064" s="142" t="s">
        <v>507</v>
      </c>
      <c r="BN1064" s="187" t="s">
        <v>619</v>
      </c>
      <c r="BO1064" s="93"/>
      <c r="BP1064" s="117"/>
      <c r="BQ1064" s="121"/>
    </row>
    <row r="1065" spans="53:69">
      <c r="BA1065" s="32" t="str">
        <f t="shared" si="1"/>
        <v>PA21</v>
      </c>
      <c r="BB1065" s="41" t="s">
        <v>132</v>
      </c>
      <c r="BH1065" s="142" t="s">
        <v>403</v>
      </c>
      <c r="BM1065" s="142" t="s">
        <v>508</v>
      </c>
      <c r="BN1065" s="187" t="s">
        <v>620</v>
      </c>
      <c r="BO1065" s="92"/>
      <c r="BP1065" s="117"/>
      <c r="BQ1065" s="123"/>
    </row>
    <row r="1066" spans="53:69">
      <c r="BA1066" s="32" t="str">
        <f t="shared" si="1"/>
        <v>PA22</v>
      </c>
      <c r="BB1066" s="37" t="s">
        <v>151</v>
      </c>
      <c r="BH1066" s="142" t="s">
        <v>404</v>
      </c>
      <c r="BM1066" s="142" t="s">
        <v>509</v>
      </c>
      <c r="BN1066" s="187" t="s">
        <v>621</v>
      </c>
      <c r="BO1066" s="92"/>
      <c r="BP1066" s="117"/>
      <c r="BQ1066" s="121"/>
    </row>
    <row r="1067" spans="53:69">
      <c r="BA1067" s="32" t="str">
        <f t="shared" si="1"/>
        <v>PA23</v>
      </c>
      <c r="BB1067" s="41" t="s">
        <v>136</v>
      </c>
      <c r="BC1067" s="63" t="s">
        <v>241</v>
      </c>
      <c r="BD1067" s="46" t="s">
        <v>243</v>
      </c>
      <c r="BH1067" s="142" t="s">
        <v>405</v>
      </c>
      <c r="BM1067" s="142" t="s">
        <v>510</v>
      </c>
      <c r="BN1067" s="187" t="s">
        <v>622</v>
      </c>
      <c r="BO1067" s="93"/>
      <c r="BP1067" s="117"/>
      <c r="BQ1067" s="121"/>
    </row>
    <row r="1068" spans="53:69">
      <c r="BA1068" s="32" t="str">
        <f t="shared" si="1"/>
        <v>PA25</v>
      </c>
      <c r="BB1068" s="187" t="s">
        <v>812</v>
      </c>
      <c r="BC1068" s="185" t="s">
        <v>232</v>
      </c>
      <c r="BD1068" s="186" t="s">
        <v>262</v>
      </c>
      <c r="BH1068" s="142" t="s">
        <v>406</v>
      </c>
      <c r="BM1068" s="142" t="s">
        <v>511</v>
      </c>
      <c r="BN1068" s="187" t="s">
        <v>623</v>
      </c>
      <c r="BO1068" s="93"/>
      <c r="BP1068" s="117"/>
      <c r="BQ1068" s="121"/>
    </row>
    <row r="1069" spans="53:69">
      <c r="BC1069" s="185" t="s">
        <v>233</v>
      </c>
      <c r="BD1069" s="186" t="s">
        <v>271</v>
      </c>
      <c r="BM1069" s="142" t="s">
        <v>512</v>
      </c>
      <c r="BN1069" s="187" t="s">
        <v>624</v>
      </c>
      <c r="BO1069" s="87"/>
      <c r="BP1069" s="117"/>
      <c r="BQ1069" s="121"/>
    </row>
    <row r="1070" spans="53:69">
      <c r="BC1070" s="185" t="s">
        <v>234</v>
      </c>
      <c r="BD1070" s="188" t="s">
        <v>272</v>
      </c>
      <c r="BN1070" s="187" t="s">
        <v>625</v>
      </c>
      <c r="BO1070" s="93"/>
      <c r="BP1070" s="117"/>
      <c r="BQ1070" s="116"/>
    </row>
    <row r="1071" spans="53:69">
      <c r="BC1071" s="185" t="s">
        <v>235</v>
      </c>
      <c r="BD1071" s="54" t="s">
        <v>270</v>
      </c>
      <c r="BM1071" s="142" t="s">
        <v>513</v>
      </c>
      <c r="BN1071" s="187" t="s">
        <v>626</v>
      </c>
      <c r="BO1071" s="84"/>
      <c r="BP1071" s="117"/>
      <c r="BQ1071" s="116"/>
    </row>
    <row r="1072" spans="53:69">
      <c r="BC1072" s="185" t="s">
        <v>236</v>
      </c>
      <c r="BD1072" s="54" t="s">
        <v>181</v>
      </c>
      <c r="BM1072" s="142" t="s">
        <v>514</v>
      </c>
      <c r="BN1072" s="187" t="s">
        <v>627</v>
      </c>
      <c r="BO1072" s="93"/>
      <c r="BP1072" s="117"/>
      <c r="BQ1072" s="123"/>
    </row>
    <row r="1073" spans="55:69">
      <c r="BC1073" s="185" t="s">
        <v>237</v>
      </c>
      <c r="BD1073" s="54" t="s">
        <v>183</v>
      </c>
      <c r="BM1073" s="142" t="s">
        <v>515</v>
      </c>
      <c r="BN1073" s="187" t="s">
        <v>628</v>
      </c>
      <c r="BO1073" s="87"/>
      <c r="BP1073" s="117"/>
      <c r="BQ1073" s="123"/>
    </row>
    <row r="1074" spans="55:69">
      <c r="BC1074" s="185" t="s">
        <v>238</v>
      </c>
      <c r="BD1074" s="54" t="s">
        <v>72</v>
      </c>
      <c r="BM1074" s="142" t="s">
        <v>516</v>
      </c>
      <c r="BN1074" s="187" t="s">
        <v>629</v>
      </c>
      <c r="BO1074" s="84"/>
      <c r="BP1074" s="117"/>
      <c r="BQ1074" s="123"/>
    </row>
    <row r="1075" spans="55:69">
      <c r="BC1075" s="185" t="s">
        <v>239</v>
      </c>
      <c r="BD1075" s="54" t="s">
        <v>186</v>
      </c>
      <c r="BM1075" s="142" t="s">
        <v>517</v>
      </c>
      <c r="BN1075" s="187" t="s">
        <v>630</v>
      </c>
      <c r="BO1075" s="84"/>
      <c r="BP1075" s="117"/>
      <c r="BQ1075" s="123"/>
    </row>
    <row r="1076" spans="55:69">
      <c r="BC1076" s="185" t="s">
        <v>240</v>
      </c>
      <c r="BD1076" s="54" t="s">
        <v>269</v>
      </c>
      <c r="BM1076" s="142" t="s">
        <v>518</v>
      </c>
      <c r="BN1076" s="187" t="s">
        <v>631</v>
      </c>
      <c r="BO1076" s="90"/>
      <c r="BP1076" s="117"/>
      <c r="BQ1076" s="116"/>
    </row>
    <row r="1077" spans="55:69">
      <c r="BC1077" s="57" t="s">
        <v>213</v>
      </c>
      <c r="BD1077" s="54" t="s">
        <v>189</v>
      </c>
      <c r="BM1077" s="142" t="s">
        <v>519</v>
      </c>
      <c r="BN1077" s="187" t="s">
        <v>632</v>
      </c>
      <c r="BO1077" s="84"/>
      <c r="BP1077" s="117"/>
      <c r="BQ1077" s="122"/>
    </row>
    <row r="1078" spans="55:69">
      <c r="BC1078" s="57" t="s">
        <v>214</v>
      </c>
      <c r="BD1078" s="54" t="s">
        <v>190</v>
      </c>
      <c r="BM1078" s="142" t="s">
        <v>520</v>
      </c>
      <c r="BN1078" s="187" t="s">
        <v>633</v>
      </c>
      <c r="BO1078" s="84"/>
      <c r="BP1078" s="117"/>
      <c r="BQ1078" s="122"/>
    </row>
    <row r="1079" spans="55:69">
      <c r="BC1079" s="57" t="s">
        <v>215</v>
      </c>
      <c r="BD1079" s="54" t="s">
        <v>273</v>
      </c>
      <c r="BM1079" s="142" t="s">
        <v>521</v>
      </c>
      <c r="BN1079" s="187" t="s">
        <v>634</v>
      </c>
      <c r="BO1079" s="84"/>
      <c r="BP1079" s="117"/>
      <c r="BQ1079" s="122"/>
    </row>
    <row r="1080" spans="55:69">
      <c r="BC1080" s="57" t="s">
        <v>216</v>
      </c>
      <c r="BD1080" s="54" t="s">
        <v>192</v>
      </c>
      <c r="BM1080" s="142" t="s">
        <v>522</v>
      </c>
      <c r="BN1080" s="187" t="s">
        <v>634</v>
      </c>
      <c r="BO1080" s="84"/>
      <c r="BP1080" s="117"/>
      <c r="BQ1080" s="116"/>
    </row>
    <row r="1081" spans="55:69">
      <c r="BC1081" s="57" t="s">
        <v>217</v>
      </c>
      <c r="BD1081" s="54" t="s">
        <v>193</v>
      </c>
      <c r="BM1081" s="142" t="s">
        <v>523</v>
      </c>
      <c r="BN1081" s="187" t="s">
        <v>635</v>
      </c>
      <c r="BO1081" s="84"/>
      <c r="BP1081" s="117"/>
      <c r="BQ1081" s="122"/>
    </row>
    <row r="1082" spans="55:69">
      <c r="BC1082" s="57" t="s">
        <v>218</v>
      </c>
      <c r="BD1082" s="54" t="s">
        <v>274</v>
      </c>
      <c r="BM1082" s="142" t="s">
        <v>524</v>
      </c>
      <c r="BN1082" s="187" t="s">
        <v>636</v>
      </c>
      <c r="BO1082" s="84"/>
      <c r="BP1082" s="117"/>
      <c r="BQ1082" s="116"/>
    </row>
    <row r="1083" spans="55:69">
      <c r="BC1083" s="57" t="s">
        <v>219</v>
      </c>
      <c r="BD1083" s="54" t="s">
        <v>275</v>
      </c>
      <c r="BM1083" s="142" t="s">
        <v>525</v>
      </c>
      <c r="BN1083" s="187" t="s">
        <v>637</v>
      </c>
      <c r="BO1083" s="84"/>
      <c r="BP1083" s="117"/>
      <c r="BQ1083" s="116"/>
    </row>
    <row r="1084" spans="55:69">
      <c r="BC1084" s="57" t="s">
        <v>220</v>
      </c>
      <c r="BD1084" s="54" t="s">
        <v>196</v>
      </c>
      <c r="BM1084" s="142" t="s">
        <v>526</v>
      </c>
      <c r="BN1084" s="187" t="s">
        <v>638</v>
      </c>
      <c r="BO1084" s="84"/>
      <c r="BP1084" s="117"/>
      <c r="BQ1084" s="116"/>
    </row>
    <row r="1085" spans="55:69">
      <c r="BC1085" s="65" t="s">
        <v>221</v>
      </c>
      <c r="BD1085" s="54" t="s">
        <v>276</v>
      </c>
      <c r="BM1085" s="142" t="s">
        <v>527</v>
      </c>
      <c r="BN1085" s="187" t="s">
        <v>639</v>
      </c>
      <c r="BO1085" s="87"/>
      <c r="BP1085" s="117"/>
      <c r="BQ1085" s="116"/>
    </row>
    <row r="1086" spans="55:69">
      <c r="BC1086" s="65" t="s">
        <v>222</v>
      </c>
      <c r="BD1086" s="54" t="s">
        <v>198</v>
      </c>
      <c r="BM1086" s="142" t="s">
        <v>528</v>
      </c>
      <c r="BN1086" s="187" t="s">
        <v>640</v>
      </c>
      <c r="BO1086" s="87"/>
      <c r="BP1086" s="126"/>
      <c r="BQ1086" s="123"/>
    </row>
    <row r="1087" spans="55:69">
      <c r="BC1087" s="65" t="s">
        <v>223</v>
      </c>
      <c r="BD1087" s="54" t="s">
        <v>199</v>
      </c>
      <c r="BM1087" s="142" t="s">
        <v>529</v>
      </c>
      <c r="BN1087" s="187" t="s">
        <v>641</v>
      </c>
      <c r="BO1087" s="87"/>
      <c r="BP1087" s="117"/>
      <c r="BQ1087" s="123"/>
    </row>
    <row r="1088" spans="55:69">
      <c r="BC1088" s="65" t="s">
        <v>224</v>
      </c>
      <c r="BD1088" s="54" t="s">
        <v>277</v>
      </c>
      <c r="BM1088" s="142" t="s">
        <v>530</v>
      </c>
      <c r="BN1088" s="187" t="s">
        <v>642</v>
      </c>
      <c r="BO1088" s="93"/>
      <c r="BP1088" s="126"/>
      <c r="BQ1088" s="123"/>
    </row>
    <row r="1089" spans="55:69">
      <c r="BC1089" s="65" t="s">
        <v>225</v>
      </c>
      <c r="BD1089" s="54" t="s">
        <v>278</v>
      </c>
      <c r="BM1089" s="142" t="s">
        <v>531</v>
      </c>
      <c r="BN1089" s="187" t="s">
        <v>643</v>
      </c>
      <c r="BO1089" s="93"/>
      <c r="BP1089" s="115"/>
      <c r="BQ1089" s="116"/>
    </row>
    <row r="1090" spans="55:69">
      <c r="BC1090" s="65" t="s">
        <v>226</v>
      </c>
      <c r="BD1090" s="54" t="s">
        <v>279</v>
      </c>
      <c r="BM1090" s="142" t="s">
        <v>532</v>
      </c>
      <c r="BN1090" s="187" t="s">
        <v>644</v>
      </c>
      <c r="BO1090" s="86"/>
      <c r="BP1090" s="115"/>
      <c r="BQ1090" s="124"/>
    </row>
    <row r="1091" spans="55:69">
      <c r="BC1091" s="65" t="s">
        <v>227</v>
      </c>
      <c r="BD1091" s="54" t="s">
        <v>285</v>
      </c>
      <c r="BE1091" s="69" t="s">
        <v>6</v>
      </c>
      <c r="BM1091" s="142" t="s">
        <v>533</v>
      </c>
      <c r="BN1091" s="187" t="s">
        <v>645</v>
      </c>
      <c r="BO1091" s="93"/>
      <c r="BP1091" s="115"/>
      <c r="BQ1091" s="124"/>
    </row>
    <row r="1092" spans="55:69">
      <c r="BC1092" s="65" t="s">
        <v>228</v>
      </c>
      <c r="BD1092" s="54" t="s">
        <v>280</v>
      </c>
      <c r="BE1092" s="69" t="s">
        <v>252</v>
      </c>
      <c r="BM1092" s="142" t="s">
        <v>534</v>
      </c>
      <c r="BN1092" s="187" t="s">
        <v>646</v>
      </c>
      <c r="BO1092" s="92"/>
      <c r="BP1092" s="143"/>
    </row>
    <row r="1093" spans="55:69">
      <c r="BC1093" s="65" t="s">
        <v>229</v>
      </c>
      <c r="BD1093" s="54" t="s">
        <v>281</v>
      </c>
      <c r="BE1093" s="69" t="s">
        <v>6</v>
      </c>
      <c r="BM1093" s="142" t="s">
        <v>535</v>
      </c>
      <c r="BN1093" s="187" t="s">
        <v>647</v>
      </c>
      <c r="BO1093" s="93"/>
      <c r="BP1093" s="143"/>
    </row>
    <row r="1094" spans="55:69">
      <c r="BC1094" s="65" t="s">
        <v>230</v>
      </c>
      <c r="BD1094" s="54" t="s">
        <v>282</v>
      </c>
      <c r="BE1094" s="69" t="s">
        <v>6</v>
      </c>
      <c r="BM1094" s="142" t="s">
        <v>536</v>
      </c>
      <c r="BN1094" s="187" t="s">
        <v>648</v>
      </c>
      <c r="BO1094" s="93"/>
      <c r="BP1094" s="143"/>
    </row>
    <row r="1095" spans="55:69">
      <c r="BC1095" s="65" t="s">
        <v>231</v>
      </c>
      <c r="BD1095" s="61" t="s">
        <v>283</v>
      </c>
      <c r="BE1095" s="61" t="s">
        <v>211</v>
      </c>
      <c r="BM1095" s="142" t="s">
        <v>537</v>
      </c>
      <c r="BN1095" s="187" t="s">
        <v>649</v>
      </c>
      <c r="BO1095" s="86"/>
      <c r="BP1095" s="143"/>
    </row>
    <row r="1096" spans="55:69" ht="15.75" thickBot="1">
      <c r="BM1096" s="142" t="s">
        <v>538</v>
      </c>
      <c r="BN1096" s="187" t="s">
        <v>650</v>
      </c>
      <c r="BO1096" s="93"/>
      <c r="BP1096" s="143"/>
    </row>
    <row r="1097" spans="55:69">
      <c r="BC1097" s="313" t="s">
        <v>243</v>
      </c>
      <c r="BD1097" s="314"/>
      <c r="BE1097" s="45" t="s">
        <v>261</v>
      </c>
      <c r="BM1097" s="142" t="s">
        <v>539</v>
      </c>
      <c r="BN1097" s="187" t="s">
        <v>651</v>
      </c>
      <c r="BO1097" s="93"/>
      <c r="BP1097" s="143"/>
    </row>
    <row r="1098" spans="55:69">
      <c r="BC1098" s="185" t="s">
        <v>156</v>
      </c>
      <c r="BD1098" s="186" t="s">
        <v>263</v>
      </c>
      <c r="BE1098" s="47" t="s">
        <v>158</v>
      </c>
      <c r="BM1098" s="142" t="s">
        <v>540</v>
      </c>
      <c r="BN1098" s="187" t="s">
        <v>652</v>
      </c>
      <c r="BO1098" s="86"/>
      <c r="BP1098" s="143"/>
    </row>
    <row r="1099" spans="55:69">
      <c r="BC1099" s="185" t="s">
        <v>156</v>
      </c>
      <c r="BD1099" s="186" t="s">
        <v>263</v>
      </c>
      <c r="BE1099" s="47" t="s">
        <v>159</v>
      </c>
      <c r="BM1099" s="142" t="s">
        <v>541</v>
      </c>
      <c r="BN1099" s="187" t="s">
        <v>653</v>
      </c>
      <c r="BO1099" s="86"/>
      <c r="BP1099" s="143"/>
    </row>
    <row r="1100" spans="55:69">
      <c r="BC1100" s="185" t="s">
        <v>160</v>
      </c>
      <c r="BD1100" s="186" t="s">
        <v>264</v>
      </c>
      <c r="BE1100" s="48" t="s">
        <v>161</v>
      </c>
      <c r="BM1100" s="142" t="s">
        <v>542</v>
      </c>
      <c r="BN1100" s="187" t="s">
        <v>654</v>
      </c>
      <c r="BO1100" s="82"/>
      <c r="BP1100" s="143"/>
    </row>
    <row r="1101" spans="55:69" ht="15.75">
      <c r="BC1101" s="185" t="s">
        <v>160</v>
      </c>
      <c r="BD1101" s="186" t="s">
        <v>264</v>
      </c>
      <c r="BE1101" s="49" t="s">
        <v>162</v>
      </c>
      <c r="BM1101" s="142" t="s">
        <v>543</v>
      </c>
      <c r="BN1101" s="187" t="s">
        <v>655</v>
      </c>
      <c r="BO1101" s="82"/>
      <c r="BP1101" s="143"/>
    </row>
    <row r="1102" spans="55:69" ht="15.75">
      <c r="BC1102" s="185" t="s">
        <v>160</v>
      </c>
      <c r="BD1102" s="186" t="s">
        <v>264</v>
      </c>
      <c r="BE1102" s="49" t="s">
        <v>163</v>
      </c>
      <c r="BM1102" s="142" t="s">
        <v>544</v>
      </c>
      <c r="BN1102" s="187" t="s">
        <v>656</v>
      </c>
      <c r="BO1102" s="82"/>
      <c r="BP1102" s="143"/>
    </row>
    <row r="1103" spans="55:69" ht="15.75">
      <c r="BC1103" s="185" t="s">
        <v>160</v>
      </c>
      <c r="BD1103" s="186" t="s">
        <v>264</v>
      </c>
      <c r="BE1103" s="50" t="s">
        <v>164</v>
      </c>
      <c r="BM1103" s="142" t="s">
        <v>545</v>
      </c>
      <c r="BN1103" s="187" t="s">
        <v>657</v>
      </c>
      <c r="BO1103" s="82"/>
      <c r="BP1103" s="143"/>
    </row>
    <row r="1104" spans="55:69">
      <c r="BC1104" s="185" t="s">
        <v>165</v>
      </c>
      <c r="BD1104" s="188" t="s">
        <v>265</v>
      </c>
      <c r="BE1104" s="51" t="s">
        <v>167</v>
      </c>
      <c r="BM1104" s="142" t="s">
        <v>546</v>
      </c>
      <c r="BN1104" s="187" t="s">
        <v>658</v>
      </c>
      <c r="BO1104" s="96"/>
      <c r="BP1104" s="143"/>
    </row>
    <row r="1105" spans="55:68">
      <c r="BC1105" s="185" t="s">
        <v>165</v>
      </c>
      <c r="BD1105" s="188" t="s">
        <v>265</v>
      </c>
      <c r="BE1105" s="51" t="s">
        <v>168</v>
      </c>
      <c r="BM1105" s="142" t="s">
        <v>547</v>
      </c>
      <c r="BN1105" s="187" t="s">
        <v>659</v>
      </c>
      <c r="BO1105" s="96"/>
      <c r="BP1105" s="143"/>
    </row>
    <row r="1106" spans="55:68" ht="15.75">
      <c r="BC1106" s="185" t="s">
        <v>165</v>
      </c>
      <c r="BD1106" s="188" t="s">
        <v>265</v>
      </c>
      <c r="BE1106" s="52" t="s">
        <v>169</v>
      </c>
      <c r="BM1106" s="142" t="s">
        <v>548</v>
      </c>
      <c r="BN1106" s="187" t="s">
        <v>660</v>
      </c>
      <c r="BO1106" s="96"/>
      <c r="BP1106" s="143"/>
    </row>
    <row r="1107" spans="55:68" ht="15.75">
      <c r="BC1107" s="185" t="s">
        <v>165</v>
      </c>
      <c r="BD1107" s="188" t="s">
        <v>265</v>
      </c>
      <c r="BE1107" s="50" t="s">
        <v>170</v>
      </c>
      <c r="BM1107" s="142" t="s">
        <v>549</v>
      </c>
      <c r="BN1107" s="187" t="s">
        <v>661</v>
      </c>
      <c r="BO1107" s="96"/>
      <c r="BP1107" s="143"/>
    </row>
    <row r="1108" spans="55:68" ht="15.75">
      <c r="BC1108" s="185" t="s">
        <v>165</v>
      </c>
      <c r="BD1108" s="188" t="s">
        <v>265</v>
      </c>
      <c r="BE1108" s="50" t="s">
        <v>171</v>
      </c>
      <c r="BM1108" s="142" t="s">
        <v>550</v>
      </c>
      <c r="BN1108" s="187" t="s">
        <v>662</v>
      </c>
      <c r="BO1108" s="96"/>
      <c r="BP1108" s="143"/>
    </row>
    <row r="1109" spans="55:68" ht="15.75">
      <c r="BC1109" s="185" t="s">
        <v>165</v>
      </c>
      <c r="BD1109" s="188" t="s">
        <v>265</v>
      </c>
      <c r="BE1109" s="50" t="s">
        <v>172</v>
      </c>
      <c r="BM1109" s="142" t="s">
        <v>551</v>
      </c>
      <c r="BN1109" s="187" t="s">
        <v>663</v>
      </c>
      <c r="BO1109" s="96"/>
      <c r="BP1109" s="143"/>
    </row>
    <row r="1110" spans="55:68" ht="31.5">
      <c r="BC1110" s="185" t="s">
        <v>165</v>
      </c>
      <c r="BD1110" s="188" t="s">
        <v>265</v>
      </c>
      <c r="BE1110" s="50" t="s">
        <v>173</v>
      </c>
      <c r="BM1110" s="142" t="s">
        <v>552</v>
      </c>
      <c r="BN1110" s="187" t="s">
        <v>664</v>
      </c>
      <c r="BO1110" s="96"/>
      <c r="BP1110" s="143"/>
    </row>
    <row r="1111" spans="55:68" ht="15.75">
      <c r="BC1111" s="185" t="s">
        <v>165</v>
      </c>
      <c r="BD1111" s="188" t="s">
        <v>265</v>
      </c>
      <c r="BE1111" s="50" t="s">
        <v>174</v>
      </c>
      <c r="BM1111" s="142" t="s">
        <v>553</v>
      </c>
      <c r="BN1111" s="187" t="s">
        <v>665</v>
      </c>
      <c r="BO1111" s="96"/>
      <c r="BP1111" s="143"/>
    </row>
    <row r="1112" spans="55:68" ht="31.5">
      <c r="BC1112" s="185" t="s">
        <v>165</v>
      </c>
      <c r="BD1112" s="188" t="s">
        <v>265</v>
      </c>
      <c r="BE1112" s="50" t="s">
        <v>175</v>
      </c>
      <c r="BM1112" s="142" t="s">
        <v>554</v>
      </c>
      <c r="BN1112" s="187" t="s">
        <v>666</v>
      </c>
      <c r="BO1112" s="82"/>
      <c r="BP1112" s="143"/>
    </row>
    <row r="1113" spans="55:68">
      <c r="BC1113" s="185" t="s">
        <v>176</v>
      </c>
      <c r="BD1113" s="54" t="s">
        <v>177</v>
      </c>
      <c r="BE1113" s="54" t="s">
        <v>177</v>
      </c>
      <c r="BM1113" s="142" t="s">
        <v>329</v>
      </c>
      <c r="BN1113" s="187" t="s">
        <v>667</v>
      </c>
      <c r="BO1113" s="93"/>
      <c r="BP1113" s="143"/>
    </row>
    <row r="1114" spans="55:68" ht="15.75">
      <c r="BC1114" s="185" t="s">
        <v>180</v>
      </c>
      <c r="BD1114" s="54" t="s">
        <v>181</v>
      </c>
      <c r="BE1114" s="67" t="s">
        <v>244</v>
      </c>
      <c r="BN1114" s="187" t="s">
        <v>668</v>
      </c>
      <c r="BO1114" s="97"/>
      <c r="BP1114" s="143"/>
    </row>
    <row r="1115" spans="55:68" ht="15.75">
      <c r="BC1115" s="185" t="s">
        <v>182</v>
      </c>
      <c r="BD1115" s="54" t="s">
        <v>183</v>
      </c>
      <c r="BE1115" s="67" t="s">
        <v>6</v>
      </c>
      <c r="BN1115" s="187" t="s">
        <v>669</v>
      </c>
      <c r="BO1115" s="98"/>
      <c r="BP1115" s="143"/>
    </row>
    <row r="1116" spans="55:68" ht="15.75">
      <c r="BC1116" s="185" t="s">
        <v>184</v>
      </c>
      <c r="BD1116" s="54" t="s">
        <v>72</v>
      </c>
      <c r="BE1116" s="67" t="s">
        <v>245</v>
      </c>
      <c r="BN1116" s="187" t="s">
        <v>670</v>
      </c>
      <c r="BO1116" s="99"/>
      <c r="BP1116" s="143"/>
    </row>
    <row r="1117" spans="55:68" ht="15.75">
      <c r="BC1117" s="185" t="s">
        <v>185</v>
      </c>
      <c r="BD1117" s="54" t="s">
        <v>186</v>
      </c>
      <c r="BE1117" s="67" t="s">
        <v>246</v>
      </c>
      <c r="BN1117" s="187" t="s">
        <v>671</v>
      </c>
      <c r="BO1117" s="99"/>
      <c r="BP1117" s="143"/>
    </row>
    <row r="1118" spans="55:68" ht="15.75">
      <c r="BC1118" s="185" t="s">
        <v>187</v>
      </c>
      <c r="BD1118" s="54" t="s">
        <v>188</v>
      </c>
      <c r="BE1118" s="67" t="s">
        <v>247</v>
      </c>
      <c r="BN1118" s="187" t="s">
        <v>672</v>
      </c>
      <c r="BO1118" s="98"/>
      <c r="BP1118" s="143"/>
    </row>
    <row r="1119" spans="55:68" ht="15.75">
      <c r="BC1119" s="57">
        <v>10</v>
      </c>
      <c r="BD1119" s="54" t="s">
        <v>189</v>
      </c>
      <c r="BE1119" s="67" t="s">
        <v>248</v>
      </c>
      <c r="BN1119" s="187" t="s">
        <v>673</v>
      </c>
      <c r="BO1119" s="83"/>
      <c r="BP1119" s="143"/>
    </row>
    <row r="1120" spans="55:68" ht="15.75">
      <c r="BC1120" s="57">
        <v>10</v>
      </c>
      <c r="BD1120" s="54" t="s">
        <v>189</v>
      </c>
      <c r="BE1120" s="67" t="s">
        <v>833</v>
      </c>
      <c r="BN1120" s="187" t="s">
        <v>674</v>
      </c>
      <c r="BO1120" s="99"/>
      <c r="BP1120" s="143"/>
    </row>
    <row r="1121" spans="55:68" ht="15.75">
      <c r="BC1121" s="57">
        <v>11</v>
      </c>
      <c r="BD1121" s="54" t="s">
        <v>190</v>
      </c>
      <c r="BE1121" s="67" t="s">
        <v>249</v>
      </c>
      <c r="BN1121" s="187" t="s">
        <v>675</v>
      </c>
      <c r="BO1121" s="83"/>
      <c r="BP1121" s="143"/>
    </row>
    <row r="1122" spans="55:68" ht="15.75">
      <c r="BC1122" s="57">
        <v>11</v>
      </c>
      <c r="BD1122" s="54" t="s">
        <v>190</v>
      </c>
      <c r="BE1122" s="67" t="s">
        <v>268</v>
      </c>
      <c r="BN1122" s="187" t="s">
        <v>676</v>
      </c>
      <c r="BO1122" s="83"/>
      <c r="BP1122" s="143"/>
    </row>
    <row r="1123" spans="55:68" ht="15.75">
      <c r="BC1123" s="57">
        <v>12</v>
      </c>
      <c r="BD1123" s="54" t="s">
        <v>266</v>
      </c>
      <c r="BE1123" s="67" t="s">
        <v>250</v>
      </c>
      <c r="BN1123" s="187" t="s">
        <v>677</v>
      </c>
      <c r="BO1123" s="82"/>
      <c r="BP1123" s="143"/>
    </row>
    <row r="1124" spans="55:68" ht="15.75">
      <c r="BC1124" s="57">
        <v>12</v>
      </c>
      <c r="BD1124" s="54" t="s">
        <v>266</v>
      </c>
      <c r="BE1124" s="67" t="s">
        <v>244</v>
      </c>
      <c r="BN1124" s="187" t="s">
        <v>678</v>
      </c>
      <c r="BO1124" s="86"/>
      <c r="BP1124" s="143"/>
    </row>
    <row r="1125" spans="55:68" ht="15.75">
      <c r="BC1125" s="57">
        <v>12</v>
      </c>
      <c r="BD1125" s="54" t="s">
        <v>266</v>
      </c>
      <c r="BE1125" s="67" t="s">
        <v>251</v>
      </c>
      <c r="BN1125" s="187" t="s">
        <v>679</v>
      </c>
      <c r="BO1125" s="86"/>
      <c r="BP1125" s="143"/>
    </row>
    <row r="1126" spans="55:68">
      <c r="BC1126" s="57">
        <v>13</v>
      </c>
      <c r="BD1126" s="54" t="s">
        <v>192</v>
      </c>
      <c r="BE1126" s="54" t="s">
        <v>252</v>
      </c>
      <c r="BN1126" s="187" t="s">
        <v>680</v>
      </c>
      <c r="BO1126" s="86"/>
      <c r="BP1126" s="143"/>
    </row>
    <row r="1127" spans="55:68">
      <c r="BC1127" s="57">
        <v>14</v>
      </c>
      <c r="BD1127" s="54" t="s">
        <v>193</v>
      </c>
      <c r="BE1127" s="54" t="s">
        <v>253</v>
      </c>
      <c r="BN1127" s="187" t="s">
        <v>681</v>
      </c>
      <c r="BO1127" s="86"/>
      <c r="BP1127" s="143"/>
    </row>
    <row r="1128" spans="55:68">
      <c r="BC1128" s="57">
        <v>15</v>
      </c>
      <c r="BD1128" s="54" t="s">
        <v>194</v>
      </c>
      <c r="BE1128" s="54" t="s">
        <v>410</v>
      </c>
      <c r="BN1128" s="187" t="s">
        <v>682</v>
      </c>
      <c r="BO1128" s="86"/>
      <c r="BP1128" s="143"/>
    </row>
    <row r="1129" spans="55:68">
      <c r="BC1129" s="57">
        <v>16</v>
      </c>
      <c r="BD1129" s="54" t="s">
        <v>195</v>
      </c>
      <c r="BE1129" s="54" t="s">
        <v>195</v>
      </c>
      <c r="BN1129" s="187" t="s">
        <v>683</v>
      </c>
      <c r="BO1129" s="86"/>
      <c r="BP1129" s="143"/>
    </row>
    <row r="1130" spans="55:68">
      <c r="BC1130" s="57">
        <v>17</v>
      </c>
      <c r="BD1130" s="54" t="s">
        <v>196</v>
      </c>
      <c r="BE1130" s="68" t="s">
        <v>254</v>
      </c>
      <c r="BN1130" s="187" t="s">
        <v>684</v>
      </c>
      <c r="BO1130" s="84"/>
      <c r="BP1130" s="143"/>
    </row>
    <row r="1131" spans="55:68">
      <c r="BC1131" s="57">
        <v>18</v>
      </c>
      <c r="BD1131" s="54" t="s">
        <v>197</v>
      </c>
      <c r="BE1131" s="68" t="s">
        <v>255</v>
      </c>
      <c r="BN1131" s="187" t="s">
        <v>685</v>
      </c>
      <c r="BO1131" s="84"/>
      <c r="BP1131" s="143"/>
    </row>
    <row r="1132" spans="55:68">
      <c r="BC1132" s="57">
        <v>19</v>
      </c>
      <c r="BD1132" s="54" t="s">
        <v>198</v>
      </c>
      <c r="BE1132" s="54" t="s">
        <v>256</v>
      </c>
      <c r="BN1132" s="187" t="s">
        <v>686</v>
      </c>
      <c r="BO1132" s="84"/>
      <c r="BP1132" s="143"/>
    </row>
    <row r="1133" spans="55:68">
      <c r="BC1133" s="57">
        <v>20</v>
      </c>
      <c r="BD1133" s="54" t="s">
        <v>199</v>
      </c>
      <c r="BE1133" s="54" t="s">
        <v>257</v>
      </c>
      <c r="BN1133" s="187" t="s">
        <v>687</v>
      </c>
      <c r="BO1133" s="86"/>
      <c r="BP1133" s="143"/>
    </row>
    <row r="1134" spans="55:68">
      <c r="BC1134" s="57">
        <v>21</v>
      </c>
      <c r="BD1134" s="54" t="s">
        <v>200</v>
      </c>
      <c r="BE1134" s="54" t="s">
        <v>258</v>
      </c>
      <c r="BN1134" s="187" t="s">
        <v>687</v>
      </c>
      <c r="BO1134" s="93"/>
      <c r="BP1134" s="143"/>
    </row>
    <row r="1135" spans="55:68">
      <c r="BC1135" s="57">
        <v>21</v>
      </c>
      <c r="BD1135" s="54" t="s">
        <v>200</v>
      </c>
      <c r="BE1135" s="54" t="s">
        <v>267</v>
      </c>
      <c r="BN1135" s="187" t="s">
        <v>688</v>
      </c>
      <c r="BO1135" s="86"/>
      <c r="BP1135" s="143"/>
    </row>
    <row r="1136" spans="55:68">
      <c r="BC1136" s="57" t="s">
        <v>225</v>
      </c>
      <c r="BD1136" s="54" t="s">
        <v>284</v>
      </c>
      <c r="BE1136" s="54" t="s">
        <v>259</v>
      </c>
      <c r="BN1136" s="187" t="s">
        <v>689</v>
      </c>
      <c r="BO1136" s="87"/>
      <c r="BP1136" s="143"/>
    </row>
    <row r="1137" spans="55:68">
      <c r="BC1137" s="57">
        <v>23</v>
      </c>
      <c r="BD1137" s="54" t="s">
        <v>279</v>
      </c>
      <c r="BE1137" s="54" t="s">
        <v>260</v>
      </c>
      <c r="BN1137" s="187" t="s">
        <v>690</v>
      </c>
      <c r="BO1137" s="83"/>
      <c r="BP1137" s="143"/>
    </row>
    <row r="1138" spans="55:68">
      <c r="BC1138" s="57" t="s">
        <v>227</v>
      </c>
      <c r="BD1138" s="54" t="s">
        <v>285</v>
      </c>
      <c r="BE1138" s="69" t="s">
        <v>6</v>
      </c>
      <c r="BN1138" s="187" t="s">
        <v>691</v>
      </c>
      <c r="BO1138" s="83"/>
      <c r="BP1138" s="143"/>
    </row>
    <row r="1139" spans="55:68">
      <c r="BC1139" s="57" t="s">
        <v>228</v>
      </c>
      <c r="BD1139" s="54" t="s">
        <v>280</v>
      </c>
      <c r="BE1139" s="69" t="s">
        <v>252</v>
      </c>
      <c r="BN1139" s="187" t="s">
        <v>692</v>
      </c>
      <c r="BO1139" s="83"/>
      <c r="BP1139" s="143"/>
    </row>
    <row r="1140" spans="55:68">
      <c r="BC1140" s="57" t="s">
        <v>229</v>
      </c>
      <c r="BD1140" s="54" t="s">
        <v>281</v>
      </c>
      <c r="BE1140" s="69" t="s">
        <v>6</v>
      </c>
      <c r="BN1140" s="187" t="s">
        <v>693</v>
      </c>
      <c r="BO1140" s="95"/>
      <c r="BP1140" s="143"/>
    </row>
    <row r="1141" spans="55:68">
      <c r="BC1141" s="57" t="s">
        <v>230</v>
      </c>
      <c r="BD1141" s="54" t="s">
        <v>282</v>
      </c>
      <c r="BE1141" s="69" t="s">
        <v>6</v>
      </c>
      <c r="BN1141" s="187" t="s">
        <v>694</v>
      </c>
      <c r="BO1141" s="83"/>
      <c r="BP1141" s="143"/>
    </row>
    <row r="1142" spans="55:68">
      <c r="BC1142" s="60" t="s">
        <v>231</v>
      </c>
      <c r="BD1142" s="61" t="s">
        <v>283</v>
      </c>
      <c r="BE1142" s="61" t="s">
        <v>211</v>
      </c>
      <c r="BN1142" s="187" t="s">
        <v>695</v>
      </c>
      <c r="BO1142" s="83"/>
      <c r="BP1142" s="143"/>
    </row>
    <row r="1143" spans="55:68">
      <c r="BN1143" s="187" t="s">
        <v>696</v>
      </c>
      <c r="BO1143" s="83"/>
      <c r="BP1143" s="143"/>
    </row>
    <row r="1144" spans="55:68">
      <c r="BN1144" s="187" t="s">
        <v>697</v>
      </c>
      <c r="BO1144" s="87"/>
      <c r="BP1144" s="143"/>
    </row>
    <row r="1145" spans="55:68">
      <c r="BN1145" s="187" t="s">
        <v>698</v>
      </c>
      <c r="BO1145" s="93"/>
      <c r="BP1145" s="143"/>
    </row>
    <row r="1146" spans="55:68">
      <c r="BN1146" s="187" t="s">
        <v>699</v>
      </c>
      <c r="BO1146" s="93"/>
      <c r="BP1146" s="143"/>
    </row>
    <row r="1147" spans="55:68">
      <c r="BN1147" s="187" t="s">
        <v>700</v>
      </c>
      <c r="BO1147" s="93"/>
      <c r="BP1147" s="143"/>
    </row>
    <row r="1148" spans="55:68">
      <c r="BN1148" s="187" t="s">
        <v>701</v>
      </c>
      <c r="BO1148" s="84"/>
      <c r="BP1148" s="143"/>
    </row>
    <row r="1149" spans="55:68">
      <c r="BN1149" s="187" t="s">
        <v>702</v>
      </c>
      <c r="BO1149" s="84"/>
      <c r="BP1149" s="143"/>
    </row>
    <row r="1150" spans="55:68">
      <c r="BN1150" s="187" t="s">
        <v>703</v>
      </c>
      <c r="BO1150" s="84"/>
      <c r="BP1150" s="143"/>
    </row>
    <row r="1151" spans="55:68">
      <c r="BN1151" s="187" t="s">
        <v>704</v>
      </c>
      <c r="BO1151" s="84"/>
      <c r="BP1151" s="143"/>
    </row>
    <row r="1152" spans="55:68">
      <c r="BN1152" s="187" t="s">
        <v>704</v>
      </c>
      <c r="BO1152" s="84"/>
      <c r="BP1152" s="143"/>
    </row>
    <row r="1153" spans="66:68">
      <c r="BN1153" s="187" t="s">
        <v>705</v>
      </c>
      <c r="BO1153" s="84"/>
      <c r="BP1153" s="143"/>
    </row>
    <row r="1154" spans="66:68">
      <c r="BN1154" s="187" t="s">
        <v>706</v>
      </c>
      <c r="BO1154" s="84"/>
      <c r="BP1154" s="143"/>
    </row>
    <row r="1155" spans="66:68">
      <c r="BN1155" s="187" t="s">
        <v>707</v>
      </c>
      <c r="BO1155" s="100"/>
      <c r="BP1155" s="143"/>
    </row>
    <row r="1156" spans="66:68">
      <c r="BN1156" s="187" t="s">
        <v>708</v>
      </c>
      <c r="BO1156" s="101"/>
      <c r="BP1156" s="143"/>
    </row>
    <row r="1157" spans="66:68">
      <c r="BN1157" s="187" t="s">
        <v>708</v>
      </c>
      <c r="BO1157" s="100"/>
      <c r="BP1157" s="143"/>
    </row>
    <row r="1158" spans="66:68">
      <c r="BN1158" s="187" t="s">
        <v>709</v>
      </c>
      <c r="BO1158" s="101"/>
      <c r="BP1158" s="143"/>
    </row>
    <row r="1159" spans="66:68">
      <c r="BN1159" s="187" t="s">
        <v>710</v>
      </c>
      <c r="BO1159" s="100"/>
      <c r="BP1159" s="143"/>
    </row>
    <row r="1160" spans="66:68">
      <c r="BN1160" s="187" t="s">
        <v>710</v>
      </c>
      <c r="BO1160" s="100"/>
      <c r="BP1160" s="143"/>
    </row>
    <row r="1161" spans="66:68">
      <c r="BN1161" s="187" t="s">
        <v>711</v>
      </c>
      <c r="BO1161" s="101"/>
      <c r="BP1161" s="143"/>
    </row>
    <row r="1162" spans="66:68">
      <c r="BN1162" s="187" t="s">
        <v>712</v>
      </c>
      <c r="BO1162" s="100"/>
      <c r="BP1162" s="143"/>
    </row>
    <row r="1163" spans="66:68">
      <c r="BN1163" s="187" t="s">
        <v>713</v>
      </c>
      <c r="BO1163" s="102"/>
      <c r="BP1163" s="143"/>
    </row>
    <row r="1164" spans="66:68">
      <c r="BN1164" s="187" t="s">
        <v>714</v>
      </c>
      <c r="BO1164" s="102"/>
      <c r="BP1164" s="143"/>
    </row>
    <row r="1165" spans="66:68">
      <c r="BN1165" s="187" t="s">
        <v>715</v>
      </c>
      <c r="BO1165" s="102"/>
      <c r="BP1165" s="143"/>
    </row>
    <row r="1166" spans="66:68">
      <c r="BN1166" s="187" t="s">
        <v>716</v>
      </c>
      <c r="BO1166" s="102"/>
      <c r="BP1166" s="143"/>
    </row>
    <row r="1167" spans="66:68">
      <c r="BN1167" s="187" t="s">
        <v>717</v>
      </c>
      <c r="BO1167" s="102"/>
      <c r="BP1167" s="143"/>
    </row>
    <row r="1168" spans="66:68">
      <c r="BN1168" s="187" t="s">
        <v>718</v>
      </c>
      <c r="BO1168" s="103"/>
      <c r="BP1168" s="143"/>
    </row>
    <row r="1169" spans="66:68">
      <c r="BN1169" s="187" t="s">
        <v>719</v>
      </c>
      <c r="BO1169" s="84"/>
      <c r="BP1169" s="143"/>
    </row>
    <row r="1170" spans="66:68">
      <c r="BN1170" s="187" t="s">
        <v>720</v>
      </c>
      <c r="BO1170" s="84"/>
      <c r="BP1170" s="143"/>
    </row>
    <row r="1171" spans="66:68">
      <c r="BN1171" s="187" t="s">
        <v>721</v>
      </c>
      <c r="BO1171" s="84"/>
      <c r="BP1171" s="143"/>
    </row>
    <row r="1172" spans="66:68">
      <c r="BN1172" s="187" t="s">
        <v>722</v>
      </c>
      <c r="BO1172" s="84"/>
      <c r="BP1172" s="143"/>
    </row>
    <row r="1173" spans="66:68">
      <c r="BN1173" s="187" t="s">
        <v>723</v>
      </c>
      <c r="BO1173" s="86"/>
      <c r="BP1173" s="143"/>
    </row>
    <row r="1174" spans="66:68">
      <c r="BN1174" s="187" t="s">
        <v>723</v>
      </c>
      <c r="BO1174" s="82"/>
      <c r="BP1174" s="143"/>
    </row>
    <row r="1175" spans="66:68">
      <c r="BN1175" s="187" t="s">
        <v>724</v>
      </c>
      <c r="BO1175" s="84"/>
      <c r="BP1175" s="143"/>
    </row>
    <row r="1176" spans="66:68">
      <c r="BN1176" s="187" t="s">
        <v>725</v>
      </c>
      <c r="BO1176" s="82"/>
      <c r="BP1176" s="143"/>
    </row>
    <row r="1177" spans="66:68">
      <c r="BN1177" s="187" t="s">
        <v>726</v>
      </c>
      <c r="BO1177" s="86"/>
      <c r="BP1177" s="143"/>
    </row>
    <row r="1178" spans="66:68">
      <c r="BN1178" s="187" t="s">
        <v>727</v>
      </c>
      <c r="BO1178" s="93"/>
      <c r="BP1178" s="143"/>
    </row>
    <row r="1179" spans="66:68">
      <c r="BN1179" s="187" t="s">
        <v>728</v>
      </c>
      <c r="BO1179" s="93"/>
      <c r="BP1179" s="143"/>
    </row>
    <row r="1180" spans="66:68">
      <c r="BN1180" s="187" t="s">
        <v>729</v>
      </c>
      <c r="BO1180" s="93"/>
      <c r="BP1180" s="143"/>
    </row>
    <row r="1181" spans="66:68">
      <c r="BN1181" s="187" t="s">
        <v>730</v>
      </c>
      <c r="BO1181" s="104"/>
      <c r="BP1181" s="143"/>
    </row>
    <row r="1182" spans="66:68">
      <c r="BN1182" s="187" t="s">
        <v>730</v>
      </c>
      <c r="BO1182" s="105"/>
      <c r="BP1182" s="143"/>
    </row>
    <row r="1183" spans="66:68">
      <c r="BN1183" s="187" t="s">
        <v>731</v>
      </c>
      <c r="BO1183" s="97"/>
      <c r="BP1183" s="143"/>
    </row>
    <row r="1184" spans="66:68">
      <c r="BN1184" s="187" t="s">
        <v>732</v>
      </c>
      <c r="BO1184" s="106"/>
      <c r="BP1184" s="143"/>
    </row>
    <row r="1185" spans="66:68">
      <c r="BN1185" s="187" t="s">
        <v>733</v>
      </c>
      <c r="BO1185" s="106"/>
      <c r="BP1185" s="143"/>
    </row>
    <row r="1186" spans="66:68">
      <c r="BN1186" s="187" t="s">
        <v>734</v>
      </c>
      <c r="BO1186" s="107"/>
      <c r="BP1186" s="143"/>
    </row>
    <row r="1187" spans="66:68">
      <c r="BN1187" s="187" t="s">
        <v>735</v>
      </c>
      <c r="BO1187" s="107"/>
      <c r="BP1187" s="143"/>
    </row>
    <row r="1188" spans="66:68">
      <c r="BN1188" s="187" t="s">
        <v>736</v>
      </c>
      <c r="BO1188" s="107"/>
      <c r="BP1188" s="143"/>
    </row>
    <row r="1189" spans="66:68">
      <c r="BN1189" s="187" t="s">
        <v>737</v>
      </c>
      <c r="BO1189" s="97"/>
      <c r="BP1189" s="143"/>
    </row>
    <row r="1190" spans="66:68">
      <c r="BN1190" s="187" t="s">
        <v>738</v>
      </c>
      <c r="BO1190" s="105"/>
      <c r="BP1190" s="143"/>
    </row>
    <row r="1191" spans="66:68">
      <c r="BN1191" s="187" t="s">
        <v>739</v>
      </c>
      <c r="BO1191" s="105"/>
      <c r="BP1191" s="143"/>
    </row>
    <row r="1192" spans="66:68">
      <c r="BN1192" s="187" t="s">
        <v>740</v>
      </c>
      <c r="BO1192" s="105"/>
      <c r="BP1192" s="143"/>
    </row>
    <row r="1193" spans="66:68">
      <c r="BN1193" s="187" t="s">
        <v>741</v>
      </c>
      <c r="BO1193" s="105"/>
      <c r="BP1193" s="143"/>
    </row>
    <row r="1194" spans="66:68">
      <c r="BN1194" s="187" t="s">
        <v>742</v>
      </c>
      <c r="BO1194" s="105"/>
      <c r="BP1194" s="143"/>
    </row>
    <row r="1195" spans="66:68">
      <c r="BN1195" s="187" t="s">
        <v>743</v>
      </c>
      <c r="BO1195" s="105"/>
      <c r="BP1195" s="143"/>
    </row>
    <row r="1196" spans="66:68">
      <c r="BN1196" s="187" t="s">
        <v>744</v>
      </c>
      <c r="BO1196" s="108"/>
      <c r="BP1196" s="143"/>
    </row>
    <row r="1197" spans="66:68">
      <c r="BN1197" s="187" t="s">
        <v>745</v>
      </c>
      <c r="BO1197" s="104"/>
      <c r="BP1197" s="143"/>
    </row>
    <row r="1198" spans="66:68">
      <c r="BN1198" s="187" t="s">
        <v>746</v>
      </c>
      <c r="BO1198" s="104"/>
      <c r="BP1198" s="143"/>
    </row>
    <row r="1199" spans="66:68">
      <c r="BN1199" s="187" t="s">
        <v>747</v>
      </c>
      <c r="BO1199" s="104"/>
      <c r="BP1199" s="143"/>
    </row>
    <row r="1200" spans="66:68">
      <c r="BN1200" s="187" t="s">
        <v>748</v>
      </c>
      <c r="BO1200" s="104"/>
      <c r="BP1200" s="143"/>
    </row>
    <row r="1201" spans="66:68">
      <c r="BN1201" s="187" t="s">
        <v>749</v>
      </c>
      <c r="BO1201" s="109"/>
      <c r="BP1201" s="143"/>
    </row>
    <row r="1202" spans="66:68">
      <c r="BN1202" s="187" t="s">
        <v>750</v>
      </c>
      <c r="BO1202" s="110"/>
      <c r="BP1202" s="143"/>
    </row>
    <row r="1203" spans="66:68">
      <c r="BN1203" s="187" t="s">
        <v>751</v>
      </c>
      <c r="BO1203" s="105"/>
      <c r="BP1203" s="143"/>
    </row>
    <row r="1204" spans="66:68">
      <c r="BN1204" s="187" t="s">
        <v>752</v>
      </c>
      <c r="BO1204" s="105"/>
      <c r="BP1204" s="143"/>
    </row>
    <row r="1205" spans="66:68">
      <c r="BN1205" s="187" t="s">
        <v>753</v>
      </c>
      <c r="BO1205" s="105"/>
      <c r="BP1205" s="143"/>
    </row>
    <row r="1206" spans="66:68">
      <c r="BN1206" s="187" t="s">
        <v>754</v>
      </c>
      <c r="BO1206" s="105"/>
      <c r="BP1206" s="143"/>
    </row>
    <row r="1207" spans="66:68">
      <c r="BN1207" s="187" t="s">
        <v>755</v>
      </c>
      <c r="BO1207" s="105"/>
      <c r="BP1207" s="143"/>
    </row>
    <row r="1208" spans="66:68">
      <c r="BN1208" s="187" t="s">
        <v>756</v>
      </c>
      <c r="BO1208" s="105"/>
      <c r="BP1208" s="143"/>
    </row>
    <row r="1209" spans="66:68">
      <c r="BN1209" s="187" t="s">
        <v>757</v>
      </c>
      <c r="BO1209" s="105"/>
      <c r="BP1209" s="143"/>
    </row>
    <row r="1210" spans="66:68">
      <c r="BN1210" s="187" t="s">
        <v>758</v>
      </c>
      <c r="BO1210" s="105"/>
      <c r="BP1210" s="143"/>
    </row>
    <row r="1211" spans="66:68">
      <c r="BN1211" s="187" t="s">
        <v>759</v>
      </c>
      <c r="BO1211" s="105"/>
      <c r="BP1211" s="143"/>
    </row>
    <row r="1212" spans="66:68">
      <c r="BN1212" s="187" t="s">
        <v>760</v>
      </c>
      <c r="BO1212" s="105"/>
      <c r="BP1212" s="143"/>
    </row>
    <row r="1213" spans="66:68">
      <c r="BN1213" s="187" t="s">
        <v>761</v>
      </c>
      <c r="BO1213" s="105"/>
      <c r="BP1213" s="143"/>
    </row>
    <row r="1214" spans="66:68">
      <c r="BN1214" s="187" t="s">
        <v>762</v>
      </c>
      <c r="BO1214" s="111"/>
      <c r="BP1214" s="143"/>
    </row>
    <row r="1215" spans="66:68">
      <c r="BN1215" s="187" t="s">
        <v>763</v>
      </c>
      <c r="BO1215" s="111"/>
      <c r="BP1215" s="143"/>
    </row>
    <row r="1216" spans="66:68">
      <c r="BN1216" s="187" t="s">
        <v>764</v>
      </c>
      <c r="BO1216" s="107"/>
      <c r="BP1216" s="143"/>
    </row>
    <row r="1217" spans="66:68">
      <c r="BN1217" s="187" t="s">
        <v>765</v>
      </c>
      <c r="BO1217" s="107"/>
      <c r="BP1217" s="143"/>
    </row>
    <row r="1218" spans="66:68">
      <c r="BN1218" s="187" t="s">
        <v>766</v>
      </c>
      <c r="BO1218" s="104"/>
      <c r="BP1218" s="143"/>
    </row>
    <row r="1219" spans="66:68">
      <c r="BN1219" s="187" t="s">
        <v>767</v>
      </c>
      <c r="BO1219" s="104"/>
      <c r="BP1219" s="143"/>
    </row>
    <row r="1220" spans="66:68">
      <c r="BN1220" s="187" t="s">
        <v>768</v>
      </c>
      <c r="BO1220" s="107"/>
      <c r="BP1220" s="143"/>
    </row>
    <row r="1221" spans="66:68">
      <c r="BN1221" s="187" t="s">
        <v>769</v>
      </c>
      <c r="BO1221" s="107"/>
      <c r="BP1221" s="143"/>
    </row>
    <row r="1222" spans="66:68">
      <c r="BN1222" s="187" t="s">
        <v>770</v>
      </c>
      <c r="BO1222" s="85"/>
      <c r="BP1222" s="143"/>
    </row>
    <row r="1223" spans="66:68">
      <c r="BN1223" s="187" t="s">
        <v>771</v>
      </c>
      <c r="BO1223" s="85"/>
      <c r="BP1223" s="143"/>
    </row>
    <row r="1224" spans="66:68">
      <c r="BN1224" s="187" t="s">
        <v>772</v>
      </c>
      <c r="BO1224" s="90"/>
      <c r="BP1224" s="143"/>
    </row>
    <row r="1225" spans="66:68">
      <c r="BN1225" s="187" t="s">
        <v>773</v>
      </c>
      <c r="BO1225" s="85"/>
      <c r="BP1225" s="143"/>
    </row>
    <row r="1226" spans="66:68">
      <c r="BN1226" s="187" t="s">
        <v>774</v>
      </c>
      <c r="BO1226" s="85"/>
      <c r="BP1226" s="143"/>
    </row>
    <row r="1227" spans="66:68">
      <c r="BN1227" s="187" t="s">
        <v>775</v>
      </c>
      <c r="BO1227" s="95"/>
      <c r="BP1227" s="143"/>
    </row>
    <row r="1228" spans="66:68">
      <c r="BN1228" s="187" t="s">
        <v>776</v>
      </c>
      <c r="BO1228" s="85"/>
      <c r="BP1228" s="143"/>
    </row>
    <row r="1229" spans="66:68">
      <c r="BN1229" s="187" t="s">
        <v>777</v>
      </c>
      <c r="BO1229" s="95"/>
      <c r="BP1229" s="143"/>
    </row>
    <row r="1230" spans="66:68">
      <c r="BN1230" s="187" t="s">
        <v>778</v>
      </c>
      <c r="BO1230" s="82"/>
      <c r="BP1230" s="143"/>
    </row>
    <row r="1231" spans="66:68">
      <c r="BN1231" s="187" t="s">
        <v>779</v>
      </c>
      <c r="BO1231" s="82"/>
      <c r="BP1231" s="143"/>
    </row>
    <row r="1232" spans="66:68">
      <c r="BN1232" s="187" t="s">
        <v>780</v>
      </c>
      <c r="BO1232" s="82"/>
      <c r="BP1232" s="143"/>
    </row>
    <row r="1233" spans="66:68">
      <c r="BN1233" s="187" t="s">
        <v>781</v>
      </c>
      <c r="BO1233" s="82"/>
      <c r="BP1233" s="143"/>
    </row>
    <row r="1234" spans="66:68">
      <c r="BN1234" s="187" t="s">
        <v>782</v>
      </c>
      <c r="BO1234" s="82"/>
      <c r="BP1234" s="143"/>
    </row>
    <row r="1235" spans="66:68">
      <c r="BN1235" s="187" t="s">
        <v>783</v>
      </c>
      <c r="BO1235" s="82"/>
      <c r="BP1235" s="143"/>
    </row>
    <row r="1236" spans="66:68">
      <c r="BN1236" s="187" t="s">
        <v>784</v>
      </c>
      <c r="BO1236" s="82"/>
      <c r="BP1236" s="143"/>
    </row>
    <row r="1237" spans="66:68">
      <c r="BN1237" s="187" t="s">
        <v>785</v>
      </c>
      <c r="BO1237" s="82"/>
      <c r="BP1237" s="143"/>
    </row>
    <row r="1238" spans="66:68">
      <c r="BN1238" s="187" t="s">
        <v>786</v>
      </c>
      <c r="BO1238" s="104"/>
      <c r="BP1238" s="143"/>
    </row>
    <row r="1239" spans="66:68">
      <c r="BN1239" s="187" t="s">
        <v>787</v>
      </c>
      <c r="BO1239" s="112"/>
      <c r="BP1239" s="143"/>
    </row>
    <row r="1240" spans="66:68">
      <c r="BO1240" s="82"/>
      <c r="BP1240" s="143"/>
    </row>
  </sheetData>
  <dataConsolidate/>
  <mergeCells count="128">
    <mergeCell ref="BC1097:BD1097"/>
    <mergeCell ref="BC1000:BC1001"/>
    <mergeCell ref="BD1000:BD1001"/>
    <mergeCell ref="BC1002:BC1005"/>
    <mergeCell ref="BD1002:BD1005"/>
    <mergeCell ref="BF1002:BF1005"/>
    <mergeCell ref="BC1006:BC1014"/>
    <mergeCell ref="BD1006:BD1014"/>
    <mergeCell ref="A37:Y37"/>
    <mergeCell ref="A38:B38"/>
    <mergeCell ref="C38:Y38"/>
    <mergeCell ref="A39:B39"/>
    <mergeCell ref="C39:Y39"/>
    <mergeCell ref="BC998:BF998"/>
    <mergeCell ref="A35:B35"/>
    <mergeCell ref="L35:M35"/>
    <mergeCell ref="N35:O35"/>
    <mergeCell ref="P35:Q35"/>
    <mergeCell ref="W35:X35"/>
    <mergeCell ref="A36:B36"/>
    <mergeCell ref="L36:M36"/>
    <mergeCell ref="N36:O36"/>
    <mergeCell ref="P36:Q36"/>
    <mergeCell ref="W36:X36"/>
    <mergeCell ref="R33:V33"/>
    <mergeCell ref="W33:X34"/>
    <mergeCell ref="Y33:Y34"/>
    <mergeCell ref="L34:M34"/>
    <mergeCell ref="N34:O34"/>
    <mergeCell ref="P34:Q34"/>
    <mergeCell ref="S34:T34"/>
    <mergeCell ref="E33:E34"/>
    <mergeCell ref="F33:F34"/>
    <mergeCell ref="G33:H34"/>
    <mergeCell ref="I33:I34"/>
    <mergeCell ref="J33:J34"/>
    <mergeCell ref="L33:Q33"/>
    <mergeCell ref="A30:Y30"/>
    <mergeCell ref="A31:J31"/>
    <mergeCell ref="K31:Y31"/>
    <mergeCell ref="A32:E32"/>
    <mergeCell ref="F32:J32"/>
    <mergeCell ref="K32:K34"/>
    <mergeCell ref="L32:Y32"/>
    <mergeCell ref="A33:B34"/>
    <mergeCell ref="C33:C34"/>
    <mergeCell ref="D33:D34"/>
    <mergeCell ref="F28:G28"/>
    <mergeCell ref="I28:J28"/>
    <mergeCell ref="L28:N28"/>
    <mergeCell ref="F29:G29"/>
    <mergeCell ref="I29:J29"/>
    <mergeCell ref="L29:N29"/>
    <mergeCell ref="F25:G25"/>
    <mergeCell ref="L25:N25"/>
    <mergeCell ref="A26:A29"/>
    <mergeCell ref="B26:B29"/>
    <mergeCell ref="F26:G26"/>
    <mergeCell ref="I26:J26"/>
    <mergeCell ref="L26:N26"/>
    <mergeCell ref="F27:G27"/>
    <mergeCell ref="I27:J27"/>
    <mergeCell ref="L27:N27"/>
    <mergeCell ref="F22:G22"/>
    <mergeCell ref="I22:J22"/>
    <mergeCell ref="L22:N22"/>
    <mergeCell ref="F23:G23"/>
    <mergeCell ref="L23:N23"/>
    <mergeCell ref="F24:G24"/>
    <mergeCell ref="I24:J24"/>
    <mergeCell ref="L24:N24"/>
    <mergeCell ref="F20:G20"/>
    <mergeCell ref="I20:J20"/>
    <mergeCell ref="L20:N20"/>
    <mergeCell ref="F21:G21"/>
    <mergeCell ref="I21:J21"/>
    <mergeCell ref="L21:N21"/>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29">
      <formula1>$AI$6:$AI$8</formula1>
    </dataValidation>
    <dataValidation type="list" allowBlank="1" showInputMessage="1" showErrorMessage="1" error="!!Debe elegir el tipo de indicador de la lista!!" prompt="!!Seleccione el tipo de indicador!!" sqref="H18:H29">
      <formula1>$AC$6:$AC$7</formula1>
    </dataValidation>
    <dataValidation allowBlank="1" showInputMessage="1" showErrorMessage="1" prompt="!!Registre la meta Programada al trimestre de reporte!!" sqref="V18:V29"/>
    <dataValidation allowBlank="1" showInputMessage="1" showErrorMessage="1" error="!!Registre en números relativos, la meta programada al trimestre de reporte!!" prompt="!!Registre en números relativos, la meta programada al trimestre de reporte!!" sqref="X18:X26 X28"/>
    <dataValidation allowBlank="1" showInputMessage="1" showErrorMessage="1" error="!!Registre en números absolutos, la meta programada al trimestre de reporte!!" prompt="!!Registre en números absolutos, la meta programada al trimestre de reporte!!" sqref="W18:W29 X27 X29"/>
    <dataValidation type="list" allowBlank="1" showInputMessage="1" showErrorMessage="1" error="!!Debe seleccionar de la lista el sentido de medición del indicador!!!!" prompt="!!Seleccione el sentido de medición del indicador!!" sqref="K18:K29">
      <formula1>$AF$6:$AF$7</formula1>
    </dataValidation>
    <dataValidation type="list" allowBlank="1" showInputMessage="1" showErrorMessage="1" error="No puede cambiar el Nombre del  Programa, sólo ebe seleccionarlo.  " sqref="B7:H7">
      <formula1>$BB$999:$BB$1068</formula1>
    </dataValidation>
    <dataValidation type="list" allowBlank="1" showInputMessage="1" showErrorMessage="1" error="!!Debe seleccionar de la lista la frecuencia que mide el indicador!!" prompt="!!Seleccione la frecuencia para medir el indicador!!" sqref="M18:N18 L18:L29">
      <formula1>$Z$6:$Z$13</formula1>
    </dataValidation>
    <dataValidation type="custom" allowBlank="1" showInputMessage="1" showErrorMessage="1" error="!! No modifique esta información !!" sqref="A6:Y6 A7 I7 N7 U7:V7 A8:Y8 A9:P9 Q9:S11 J10:J11 A10:A11 A12:Y12 A13 D13 I13 N13:O13 A14:Y17 A30:Y34 A37:Y37 E35:E36 J35:K36 P35:Q36 V35:Y36">
      <formula1>0</formula1>
    </dataValidation>
    <dataValidation type="custom" allowBlank="1" showInputMessage="1" showErrorMessage="1" error="!!No modifique esta información!!" sqref="A35:B36">
      <formula1>0</formula1>
    </dataValidation>
    <dataValidation type="list" allowBlank="1" showInputMessage="1" showErrorMessage="1" sqref="P13">
      <formula1>$BN$999:$BN$1239</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$BJ$999:$BJ$1019</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21:F29 F18:G20 G22">
      <formula1>$AE$6:$AE$10</formula1>
    </dataValidation>
    <dataValidation type="list" allowBlank="1" showInputMessage="1" showErrorMessage="1" error="!!Debe elegir la dimennsión que mide el indicador!!" prompt="!!Seleccione la dimensión que mide el indicador!!" sqref="J18 I18:I29">
      <formula1>$AD$6:$AD$9</formula1>
    </dataValidation>
    <dataValidation type="list" allowBlank="1" showInputMessage="1" showErrorMessage="1" sqref="G35:G36 S35:S36">
      <formula1>$AH$6:$AH$20</formula1>
    </dataValidation>
    <dataValidation type="list" allowBlank="1" showInputMessage="1" showErrorMessage="1" sqref="E11:I11">
      <formula1>$BH$999:$BH$1069</formula1>
    </dataValidation>
    <dataValidation type="list" allowBlank="1" showInputMessage="1" showErrorMessage="1" sqref="T9">
      <formula1>$BO$998:$BO$1004</formula1>
    </dataValidation>
    <dataValidation type="list" allowBlank="1" showInputMessage="1" showErrorMessage="1" sqref="B11:D11">
      <formula1>$BH$999:$BH$1068</formula1>
    </dataValidation>
    <dataValidation type="list" allowBlank="1" showInputMessage="1" showErrorMessage="1" sqref="B10:I10">
      <formula1>$BG$999:$BG$1003</formula1>
    </dataValidation>
    <dataValidation type="list" allowBlank="1" showInputMessage="1" showErrorMessage="1" sqref="J13">
      <formula1>$BM$1000:$BM$1112</formula1>
    </dataValidation>
    <dataValidation type="list" allowBlank="1" showInputMessage="1" showErrorMessage="1" sqref="E13">
      <formula1>$BL$1000:$BL$1027</formula1>
    </dataValidation>
    <dataValidation type="list" allowBlank="1" showInputMessage="1" showErrorMessage="1" sqref="B18">
      <formula1>FINES</formula1>
    </dataValidation>
    <dataValidation type="list" allowBlank="1" showInputMessage="1" showErrorMessage="1" sqref="B13:C13">
      <formula1>$BK$999:$BK$1002</formula1>
    </dataValidation>
    <dataValidation type="list" allowBlank="1" showInputMessage="1" showErrorMessage="1" sqref="K10:M10">
      <formula1>$BI$999:$BI$1042</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$BC$1068:$BC$1095</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46"/>
  <sheetViews>
    <sheetView showGridLines="0" view="pageBreakPreview" zoomScaleNormal="80" zoomScaleSheetLayoutView="100" workbookViewId="0">
      <pane xSplit="1" topLeftCell="B1" activePane="topRight" state="frozen"/>
      <selection activeCell="A12" sqref="A12"/>
      <selection pane="topRight" activeCell="A12" sqref="A12:Y12"/>
    </sheetView>
  </sheetViews>
  <sheetFormatPr baseColWidth="10" defaultRowHeight="15"/>
  <cols>
    <col min="1" max="1" width="17.85546875" style="142" customWidth="1"/>
    <col min="2" max="2" width="19.85546875" style="142" customWidth="1"/>
    <col min="3" max="3" width="24.5703125" style="142" customWidth="1"/>
    <col min="4" max="4" width="37.85546875" style="142" customWidth="1"/>
    <col min="5" max="5" width="35.7109375" style="142" customWidth="1"/>
    <col min="6" max="6" width="9.28515625" style="142" customWidth="1"/>
    <col min="7" max="7" width="8.140625" style="142" customWidth="1"/>
    <col min="8" max="8" width="10.5703125" style="142" customWidth="1"/>
    <col min="9" max="9" width="12" style="142" customWidth="1"/>
    <col min="10" max="10" width="12.140625" style="142" customWidth="1"/>
    <col min="11" max="11" width="13.28515625" style="142" customWidth="1"/>
    <col min="12" max="12" width="10.140625" style="142" customWidth="1"/>
    <col min="13" max="13" width="4.7109375" style="142" hidden="1" customWidth="1"/>
    <col min="14" max="14" width="14.5703125" style="142" customWidth="1"/>
    <col min="15" max="15" width="6.140625" style="142" hidden="1" customWidth="1"/>
    <col min="16" max="16" width="9.7109375" style="142" customWidth="1"/>
    <col min="17" max="17" width="7.140625" style="142" hidden="1" customWidth="1"/>
    <col min="18" max="18" width="9.42578125" style="142" customWidth="1"/>
    <col min="19" max="19" width="9.5703125" style="142" customWidth="1"/>
    <col min="20" max="20" width="8.85546875" style="142" customWidth="1"/>
    <col min="21" max="21" width="9.28515625" style="142" customWidth="1"/>
    <col min="22" max="22" width="10.7109375" style="142" bestFit="1" customWidth="1"/>
    <col min="23" max="23" width="9.7109375" style="142" customWidth="1"/>
    <col min="24" max="24" width="9" style="142" customWidth="1"/>
    <col min="25" max="25" width="14.7109375" style="142" customWidth="1"/>
    <col min="26" max="26" width="11.5703125" style="142" hidden="1" customWidth="1"/>
    <col min="27" max="27" width="6.140625" style="142" hidden="1" customWidth="1"/>
    <col min="28" max="28" width="7.7109375" style="142" hidden="1" customWidth="1"/>
    <col min="29" max="30" width="11.42578125" style="142" hidden="1" customWidth="1"/>
    <col min="31" max="31" width="22.28515625" style="142" hidden="1" customWidth="1"/>
    <col min="32" max="32" width="18.5703125" style="142" hidden="1" customWidth="1"/>
    <col min="33" max="33" width="19.42578125" style="142" hidden="1" customWidth="1"/>
    <col min="34" max="34" width="11.42578125" style="142" hidden="1" customWidth="1"/>
    <col min="35" max="35" width="19.140625" style="142" hidden="1" customWidth="1"/>
    <col min="36" max="52" width="11.42578125" style="142" hidden="1" customWidth="1"/>
    <col min="53" max="53" width="7.85546875" style="142" hidden="1" customWidth="1"/>
    <col min="54" max="54" width="80" style="142" hidden="1" customWidth="1"/>
    <col min="55" max="55" width="11.5703125" style="142" hidden="1" customWidth="1"/>
    <col min="56" max="56" width="38.140625" style="142" hidden="1" customWidth="1"/>
    <col min="57" max="57" width="75.28515625" style="142" hidden="1" customWidth="1"/>
    <col min="58" max="58" width="73" style="142" hidden="1" customWidth="1"/>
    <col min="59" max="59" width="59.42578125" style="142" hidden="1" customWidth="1"/>
    <col min="60" max="60" width="45.7109375" style="142" hidden="1" customWidth="1"/>
    <col min="61" max="61" width="90" style="142" hidden="1" customWidth="1"/>
    <col min="62" max="62" width="43.42578125" style="142" hidden="1" customWidth="1"/>
    <col min="63" max="63" width="29.85546875" style="142" hidden="1" customWidth="1"/>
    <col min="64" max="64" width="38.85546875" style="142" hidden="1" customWidth="1"/>
    <col min="65" max="65" width="55.5703125" style="142" hidden="1" customWidth="1"/>
    <col min="66" max="66" width="96.85546875" style="142" hidden="1" customWidth="1"/>
    <col min="67" max="67" width="34" style="142" hidden="1" customWidth="1"/>
    <col min="68" max="68" width="85.28515625" style="142" hidden="1" customWidth="1"/>
    <col min="69" max="69" width="39" style="142" customWidth="1"/>
    <col min="70" max="16384" width="11.42578125" style="142"/>
  </cols>
  <sheetData>
    <row r="1" spans="1:54" s="143" customFormat="1" ht="16.5" hidden="1" customHeight="1">
      <c r="B1" s="255"/>
      <c r="C1" s="255"/>
      <c r="D1" s="255"/>
      <c r="E1" s="255"/>
      <c r="F1" s="255"/>
      <c r="G1" s="255"/>
      <c r="H1" s="255"/>
      <c r="I1" s="255"/>
      <c r="J1" s="255"/>
      <c r="K1" s="255"/>
      <c r="L1" s="255"/>
      <c r="M1" s="255"/>
      <c r="N1" s="255"/>
      <c r="O1" s="255"/>
      <c r="P1" s="255"/>
      <c r="Q1" s="255"/>
      <c r="R1" s="255"/>
      <c r="S1" s="255"/>
      <c r="T1" s="255"/>
    </row>
    <row r="2" spans="1:54" s="143" customFormat="1" ht="14.25" customHeight="1">
      <c r="A2" s="256" t="s">
        <v>54</v>
      </c>
      <c r="B2" s="256"/>
      <c r="C2" s="256"/>
      <c r="D2" s="256"/>
      <c r="E2" s="256"/>
      <c r="F2" s="256"/>
      <c r="G2" s="256"/>
      <c r="H2" s="256"/>
      <c r="I2" s="256"/>
      <c r="J2" s="256"/>
      <c r="K2" s="256"/>
      <c r="L2" s="256"/>
      <c r="M2" s="256"/>
      <c r="N2" s="256"/>
      <c r="O2" s="256"/>
      <c r="P2" s="256"/>
      <c r="Q2" s="256"/>
      <c r="R2" s="256"/>
      <c r="S2" s="256"/>
      <c r="T2" s="256"/>
      <c r="U2" s="256"/>
      <c r="V2" s="191"/>
      <c r="W2" s="265" t="s">
        <v>55</v>
      </c>
      <c r="X2" s="265"/>
      <c r="Y2" s="265"/>
      <c r="AA2" s="22" t="s">
        <v>91</v>
      </c>
    </row>
    <row r="3" spans="1:54" s="143" customFormat="1" ht="18" customHeight="1">
      <c r="A3" s="257"/>
      <c r="B3" s="257"/>
      <c r="C3" s="257"/>
      <c r="D3" s="257"/>
      <c r="E3" s="257"/>
      <c r="F3" s="257"/>
      <c r="G3" s="257"/>
      <c r="H3" s="257"/>
      <c r="I3" s="257"/>
      <c r="J3" s="257"/>
      <c r="K3" s="257"/>
      <c r="L3" s="257"/>
      <c r="M3" s="257"/>
      <c r="N3" s="257"/>
      <c r="O3" s="257"/>
      <c r="P3" s="257"/>
      <c r="Q3" s="257"/>
      <c r="R3" s="257"/>
      <c r="S3" s="257"/>
      <c r="T3" s="257"/>
      <c r="U3" s="257"/>
      <c r="V3" s="191"/>
      <c r="W3" s="266" t="s">
        <v>90</v>
      </c>
      <c r="X3" s="266"/>
      <c r="Y3" s="159" t="s">
        <v>93</v>
      </c>
      <c r="AA3" s="22" t="s">
        <v>92</v>
      </c>
    </row>
    <row r="4" spans="1:54" s="143" customFormat="1" ht="15.75" customHeight="1">
      <c r="A4" s="258"/>
      <c r="B4" s="258"/>
      <c r="C4" s="258"/>
      <c r="D4" s="258"/>
      <c r="E4" s="258"/>
      <c r="F4" s="258"/>
      <c r="G4" s="258"/>
      <c r="H4" s="258"/>
      <c r="I4" s="258"/>
      <c r="J4" s="258"/>
      <c r="K4" s="258"/>
      <c r="L4" s="258"/>
      <c r="M4" s="258"/>
      <c r="N4" s="258"/>
      <c r="O4" s="258"/>
      <c r="P4" s="258"/>
      <c r="Q4" s="258"/>
      <c r="R4" s="258"/>
      <c r="S4" s="258"/>
      <c r="T4" s="258"/>
      <c r="U4" s="258"/>
      <c r="V4" s="191"/>
      <c r="W4" s="21"/>
      <c r="X4" s="21"/>
      <c r="Y4" s="21"/>
      <c r="AA4" s="22" t="s">
        <v>93</v>
      </c>
    </row>
    <row r="5" spans="1:54" s="143" customFormat="1" ht="12.75" customHeight="1" thickBot="1">
      <c r="C5" s="191"/>
      <c r="D5" s="191"/>
      <c r="E5" s="191"/>
      <c r="F5" s="191"/>
      <c r="G5" s="191"/>
      <c r="H5" s="191"/>
      <c r="I5" s="191"/>
      <c r="J5" s="191"/>
      <c r="K5" s="191"/>
      <c r="L5" s="191"/>
      <c r="M5" s="191"/>
      <c r="N5" s="191"/>
      <c r="O5" s="191"/>
      <c r="P5" s="191"/>
      <c r="Q5" s="191"/>
      <c r="R5" s="191"/>
      <c r="S5" s="191"/>
      <c r="T5" s="191"/>
      <c r="U5" s="191"/>
      <c r="V5" s="191"/>
      <c r="W5" s="191"/>
      <c r="X5" s="191"/>
      <c r="Y5" s="191"/>
      <c r="AA5" s="23" t="s">
        <v>94</v>
      </c>
      <c r="AD5" s="143" t="s">
        <v>844</v>
      </c>
      <c r="AI5" s="71" t="s">
        <v>843</v>
      </c>
    </row>
    <row r="6" spans="1:54" s="15" customFormat="1" ht="19.5" thickBot="1">
      <c r="A6" s="210" t="s">
        <v>34</v>
      </c>
      <c r="B6" s="211"/>
      <c r="C6" s="211"/>
      <c r="D6" s="211"/>
      <c r="E6" s="211"/>
      <c r="F6" s="211"/>
      <c r="G6" s="211"/>
      <c r="H6" s="211"/>
      <c r="I6" s="211"/>
      <c r="J6" s="211"/>
      <c r="K6" s="211"/>
      <c r="L6" s="211"/>
      <c r="M6" s="211"/>
      <c r="N6" s="211"/>
      <c r="O6" s="211"/>
      <c r="P6" s="211"/>
      <c r="Q6" s="211"/>
      <c r="R6" s="211"/>
      <c r="S6" s="211"/>
      <c r="T6" s="211"/>
      <c r="U6" s="211"/>
      <c r="V6" s="211"/>
      <c r="W6" s="211"/>
      <c r="X6" s="211"/>
      <c r="Y6" s="212"/>
      <c r="Z6" s="18" t="s">
        <v>75</v>
      </c>
      <c r="AA6" s="142" t="s">
        <v>86</v>
      </c>
      <c r="AC6" s="142" t="s">
        <v>73</v>
      </c>
      <c r="AD6" s="133" t="s">
        <v>69</v>
      </c>
      <c r="AE6" s="133" t="s">
        <v>77</v>
      </c>
      <c r="AF6" s="134" t="s">
        <v>68</v>
      </c>
      <c r="AG6" s="142">
        <v>2013</v>
      </c>
      <c r="AH6" s="135" t="s">
        <v>850</v>
      </c>
      <c r="AI6" s="142" t="s">
        <v>840</v>
      </c>
      <c r="BA6" s="143"/>
      <c r="BB6" s="143"/>
    </row>
    <row r="7" spans="1:54" ht="30.75" customHeight="1" thickBot="1">
      <c r="A7" s="152" t="s">
        <v>827</v>
      </c>
      <c r="B7" s="267" t="s">
        <v>116</v>
      </c>
      <c r="C7" s="268"/>
      <c r="D7" s="268"/>
      <c r="E7" s="268"/>
      <c r="F7" s="268"/>
      <c r="G7" s="268"/>
      <c r="H7" s="269"/>
      <c r="I7" s="157" t="s">
        <v>242</v>
      </c>
      <c r="J7" s="144" t="s">
        <v>214</v>
      </c>
      <c r="K7" s="240" t="s">
        <v>190</v>
      </c>
      <c r="L7" s="241"/>
      <c r="M7" s="259"/>
      <c r="N7" s="152" t="s">
        <v>64</v>
      </c>
      <c r="O7" s="240" t="s">
        <v>249</v>
      </c>
      <c r="P7" s="241"/>
      <c r="Q7" s="241"/>
      <c r="R7" s="241"/>
      <c r="S7" s="241"/>
      <c r="T7" s="259"/>
      <c r="U7" s="260" t="s">
        <v>789</v>
      </c>
      <c r="V7" s="261"/>
      <c r="W7" s="262" t="s">
        <v>268</v>
      </c>
      <c r="X7" s="263"/>
      <c r="Y7" s="264"/>
      <c r="Z7" s="18" t="s">
        <v>66</v>
      </c>
      <c r="AA7" s="142" t="s">
        <v>87</v>
      </c>
      <c r="AC7" s="142" t="s">
        <v>74</v>
      </c>
      <c r="AD7" s="133" t="s">
        <v>70</v>
      </c>
      <c r="AE7" s="133" t="s">
        <v>78</v>
      </c>
      <c r="AF7" s="134" t="s">
        <v>820</v>
      </c>
      <c r="AG7" s="142">
        <v>2014</v>
      </c>
      <c r="AH7" s="135" t="s">
        <v>851</v>
      </c>
      <c r="AI7" s="142" t="s">
        <v>841</v>
      </c>
      <c r="BA7" s="143"/>
      <c r="BB7" s="143"/>
    </row>
    <row r="8" spans="1:54" s="15" customFormat="1" ht="19.5" thickBot="1">
      <c r="A8" s="210" t="s">
        <v>36</v>
      </c>
      <c r="B8" s="211"/>
      <c r="C8" s="211"/>
      <c r="D8" s="211"/>
      <c r="E8" s="211"/>
      <c r="F8" s="211"/>
      <c r="G8" s="211"/>
      <c r="H8" s="211"/>
      <c r="I8" s="211"/>
      <c r="J8" s="211"/>
      <c r="K8" s="211"/>
      <c r="L8" s="211"/>
      <c r="M8" s="211"/>
      <c r="N8" s="211"/>
      <c r="O8" s="211"/>
      <c r="P8" s="211"/>
      <c r="Q8" s="211"/>
      <c r="R8" s="211"/>
      <c r="S8" s="211"/>
      <c r="T8" s="211"/>
      <c r="U8" s="211"/>
      <c r="V8" s="211"/>
      <c r="W8" s="211"/>
      <c r="X8" s="211"/>
      <c r="Y8" s="212"/>
      <c r="Z8" s="145" t="s">
        <v>76</v>
      </c>
      <c r="AA8" s="142" t="s">
        <v>88</v>
      </c>
      <c r="AD8" s="133" t="s">
        <v>71</v>
      </c>
      <c r="AE8" s="133" t="s">
        <v>79</v>
      </c>
      <c r="AG8" s="142">
        <v>2015</v>
      </c>
      <c r="AH8" s="135" t="s">
        <v>852</v>
      </c>
      <c r="AI8" s="142" t="s">
        <v>842</v>
      </c>
      <c r="BA8" s="143"/>
      <c r="BB8" s="143"/>
    </row>
    <row r="9" spans="1:54" ht="16.5" customHeight="1" thickBot="1">
      <c r="A9" s="222" t="s">
        <v>37</v>
      </c>
      <c r="B9" s="223"/>
      <c r="C9" s="223"/>
      <c r="D9" s="223"/>
      <c r="E9" s="223"/>
      <c r="F9" s="223"/>
      <c r="G9" s="223"/>
      <c r="H9" s="223"/>
      <c r="I9" s="224"/>
      <c r="J9" s="225" t="s">
        <v>829</v>
      </c>
      <c r="K9" s="226"/>
      <c r="L9" s="226"/>
      <c r="M9" s="226"/>
      <c r="N9" s="226"/>
      <c r="O9" s="226"/>
      <c r="P9" s="227"/>
      <c r="Q9" s="237" t="s">
        <v>795</v>
      </c>
      <c r="R9" s="237"/>
      <c r="S9" s="237"/>
      <c r="T9" s="240" t="s">
        <v>329</v>
      </c>
      <c r="U9" s="241"/>
      <c r="V9" s="241"/>
      <c r="W9" s="241"/>
      <c r="X9" s="241"/>
      <c r="Y9" s="242"/>
      <c r="Z9" s="18" t="s">
        <v>67</v>
      </c>
      <c r="AA9" s="142" t="s">
        <v>89</v>
      </c>
      <c r="AD9" s="133" t="s">
        <v>72</v>
      </c>
      <c r="AE9" s="133" t="s">
        <v>80</v>
      </c>
      <c r="AG9" s="142">
        <v>2016</v>
      </c>
      <c r="AH9" s="135" t="s">
        <v>853</v>
      </c>
      <c r="BA9" s="143"/>
      <c r="BB9" s="143"/>
    </row>
    <row r="10" spans="1:54" ht="27.75" customHeight="1" thickBot="1">
      <c r="A10" s="153" t="s">
        <v>828</v>
      </c>
      <c r="B10" s="219" t="s">
        <v>334</v>
      </c>
      <c r="C10" s="220"/>
      <c r="D10" s="220"/>
      <c r="E10" s="220"/>
      <c r="F10" s="220"/>
      <c r="G10" s="220"/>
      <c r="H10" s="220"/>
      <c r="I10" s="221"/>
      <c r="J10" s="160" t="s">
        <v>788</v>
      </c>
      <c r="K10" s="213" t="s">
        <v>292</v>
      </c>
      <c r="L10" s="214"/>
      <c r="M10" s="214"/>
      <c r="N10" s="214"/>
      <c r="O10" s="214"/>
      <c r="P10" s="215"/>
      <c r="Q10" s="238"/>
      <c r="R10" s="238"/>
      <c r="S10" s="238"/>
      <c r="T10" s="243"/>
      <c r="U10" s="244"/>
      <c r="V10" s="244"/>
      <c r="W10" s="244"/>
      <c r="X10" s="244"/>
      <c r="Y10" s="245"/>
      <c r="Z10" s="18" t="s">
        <v>66</v>
      </c>
      <c r="AE10" s="133" t="s">
        <v>845</v>
      </c>
      <c r="AG10" s="142">
        <v>2017</v>
      </c>
      <c r="AH10" s="135" t="s">
        <v>854</v>
      </c>
      <c r="BA10" s="143"/>
      <c r="BB10" s="143"/>
    </row>
    <row r="11" spans="1:54" ht="55.5" customHeight="1" thickBot="1">
      <c r="A11" s="154" t="s">
        <v>65</v>
      </c>
      <c r="B11" s="228" t="s">
        <v>356</v>
      </c>
      <c r="C11" s="229"/>
      <c r="D11" s="229"/>
      <c r="E11" s="228"/>
      <c r="F11" s="229"/>
      <c r="G11" s="229"/>
      <c r="H11" s="229"/>
      <c r="I11" s="230"/>
      <c r="J11" s="161" t="s">
        <v>65</v>
      </c>
      <c r="K11" s="216" t="s">
        <v>1039</v>
      </c>
      <c r="L11" s="217"/>
      <c r="M11" s="217"/>
      <c r="N11" s="217"/>
      <c r="O11" s="217"/>
      <c r="P11" s="218"/>
      <c r="Q11" s="239"/>
      <c r="R11" s="239"/>
      <c r="S11" s="239"/>
      <c r="T11" s="246"/>
      <c r="U11" s="247"/>
      <c r="V11" s="247"/>
      <c r="W11" s="247"/>
      <c r="X11" s="247"/>
      <c r="Y11" s="248"/>
      <c r="Z11" s="18" t="s">
        <v>26</v>
      </c>
      <c r="AG11" s="142">
        <v>2018</v>
      </c>
      <c r="AH11" s="135" t="s">
        <v>855</v>
      </c>
      <c r="BA11" s="143"/>
      <c r="BB11" s="143"/>
    </row>
    <row r="12" spans="1:54" ht="15.75" customHeight="1" thickTop="1" thickBot="1">
      <c r="A12" s="195" t="s">
        <v>38</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7"/>
      <c r="Z12" s="18" t="s">
        <v>82</v>
      </c>
      <c r="AG12" s="142">
        <v>2019</v>
      </c>
      <c r="AH12" s="135" t="s">
        <v>849</v>
      </c>
      <c r="BA12" s="143"/>
      <c r="BB12" s="143"/>
    </row>
    <row r="13" spans="1:54" ht="34.5" customHeight="1" thickTop="1" thickBot="1">
      <c r="A13" s="155" t="s">
        <v>819</v>
      </c>
      <c r="B13" s="205" t="s">
        <v>413</v>
      </c>
      <c r="C13" s="206"/>
      <c r="D13" s="192" t="s">
        <v>818</v>
      </c>
      <c r="E13" s="207" t="s">
        <v>436</v>
      </c>
      <c r="F13" s="208"/>
      <c r="G13" s="208"/>
      <c r="H13" s="209"/>
      <c r="I13" s="162" t="s">
        <v>817</v>
      </c>
      <c r="J13" s="231" t="s">
        <v>488</v>
      </c>
      <c r="K13" s="232"/>
      <c r="L13" s="232"/>
      <c r="M13" s="233"/>
      <c r="N13" s="234" t="s">
        <v>816</v>
      </c>
      <c r="O13" s="235"/>
      <c r="P13" s="236" t="s">
        <v>614</v>
      </c>
      <c r="Q13" s="232"/>
      <c r="R13" s="232"/>
      <c r="S13" s="232"/>
      <c r="T13" s="232"/>
      <c r="U13" s="232"/>
      <c r="V13" s="232"/>
      <c r="W13" s="232"/>
      <c r="X13" s="232"/>
      <c r="Y13" s="232"/>
      <c r="Z13" s="18" t="s">
        <v>83</v>
      </c>
      <c r="AG13" s="142">
        <v>2020</v>
      </c>
      <c r="AH13" s="135" t="s">
        <v>856</v>
      </c>
      <c r="BA13" s="143"/>
      <c r="BB13" s="143"/>
    </row>
    <row r="14" spans="1:54" ht="15.75" thickBot="1">
      <c r="A14" s="198" t="s">
        <v>31</v>
      </c>
      <c r="B14" s="199"/>
      <c r="C14" s="199"/>
      <c r="D14" s="199"/>
      <c r="E14" s="199"/>
      <c r="F14" s="199"/>
      <c r="G14" s="199"/>
      <c r="H14" s="199"/>
      <c r="I14" s="199"/>
      <c r="J14" s="199"/>
      <c r="K14" s="199"/>
      <c r="L14" s="199"/>
      <c r="M14" s="199"/>
      <c r="N14" s="199"/>
      <c r="O14" s="199"/>
      <c r="P14" s="199"/>
      <c r="Q14" s="199"/>
      <c r="R14" s="199"/>
      <c r="S14" s="199"/>
      <c r="T14" s="199"/>
      <c r="U14" s="199"/>
      <c r="V14" s="199"/>
      <c r="W14" s="199"/>
      <c r="X14" s="200"/>
      <c r="Y14" s="201"/>
      <c r="AG14" s="142">
        <v>2021</v>
      </c>
      <c r="BA14" s="143"/>
      <c r="BB14" s="143"/>
    </row>
    <row r="15" spans="1:54" ht="26.25" customHeight="1" thickBot="1">
      <c r="A15" s="202" t="s">
        <v>24</v>
      </c>
      <c r="B15" s="204" t="s">
        <v>834</v>
      </c>
      <c r="C15" s="251" t="s">
        <v>30</v>
      </c>
      <c r="D15" s="251"/>
      <c r="E15" s="251"/>
      <c r="F15" s="251"/>
      <c r="G15" s="251"/>
      <c r="H15" s="251"/>
      <c r="I15" s="251"/>
      <c r="J15" s="251"/>
      <c r="K15" s="251"/>
      <c r="L15" s="251"/>
      <c r="M15" s="251"/>
      <c r="N15" s="251"/>
      <c r="O15" s="251"/>
      <c r="P15" s="251"/>
      <c r="Q15" s="251"/>
      <c r="R15" s="251"/>
      <c r="S15" s="251"/>
      <c r="T15" s="251"/>
      <c r="U15" s="251"/>
      <c r="V15" s="251"/>
      <c r="W15" s="204" t="s">
        <v>84</v>
      </c>
      <c r="X15" s="204"/>
      <c r="Y15" s="249" t="s">
        <v>53</v>
      </c>
      <c r="AG15" s="142">
        <v>2022</v>
      </c>
      <c r="BA15" s="143"/>
      <c r="BB15" s="143"/>
    </row>
    <row r="16" spans="1:54" ht="31.5" customHeight="1" thickBot="1">
      <c r="A16" s="203"/>
      <c r="B16" s="252"/>
      <c r="C16" s="253" t="s">
        <v>0</v>
      </c>
      <c r="D16" s="253" t="s">
        <v>1</v>
      </c>
      <c r="E16" s="253" t="s">
        <v>2</v>
      </c>
      <c r="F16" s="273" t="s">
        <v>28</v>
      </c>
      <c r="G16" s="275"/>
      <c r="H16" s="253" t="s">
        <v>846</v>
      </c>
      <c r="I16" s="273" t="s">
        <v>847</v>
      </c>
      <c r="J16" s="275"/>
      <c r="K16" s="253" t="s">
        <v>25</v>
      </c>
      <c r="L16" s="273" t="s">
        <v>29</v>
      </c>
      <c r="M16" s="274"/>
      <c r="N16" s="275"/>
      <c r="O16" s="252" t="s">
        <v>3</v>
      </c>
      <c r="P16" s="252"/>
      <c r="Q16" s="252"/>
      <c r="R16" s="252"/>
      <c r="S16" s="252"/>
      <c r="T16" s="252"/>
      <c r="U16" s="252" t="s">
        <v>835</v>
      </c>
      <c r="V16" s="252"/>
      <c r="W16" s="252" t="s">
        <v>27</v>
      </c>
      <c r="X16" s="252"/>
      <c r="Y16" s="250"/>
      <c r="AG16" s="142">
        <v>2023</v>
      </c>
      <c r="BA16" s="143"/>
      <c r="BB16" s="143"/>
    </row>
    <row r="17" spans="1:54" ht="22.5" customHeight="1" thickBot="1">
      <c r="A17" s="203"/>
      <c r="B17" s="252"/>
      <c r="C17" s="254"/>
      <c r="D17" s="254"/>
      <c r="E17" s="254"/>
      <c r="F17" s="276"/>
      <c r="G17" s="278"/>
      <c r="H17" s="204"/>
      <c r="I17" s="276"/>
      <c r="J17" s="278"/>
      <c r="K17" s="204"/>
      <c r="L17" s="276"/>
      <c r="M17" s="277"/>
      <c r="N17" s="278"/>
      <c r="O17" s="163">
        <v>2013</v>
      </c>
      <c r="P17" s="163">
        <v>2014</v>
      </c>
      <c r="Q17" s="163">
        <v>2015</v>
      </c>
      <c r="R17" s="163">
        <v>2015</v>
      </c>
      <c r="S17" s="163">
        <v>2016</v>
      </c>
      <c r="T17" s="163"/>
      <c r="U17" s="164" t="s">
        <v>836</v>
      </c>
      <c r="V17" s="164" t="s">
        <v>837</v>
      </c>
      <c r="W17" s="163" t="s">
        <v>838</v>
      </c>
      <c r="X17" s="163" t="s">
        <v>839</v>
      </c>
      <c r="Y17" s="251"/>
      <c r="AG17" s="142">
        <v>2024</v>
      </c>
      <c r="BA17" s="143"/>
      <c r="BB17" s="143"/>
    </row>
    <row r="18" spans="1:54" ht="106.5" customHeight="1" thickBot="1">
      <c r="A18" s="148" t="s">
        <v>8</v>
      </c>
      <c r="B18" s="171" t="s">
        <v>801</v>
      </c>
      <c r="C18" s="146" t="s">
        <v>865</v>
      </c>
      <c r="D18" s="146" t="s">
        <v>870</v>
      </c>
      <c r="E18" s="146" t="s">
        <v>875</v>
      </c>
      <c r="F18" s="270" t="s">
        <v>880</v>
      </c>
      <c r="G18" s="271"/>
      <c r="H18" s="147"/>
      <c r="I18" s="270"/>
      <c r="J18" s="271"/>
      <c r="K18" s="147"/>
      <c r="L18" s="270"/>
      <c r="M18" s="272"/>
      <c r="N18" s="271"/>
      <c r="O18" s="16"/>
      <c r="P18" s="16"/>
      <c r="Q18" s="16"/>
      <c r="R18" s="16"/>
      <c r="S18" s="16"/>
      <c r="T18" s="16"/>
      <c r="U18" s="140"/>
      <c r="V18" s="140"/>
      <c r="W18" s="141"/>
      <c r="X18" s="140"/>
      <c r="Y18" s="158"/>
      <c r="BA18" s="143"/>
      <c r="BB18" s="143"/>
    </row>
    <row r="19" spans="1:54" ht="56.25" customHeight="1" thickBot="1">
      <c r="A19" s="148" t="s">
        <v>9</v>
      </c>
      <c r="B19" s="149" t="s">
        <v>1040</v>
      </c>
      <c r="C19" s="146" t="s">
        <v>1041</v>
      </c>
      <c r="D19" s="146" t="s">
        <v>1042</v>
      </c>
      <c r="E19" s="146" t="s">
        <v>1043</v>
      </c>
      <c r="F19" s="270" t="s">
        <v>845</v>
      </c>
      <c r="G19" s="271"/>
      <c r="H19" s="147"/>
      <c r="I19" s="270"/>
      <c r="J19" s="271"/>
      <c r="K19" s="147"/>
      <c r="L19" s="270"/>
      <c r="M19" s="272"/>
      <c r="N19" s="271"/>
      <c r="O19" s="16"/>
      <c r="P19" s="16"/>
      <c r="Q19" s="16"/>
      <c r="R19" s="16"/>
      <c r="S19" s="16"/>
      <c r="T19" s="16"/>
      <c r="U19" s="140"/>
      <c r="V19" s="140"/>
      <c r="W19" s="141"/>
      <c r="X19" s="140"/>
      <c r="Y19" s="158"/>
      <c r="BA19" s="143"/>
      <c r="BB19" s="143"/>
    </row>
    <row r="20" spans="1:54" ht="60.75" customHeight="1" thickBot="1">
      <c r="A20" s="148" t="s">
        <v>10</v>
      </c>
      <c r="B20" s="181" t="s">
        <v>1044</v>
      </c>
      <c r="C20" s="146" t="s">
        <v>1045</v>
      </c>
      <c r="D20" s="146" t="s">
        <v>1046</v>
      </c>
      <c r="E20" s="146" t="s">
        <v>1047</v>
      </c>
      <c r="F20" s="270" t="s">
        <v>880</v>
      </c>
      <c r="G20" s="271"/>
      <c r="H20" s="147"/>
      <c r="I20" s="270"/>
      <c r="J20" s="271"/>
      <c r="K20" s="147"/>
      <c r="L20" s="270"/>
      <c r="M20" s="272"/>
      <c r="N20" s="271"/>
      <c r="O20" s="16"/>
      <c r="P20" s="16"/>
      <c r="Q20" s="16"/>
      <c r="R20" s="16"/>
      <c r="S20" s="16"/>
      <c r="T20" s="17"/>
      <c r="U20" s="24"/>
      <c r="V20" s="140"/>
      <c r="W20" s="141"/>
      <c r="X20" s="140"/>
      <c r="Y20" s="158"/>
      <c r="BA20" s="143"/>
      <c r="BB20" s="143"/>
    </row>
    <row r="21" spans="1:54" ht="45" customHeight="1" thickBot="1">
      <c r="A21" s="324" t="s">
        <v>13</v>
      </c>
      <c r="B21" s="326" t="s">
        <v>1048</v>
      </c>
      <c r="C21" s="146" t="s">
        <v>1049</v>
      </c>
      <c r="D21" s="146" t="s">
        <v>1050</v>
      </c>
      <c r="E21" s="146" t="s">
        <v>1051</v>
      </c>
      <c r="F21" s="308" t="s">
        <v>845</v>
      </c>
      <c r="G21" s="309"/>
      <c r="H21" s="177" t="s">
        <v>74</v>
      </c>
      <c r="I21" s="270" t="s">
        <v>69</v>
      </c>
      <c r="J21" s="271"/>
      <c r="K21" s="177" t="s">
        <v>68</v>
      </c>
      <c r="L21" s="308" t="s">
        <v>75</v>
      </c>
      <c r="M21" s="310"/>
      <c r="N21" s="309"/>
      <c r="O21" s="16"/>
      <c r="P21" s="16">
        <v>40</v>
      </c>
      <c r="Q21" s="16"/>
      <c r="R21" s="16">
        <v>40</v>
      </c>
      <c r="S21" s="16">
        <v>40</v>
      </c>
      <c r="T21" s="16"/>
      <c r="U21" s="358">
        <v>39</v>
      </c>
      <c r="V21" s="140"/>
      <c r="W21" s="141">
        <v>39</v>
      </c>
      <c r="X21" s="140">
        <v>1</v>
      </c>
      <c r="Y21" s="158" t="s">
        <v>840</v>
      </c>
      <c r="BA21" s="143"/>
      <c r="BB21" s="143"/>
    </row>
    <row r="22" spans="1:54" ht="72" customHeight="1" thickBot="1">
      <c r="A22" s="345"/>
      <c r="B22" s="338"/>
      <c r="C22" s="146" t="s">
        <v>1052</v>
      </c>
      <c r="D22" s="146" t="s">
        <v>1053</v>
      </c>
      <c r="E22" s="146" t="s">
        <v>1054</v>
      </c>
      <c r="F22" s="308" t="s">
        <v>77</v>
      </c>
      <c r="G22" s="309"/>
      <c r="H22" s="177" t="s">
        <v>74</v>
      </c>
      <c r="I22" s="270" t="s">
        <v>69</v>
      </c>
      <c r="J22" s="271"/>
      <c r="K22" s="177" t="s">
        <v>68</v>
      </c>
      <c r="L22" s="308" t="s">
        <v>75</v>
      </c>
      <c r="M22" s="310"/>
      <c r="N22" s="309"/>
      <c r="O22" s="16"/>
      <c r="P22" s="180">
        <v>1</v>
      </c>
      <c r="Q22" s="180"/>
      <c r="R22" s="180">
        <v>1</v>
      </c>
      <c r="S22" s="180">
        <v>1</v>
      </c>
      <c r="T22" s="16"/>
      <c r="U22" s="140">
        <v>1</v>
      </c>
      <c r="V22" s="140"/>
      <c r="W22" s="180"/>
      <c r="X22" s="180">
        <v>1</v>
      </c>
      <c r="Y22" s="158" t="s">
        <v>840</v>
      </c>
      <c r="BA22" s="143"/>
      <c r="BB22" s="143"/>
    </row>
    <row r="23" spans="1:54" ht="47.25" customHeight="1" thickBot="1">
      <c r="A23" s="345"/>
      <c r="B23" s="338"/>
      <c r="C23" s="146" t="s">
        <v>1055</v>
      </c>
      <c r="D23" s="146" t="s">
        <v>1056</v>
      </c>
      <c r="E23" s="146" t="s">
        <v>1057</v>
      </c>
      <c r="F23" s="308" t="s">
        <v>845</v>
      </c>
      <c r="G23" s="309"/>
      <c r="H23" s="177" t="s">
        <v>74</v>
      </c>
      <c r="I23" s="270" t="s">
        <v>69</v>
      </c>
      <c r="J23" s="271"/>
      <c r="K23" s="177" t="s">
        <v>68</v>
      </c>
      <c r="L23" s="308" t="s">
        <v>75</v>
      </c>
      <c r="M23" s="310"/>
      <c r="N23" s="309"/>
      <c r="O23" s="16"/>
      <c r="P23" s="16">
        <v>22466</v>
      </c>
      <c r="Q23" s="16"/>
      <c r="R23" s="16">
        <v>15214</v>
      </c>
      <c r="S23" s="16">
        <v>11595</v>
      </c>
      <c r="T23" s="16"/>
      <c r="U23" s="358">
        <v>10000</v>
      </c>
      <c r="V23" s="140"/>
      <c r="W23" s="141">
        <v>11136</v>
      </c>
      <c r="X23" s="140" t="s">
        <v>1058</v>
      </c>
      <c r="Y23" s="158" t="s">
        <v>840</v>
      </c>
      <c r="BA23" s="143"/>
      <c r="BB23" s="143"/>
    </row>
    <row r="24" spans="1:54" ht="48" customHeight="1" thickBot="1">
      <c r="A24" s="345"/>
      <c r="B24" s="338"/>
      <c r="C24" s="146" t="s">
        <v>1059</v>
      </c>
      <c r="D24" s="146" t="s">
        <v>1060</v>
      </c>
      <c r="E24" s="146" t="s">
        <v>1061</v>
      </c>
      <c r="F24" s="308" t="s">
        <v>77</v>
      </c>
      <c r="G24" s="309"/>
      <c r="H24" s="177" t="s">
        <v>74</v>
      </c>
      <c r="I24" s="270" t="s">
        <v>69</v>
      </c>
      <c r="J24" s="271"/>
      <c r="K24" s="177" t="s">
        <v>68</v>
      </c>
      <c r="L24" s="308" t="s">
        <v>75</v>
      </c>
      <c r="M24" s="310"/>
      <c r="N24" s="309"/>
      <c r="O24" s="16"/>
      <c r="P24" s="180">
        <v>1</v>
      </c>
      <c r="Q24" s="180"/>
      <c r="R24" s="180">
        <v>1</v>
      </c>
      <c r="S24" s="180">
        <v>1</v>
      </c>
      <c r="T24" s="16"/>
      <c r="U24" s="180">
        <v>1</v>
      </c>
      <c r="V24" s="140"/>
      <c r="W24" s="180"/>
      <c r="X24" s="180">
        <v>1</v>
      </c>
      <c r="Y24" s="158" t="s">
        <v>840</v>
      </c>
      <c r="BA24" s="143"/>
      <c r="BB24" s="143"/>
    </row>
    <row r="25" spans="1:54" ht="51.75" thickBot="1">
      <c r="A25" s="325"/>
      <c r="B25" s="327"/>
      <c r="C25" s="146" t="s">
        <v>1062</v>
      </c>
      <c r="D25" s="146" t="s">
        <v>1063</v>
      </c>
      <c r="E25" s="146" t="s">
        <v>1064</v>
      </c>
      <c r="F25" s="308" t="s">
        <v>77</v>
      </c>
      <c r="G25" s="309"/>
      <c r="H25" s="177" t="s">
        <v>74</v>
      </c>
      <c r="I25" s="270" t="s">
        <v>69</v>
      </c>
      <c r="J25" s="271"/>
      <c r="K25" s="177" t="s">
        <v>68</v>
      </c>
      <c r="L25" s="308" t="s">
        <v>75</v>
      </c>
      <c r="M25" s="310"/>
      <c r="N25" s="309"/>
      <c r="O25" s="16"/>
      <c r="P25" s="180">
        <v>1</v>
      </c>
      <c r="Q25" s="180"/>
      <c r="R25" s="180">
        <v>1</v>
      </c>
      <c r="S25" s="180">
        <v>1</v>
      </c>
      <c r="T25" s="16"/>
      <c r="U25" s="180">
        <v>1</v>
      </c>
      <c r="V25" s="140"/>
      <c r="W25" s="180"/>
      <c r="X25" s="180">
        <v>1</v>
      </c>
      <c r="Y25" s="158" t="s">
        <v>840</v>
      </c>
      <c r="BA25" s="143"/>
      <c r="BB25" s="143"/>
    </row>
    <row r="26" spans="1:54" ht="76.5" customHeight="1" thickBot="1">
      <c r="A26" s="148" t="s">
        <v>11</v>
      </c>
      <c r="B26" s="181" t="s">
        <v>1065</v>
      </c>
      <c r="C26" s="146" t="s">
        <v>1066</v>
      </c>
      <c r="D26" s="146" t="s">
        <v>1067</v>
      </c>
      <c r="E26" s="146" t="s">
        <v>1068</v>
      </c>
      <c r="F26" s="270" t="s">
        <v>77</v>
      </c>
      <c r="G26" s="271"/>
      <c r="H26" s="147"/>
      <c r="I26" s="270"/>
      <c r="J26" s="271"/>
      <c r="K26" s="147"/>
      <c r="L26" s="270"/>
      <c r="M26" s="272"/>
      <c r="N26" s="271"/>
      <c r="O26" s="16"/>
      <c r="P26" s="174"/>
      <c r="Q26" s="16"/>
      <c r="R26" s="174"/>
      <c r="S26" s="174"/>
      <c r="T26" s="17"/>
      <c r="U26" s="25"/>
      <c r="V26" s="140"/>
      <c r="W26" s="141"/>
      <c r="X26" s="140"/>
      <c r="Y26" s="158"/>
      <c r="BA26" s="143"/>
      <c r="BB26" s="143"/>
    </row>
    <row r="27" spans="1:54" ht="81" customHeight="1" thickBot="1">
      <c r="A27" s="342" t="s">
        <v>14</v>
      </c>
      <c r="B27" s="357" t="s">
        <v>1069</v>
      </c>
      <c r="C27" s="146" t="s">
        <v>1070</v>
      </c>
      <c r="D27" s="146" t="s">
        <v>1071</v>
      </c>
      <c r="E27" s="146" t="s">
        <v>1072</v>
      </c>
      <c r="F27" s="308" t="s">
        <v>77</v>
      </c>
      <c r="G27" s="309"/>
      <c r="H27" s="177" t="s">
        <v>74</v>
      </c>
      <c r="I27" s="270" t="s">
        <v>69</v>
      </c>
      <c r="J27" s="271"/>
      <c r="K27" s="177" t="s">
        <v>68</v>
      </c>
      <c r="L27" s="308" t="s">
        <v>26</v>
      </c>
      <c r="M27" s="310"/>
      <c r="N27" s="309"/>
      <c r="O27" s="16"/>
      <c r="P27" s="351">
        <v>0.86699999999999999</v>
      </c>
      <c r="Q27" s="351"/>
      <c r="R27" s="351">
        <v>0.86199999999999999</v>
      </c>
      <c r="S27" s="351">
        <v>0.92</v>
      </c>
      <c r="T27" s="16"/>
      <c r="U27" s="140">
        <v>0.9</v>
      </c>
      <c r="V27" s="140"/>
      <c r="W27" s="359">
        <v>17846</v>
      </c>
      <c r="X27" s="351">
        <v>0.746</v>
      </c>
      <c r="Y27" s="158" t="s">
        <v>840</v>
      </c>
      <c r="BA27" s="143"/>
      <c r="BB27" s="143"/>
    </row>
    <row r="28" spans="1:54" ht="51.75" thickBot="1">
      <c r="A28" s="148" t="s">
        <v>12</v>
      </c>
      <c r="B28" s="357" t="s">
        <v>1073</v>
      </c>
      <c r="C28" s="146" t="s">
        <v>1074</v>
      </c>
      <c r="D28" s="146" t="s">
        <v>1075</v>
      </c>
      <c r="E28" s="146" t="s">
        <v>1076</v>
      </c>
      <c r="F28" s="270" t="s">
        <v>77</v>
      </c>
      <c r="G28" s="271"/>
      <c r="H28" s="147"/>
      <c r="I28" s="183"/>
      <c r="J28" s="184"/>
      <c r="K28" s="147"/>
      <c r="L28" s="270" t="s">
        <v>26</v>
      </c>
      <c r="M28" s="272"/>
      <c r="N28" s="271"/>
      <c r="O28" s="16"/>
      <c r="P28" s="16"/>
      <c r="Q28" s="16"/>
      <c r="R28" s="16"/>
      <c r="S28" s="16"/>
      <c r="T28" s="17"/>
      <c r="U28" s="25"/>
      <c r="V28" s="140"/>
      <c r="W28" s="141"/>
      <c r="X28" s="140"/>
      <c r="Y28" s="158"/>
      <c r="BA28" s="143"/>
      <c r="BB28" s="143"/>
    </row>
    <row r="29" spans="1:54" ht="64.5" thickBot="1">
      <c r="A29" s="342" t="s">
        <v>1077</v>
      </c>
      <c r="B29" s="357" t="s">
        <v>1078</v>
      </c>
      <c r="C29" s="146" t="s">
        <v>1079</v>
      </c>
      <c r="D29" s="146" t="s">
        <v>1080</v>
      </c>
      <c r="E29" s="146" t="s">
        <v>1081</v>
      </c>
      <c r="F29" s="308" t="s">
        <v>77</v>
      </c>
      <c r="G29" s="309"/>
      <c r="H29" s="177" t="s">
        <v>74</v>
      </c>
      <c r="I29" s="270" t="s">
        <v>69</v>
      </c>
      <c r="J29" s="271"/>
      <c r="K29" s="177" t="s">
        <v>68</v>
      </c>
      <c r="L29" s="308" t="s">
        <v>76</v>
      </c>
      <c r="M29" s="310"/>
      <c r="N29" s="309"/>
      <c r="O29" s="16"/>
      <c r="P29" s="351">
        <v>1.671</v>
      </c>
      <c r="Q29" s="351"/>
      <c r="R29" s="351">
        <v>0.97</v>
      </c>
      <c r="S29" s="351">
        <v>0.99099999999999999</v>
      </c>
      <c r="T29" s="16"/>
      <c r="U29" s="351">
        <v>0.95</v>
      </c>
      <c r="V29" s="140"/>
      <c r="W29" s="359">
        <v>16898</v>
      </c>
      <c r="X29" s="351">
        <v>0.99609999999999999</v>
      </c>
      <c r="Y29" s="158" t="s">
        <v>840</v>
      </c>
      <c r="BA29" s="143"/>
      <c r="BB29" s="143"/>
    </row>
    <row r="30" spans="1:54" ht="132.75" customHeight="1" thickBot="1">
      <c r="A30" s="342" t="s">
        <v>1082</v>
      </c>
      <c r="B30" s="357" t="s">
        <v>1083</v>
      </c>
      <c r="C30" s="146" t="s">
        <v>1084</v>
      </c>
      <c r="D30" s="146" t="s">
        <v>1085</v>
      </c>
      <c r="E30" s="146" t="s">
        <v>1086</v>
      </c>
      <c r="F30" s="308" t="s">
        <v>77</v>
      </c>
      <c r="G30" s="309"/>
      <c r="H30" s="177" t="s">
        <v>74</v>
      </c>
      <c r="I30" s="270" t="s">
        <v>69</v>
      </c>
      <c r="J30" s="271"/>
      <c r="K30" s="177" t="s">
        <v>68</v>
      </c>
      <c r="L30" s="308" t="s">
        <v>76</v>
      </c>
      <c r="M30" s="310"/>
      <c r="N30" s="309"/>
      <c r="O30" s="16"/>
      <c r="P30" s="180">
        <v>1</v>
      </c>
      <c r="Q30" s="180"/>
      <c r="R30" s="180">
        <v>1</v>
      </c>
      <c r="S30" s="180">
        <v>1</v>
      </c>
      <c r="T30" s="16"/>
      <c r="U30" s="180">
        <v>1</v>
      </c>
      <c r="V30" s="140"/>
      <c r="W30" s="180"/>
      <c r="X30" s="180">
        <v>1</v>
      </c>
      <c r="Y30" s="158" t="s">
        <v>840</v>
      </c>
      <c r="BA30" s="143"/>
      <c r="BB30" s="143"/>
    </row>
    <row r="31" spans="1:54" ht="51.75" thickBot="1">
      <c r="A31" s="148" t="s">
        <v>1027</v>
      </c>
      <c r="B31" s="357" t="s">
        <v>1087</v>
      </c>
      <c r="C31" s="146" t="s">
        <v>1088</v>
      </c>
      <c r="D31" s="146" t="s">
        <v>1089</v>
      </c>
      <c r="E31" s="146" t="s">
        <v>1090</v>
      </c>
      <c r="F31" s="270" t="s">
        <v>880</v>
      </c>
      <c r="G31" s="271"/>
      <c r="H31" s="147"/>
      <c r="I31" s="183"/>
      <c r="J31" s="184"/>
      <c r="K31" s="147"/>
      <c r="L31" s="270"/>
      <c r="M31" s="272"/>
      <c r="N31" s="271"/>
      <c r="O31" s="16"/>
      <c r="P31" s="16"/>
      <c r="Q31" s="16"/>
      <c r="R31" s="16"/>
      <c r="S31" s="16"/>
      <c r="T31" s="17"/>
      <c r="U31" s="25"/>
      <c r="V31" s="140"/>
      <c r="W31" s="141"/>
      <c r="X31" s="140"/>
      <c r="Y31" s="158"/>
      <c r="BA31" s="143"/>
      <c r="BB31" s="143"/>
    </row>
    <row r="32" spans="1:54" ht="48.75" customHeight="1" thickBot="1">
      <c r="A32" s="324" t="s">
        <v>1091</v>
      </c>
      <c r="B32" s="326" t="s">
        <v>1092</v>
      </c>
      <c r="C32" s="146" t="s">
        <v>1093</v>
      </c>
      <c r="D32" s="146" t="s">
        <v>1094</v>
      </c>
      <c r="E32" s="146" t="s">
        <v>1095</v>
      </c>
      <c r="F32" s="308" t="s">
        <v>77</v>
      </c>
      <c r="G32" s="309"/>
      <c r="H32" s="177" t="s">
        <v>74</v>
      </c>
      <c r="I32" s="270" t="s">
        <v>69</v>
      </c>
      <c r="J32" s="271"/>
      <c r="K32" s="177" t="s">
        <v>68</v>
      </c>
      <c r="L32" s="308" t="s">
        <v>75</v>
      </c>
      <c r="M32" s="310"/>
      <c r="N32" s="309"/>
      <c r="O32" s="16"/>
      <c r="P32" s="180">
        <v>1</v>
      </c>
      <c r="Q32" s="180"/>
      <c r="R32" s="180">
        <v>1</v>
      </c>
      <c r="S32" s="180">
        <v>1</v>
      </c>
      <c r="T32" s="16"/>
      <c r="U32" s="180">
        <v>1</v>
      </c>
      <c r="V32" s="140"/>
      <c r="W32" s="180"/>
      <c r="X32" s="180">
        <v>1</v>
      </c>
      <c r="Y32" s="158" t="s">
        <v>840</v>
      </c>
      <c r="BA32" s="143"/>
      <c r="BB32" s="143"/>
    </row>
    <row r="33" spans="1:54" ht="46.5" customHeight="1" thickBot="1">
      <c r="A33" s="345"/>
      <c r="B33" s="338"/>
      <c r="C33" s="146" t="s">
        <v>1096</v>
      </c>
      <c r="D33" s="146" t="s">
        <v>1097</v>
      </c>
      <c r="E33" s="146" t="s">
        <v>1098</v>
      </c>
      <c r="F33" s="308" t="s">
        <v>845</v>
      </c>
      <c r="G33" s="309"/>
      <c r="H33" s="177" t="s">
        <v>74</v>
      </c>
      <c r="I33" s="270" t="s">
        <v>69</v>
      </c>
      <c r="J33" s="271"/>
      <c r="K33" s="177" t="s">
        <v>68</v>
      </c>
      <c r="L33" s="308" t="s">
        <v>75</v>
      </c>
      <c r="M33" s="310"/>
      <c r="N33" s="309"/>
      <c r="O33" s="16"/>
      <c r="P33" s="358">
        <v>61</v>
      </c>
      <c r="Q33" s="358"/>
      <c r="R33" s="358">
        <v>67</v>
      </c>
      <c r="S33" s="358">
        <v>45</v>
      </c>
      <c r="T33" s="16"/>
      <c r="U33" s="358">
        <v>32</v>
      </c>
      <c r="V33" s="140"/>
      <c r="W33" s="141">
        <v>32</v>
      </c>
      <c r="X33" s="180">
        <v>1</v>
      </c>
      <c r="Y33" s="158" t="s">
        <v>840</v>
      </c>
      <c r="BA33" s="143"/>
      <c r="BB33" s="143"/>
    </row>
    <row r="34" spans="1:54" ht="39" thickBot="1">
      <c r="A34" s="345"/>
      <c r="B34" s="338"/>
      <c r="C34" s="146" t="s">
        <v>1099</v>
      </c>
      <c r="D34" s="146" t="s">
        <v>1100</v>
      </c>
      <c r="E34" s="146" t="s">
        <v>1101</v>
      </c>
      <c r="F34" s="308" t="s">
        <v>77</v>
      </c>
      <c r="G34" s="309"/>
      <c r="H34" s="177" t="s">
        <v>74</v>
      </c>
      <c r="I34" s="270" t="s">
        <v>69</v>
      </c>
      <c r="J34" s="271"/>
      <c r="K34" s="177" t="s">
        <v>68</v>
      </c>
      <c r="L34" s="308" t="s">
        <v>75</v>
      </c>
      <c r="M34" s="310"/>
      <c r="N34" s="309"/>
      <c r="O34" s="16"/>
      <c r="P34" s="180">
        <v>1</v>
      </c>
      <c r="Q34" s="180"/>
      <c r="R34" s="180">
        <v>1</v>
      </c>
      <c r="S34" s="180">
        <v>1</v>
      </c>
      <c r="T34" s="16"/>
      <c r="U34" s="180">
        <v>1</v>
      </c>
      <c r="V34" s="140"/>
      <c r="W34" s="180"/>
      <c r="X34" s="180">
        <v>1</v>
      </c>
      <c r="Y34" s="158" t="s">
        <v>840</v>
      </c>
      <c r="BA34" s="143"/>
      <c r="BB34" s="143"/>
    </row>
    <row r="35" spans="1:54" ht="57" customHeight="1" thickBot="1">
      <c r="A35" s="328"/>
      <c r="B35" s="329"/>
      <c r="C35" s="146" t="s">
        <v>1102</v>
      </c>
      <c r="D35" s="146" t="s">
        <v>1103</v>
      </c>
      <c r="E35" s="146" t="s">
        <v>1104</v>
      </c>
      <c r="F35" s="308" t="s">
        <v>77</v>
      </c>
      <c r="G35" s="309"/>
      <c r="H35" s="177" t="s">
        <v>74</v>
      </c>
      <c r="I35" s="270" t="s">
        <v>69</v>
      </c>
      <c r="J35" s="271"/>
      <c r="K35" s="177" t="s">
        <v>68</v>
      </c>
      <c r="L35" s="308" t="s">
        <v>75</v>
      </c>
      <c r="M35" s="310"/>
      <c r="N35" s="309"/>
      <c r="O35" s="16"/>
      <c r="P35" s="351">
        <v>0.84899999999999998</v>
      </c>
      <c r="Q35" s="351"/>
      <c r="R35" s="351">
        <v>0.92</v>
      </c>
      <c r="S35" s="351">
        <v>0.873</v>
      </c>
      <c r="T35" s="16"/>
      <c r="U35" s="180">
        <v>0.85</v>
      </c>
      <c r="V35" s="140"/>
      <c r="W35" s="141">
        <v>1302</v>
      </c>
      <c r="X35" s="351">
        <v>0.872</v>
      </c>
      <c r="Y35" s="158" t="s">
        <v>840</v>
      </c>
      <c r="BA35" s="143"/>
      <c r="BB35" s="143"/>
    </row>
    <row r="36" spans="1:54" ht="24" customHeight="1" thickBot="1">
      <c r="A36" s="286" t="s">
        <v>821</v>
      </c>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BA36" s="143"/>
      <c r="BB36" s="143"/>
    </row>
    <row r="37" spans="1:54" ht="21.75" customHeight="1" thickBot="1">
      <c r="A37" s="286" t="s">
        <v>41</v>
      </c>
      <c r="B37" s="286"/>
      <c r="C37" s="286"/>
      <c r="D37" s="286"/>
      <c r="E37" s="286"/>
      <c r="F37" s="286"/>
      <c r="G37" s="286"/>
      <c r="H37" s="286"/>
      <c r="I37" s="286"/>
      <c r="J37" s="286"/>
      <c r="K37" s="286" t="s">
        <v>85</v>
      </c>
      <c r="L37" s="286"/>
      <c r="M37" s="286"/>
      <c r="N37" s="286"/>
      <c r="O37" s="286"/>
      <c r="P37" s="286"/>
      <c r="Q37" s="286"/>
      <c r="R37" s="286"/>
      <c r="S37" s="286"/>
      <c r="T37" s="286"/>
      <c r="U37" s="286"/>
      <c r="V37" s="286"/>
      <c r="W37" s="286"/>
      <c r="X37" s="286"/>
      <c r="Y37" s="286"/>
      <c r="BA37" s="143"/>
      <c r="BB37" s="143"/>
    </row>
    <row r="38" spans="1:54" ht="34.5" customHeight="1" thickBot="1">
      <c r="A38" s="286" t="s">
        <v>47</v>
      </c>
      <c r="B38" s="286"/>
      <c r="C38" s="286"/>
      <c r="D38" s="286"/>
      <c r="E38" s="286"/>
      <c r="F38" s="286" t="s">
        <v>48</v>
      </c>
      <c r="G38" s="286"/>
      <c r="H38" s="286"/>
      <c r="I38" s="286"/>
      <c r="J38" s="286"/>
      <c r="K38" s="307" t="s">
        <v>822</v>
      </c>
      <c r="L38" s="289" t="s">
        <v>826</v>
      </c>
      <c r="M38" s="290"/>
      <c r="N38" s="290"/>
      <c r="O38" s="290"/>
      <c r="P38" s="290"/>
      <c r="Q38" s="290"/>
      <c r="R38" s="290"/>
      <c r="S38" s="290"/>
      <c r="T38" s="290"/>
      <c r="U38" s="290"/>
      <c r="V38" s="290"/>
      <c r="W38" s="290"/>
      <c r="X38" s="290"/>
      <c r="Y38" s="291"/>
      <c r="BA38" s="143"/>
      <c r="BB38" s="143"/>
    </row>
    <row r="39" spans="1:54" ht="24" customHeight="1" thickBot="1">
      <c r="A39" s="286"/>
      <c r="B39" s="286"/>
      <c r="C39" s="286" t="s">
        <v>49</v>
      </c>
      <c r="D39" s="286" t="s">
        <v>50</v>
      </c>
      <c r="E39" s="286" t="s">
        <v>51</v>
      </c>
      <c r="F39" s="286" t="s">
        <v>49</v>
      </c>
      <c r="G39" s="286" t="s">
        <v>52</v>
      </c>
      <c r="H39" s="286"/>
      <c r="I39" s="307" t="s">
        <v>848</v>
      </c>
      <c r="J39" s="286" t="s">
        <v>51</v>
      </c>
      <c r="K39" s="307"/>
      <c r="L39" s="289" t="s">
        <v>831</v>
      </c>
      <c r="M39" s="290"/>
      <c r="N39" s="290"/>
      <c r="O39" s="290"/>
      <c r="P39" s="290"/>
      <c r="Q39" s="291"/>
      <c r="R39" s="287" t="s">
        <v>48</v>
      </c>
      <c r="S39" s="300"/>
      <c r="T39" s="300"/>
      <c r="U39" s="300"/>
      <c r="V39" s="288"/>
      <c r="W39" s="330" t="s">
        <v>824</v>
      </c>
      <c r="X39" s="331"/>
      <c r="Y39" s="296" t="s">
        <v>825</v>
      </c>
      <c r="BA39" s="143"/>
      <c r="BB39" s="143"/>
    </row>
    <row r="40" spans="1:54" ht="45.75" customHeight="1" thickBot="1">
      <c r="A40" s="286"/>
      <c r="B40" s="286"/>
      <c r="C40" s="286"/>
      <c r="D40" s="286"/>
      <c r="E40" s="286"/>
      <c r="F40" s="286"/>
      <c r="G40" s="286"/>
      <c r="H40" s="286"/>
      <c r="I40" s="307"/>
      <c r="J40" s="286"/>
      <c r="K40" s="307"/>
      <c r="L40" s="289" t="s">
        <v>823</v>
      </c>
      <c r="M40" s="291"/>
      <c r="N40" s="289" t="s">
        <v>50</v>
      </c>
      <c r="O40" s="291"/>
      <c r="P40" s="287" t="s">
        <v>51</v>
      </c>
      <c r="Q40" s="288"/>
      <c r="R40" s="190" t="s">
        <v>823</v>
      </c>
      <c r="S40" s="287" t="s">
        <v>52</v>
      </c>
      <c r="T40" s="288"/>
      <c r="U40" s="166" t="s">
        <v>857</v>
      </c>
      <c r="V40" s="189" t="s">
        <v>51</v>
      </c>
      <c r="W40" s="332"/>
      <c r="X40" s="333"/>
      <c r="Y40" s="297"/>
      <c r="BA40" s="143"/>
      <c r="BB40" s="143"/>
    </row>
    <row r="41" spans="1:54" ht="19.5" customHeight="1" thickBot="1">
      <c r="A41" s="298" t="s">
        <v>32</v>
      </c>
      <c r="B41" s="299"/>
      <c r="C41" s="136"/>
      <c r="D41" s="136">
        <f>89954.09</f>
        <v>89954.09</v>
      </c>
      <c r="E41" s="168">
        <f>SUM(C41:D41)</f>
        <v>89954.09</v>
      </c>
      <c r="F41" s="136"/>
      <c r="G41" s="137" t="s">
        <v>854</v>
      </c>
      <c r="H41" s="136"/>
      <c r="I41" s="136"/>
      <c r="J41" s="168">
        <f>SUM(F41:I41)</f>
        <v>0</v>
      </c>
      <c r="K41" s="168">
        <f>E41+J41</f>
        <v>89954.09</v>
      </c>
      <c r="L41" s="292"/>
      <c r="M41" s="293"/>
      <c r="N41" s="292"/>
      <c r="O41" s="293"/>
      <c r="P41" s="294">
        <f>SUM(L41:O41)</f>
        <v>0</v>
      </c>
      <c r="Q41" s="295"/>
      <c r="R41" s="138"/>
      <c r="S41" s="137" t="s">
        <v>849</v>
      </c>
      <c r="T41" s="138"/>
      <c r="U41" s="138"/>
      <c r="V41" s="169">
        <f>SUM(R41,T41,U41)</f>
        <v>0</v>
      </c>
      <c r="W41" s="311">
        <f>SUM(P41,V41)</f>
        <v>0</v>
      </c>
      <c r="X41" s="312"/>
      <c r="Y41" s="170">
        <f>IF(W41=0,0,W41/K41)</f>
        <v>0</v>
      </c>
      <c r="BA41" s="143"/>
      <c r="BB41" s="143"/>
    </row>
    <row r="42" spans="1:54" ht="19.5" customHeight="1" thickBot="1">
      <c r="A42" s="298" t="s">
        <v>33</v>
      </c>
      <c r="B42" s="299"/>
      <c r="C42" s="136"/>
      <c r="D42" s="136">
        <f>93641.3</f>
        <v>93641.3</v>
      </c>
      <c r="E42" s="168">
        <f>SUM(C42:D42)</f>
        <v>93641.3</v>
      </c>
      <c r="F42" s="136"/>
      <c r="G42" s="137" t="s">
        <v>849</v>
      </c>
      <c r="H42" s="136"/>
      <c r="I42" s="136"/>
      <c r="J42" s="168">
        <f>SUM(F42:I42)</f>
        <v>0</v>
      </c>
      <c r="K42" s="168">
        <f>J42+E42</f>
        <v>93641.3</v>
      </c>
      <c r="L42" s="292"/>
      <c r="M42" s="293"/>
      <c r="N42" s="305">
        <f>92424.8</f>
        <v>92424.8</v>
      </c>
      <c r="O42" s="306"/>
      <c r="P42" s="360">
        <f>SUM(L42:O42)</f>
        <v>92424.8</v>
      </c>
      <c r="Q42" s="361"/>
      <c r="R42" s="138"/>
      <c r="S42" s="137" t="s">
        <v>849</v>
      </c>
      <c r="T42" s="138"/>
      <c r="U42" s="138"/>
      <c r="V42" s="169">
        <f>SUM(R42,T42,U42)</f>
        <v>0</v>
      </c>
      <c r="W42" s="311">
        <f>SUM(P42,V42)</f>
        <v>92424.8</v>
      </c>
      <c r="X42" s="312"/>
      <c r="Y42" s="170">
        <f>IF(W42=0,0,W42/K42)</f>
        <v>0.98700893729582995</v>
      </c>
      <c r="BA42" s="143"/>
      <c r="BB42" s="143"/>
    </row>
    <row r="43" spans="1:54" ht="15.75" thickBot="1">
      <c r="A43" s="279" t="s">
        <v>81</v>
      </c>
      <c r="B43" s="280"/>
      <c r="C43" s="280"/>
      <c r="D43" s="280"/>
      <c r="E43" s="280"/>
      <c r="F43" s="280"/>
      <c r="G43" s="280"/>
      <c r="H43" s="280"/>
      <c r="I43" s="280"/>
      <c r="J43" s="280"/>
      <c r="K43" s="280"/>
      <c r="L43" s="280"/>
      <c r="M43" s="280"/>
      <c r="N43" s="280"/>
      <c r="O43" s="280"/>
      <c r="P43" s="280"/>
      <c r="Q43" s="280"/>
      <c r="R43" s="280"/>
      <c r="S43" s="280"/>
      <c r="T43" s="280"/>
      <c r="U43" s="280"/>
      <c r="V43" s="280"/>
      <c r="W43" s="280"/>
      <c r="X43" s="281"/>
      <c r="Y43" s="282"/>
      <c r="BA43" s="143"/>
      <c r="BB43" s="143"/>
    </row>
    <row r="44" spans="1:54" ht="17.25" thickTop="1" thickBot="1">
      <c r="A44" s="301"/>
      <c r="B44" s="302"/>
      <c r="C44" s="283" t="s">
        <v>1105</v>
      </c>
      <c r="D44" s="284"/>
      <c r="E44" s="284"/>
      <c r="F44" s="284"/>
      <c r="G44" s="284"/>
      <c r="H44" s="284"/>
      <c r="I44" s="284"/>
      <c r="J44" s="284"/>
      <c r="K44" s="284"/>
      <c r="L44" s="284"/>
      <c r="M44" s="284"/>
      <c r="N44" s="284"/>
      <c r="O44" s="284"/>
      <c r="P44" s="284"/>
      <c r="Q44" s="284"/>
      <c r="R44" s="284"/>
      <c r="S44" s="284"/>
      <c r="T44" s="284"/>
      <c r="U44" s="284"/>
      <c r="V44" s="284"/>
      <c r="W44" s="284"/>
      <c r="X44" s="284"/>
      <c r="Y44" s="285"/>
      <c r="BA44" s="143"/>
      <c r="BB44" s="143"/>
    </row>
    <row r="45" spans="1:54" ht="16.5" thickBot="1">
      <c r="A45" s="303"/>
      <c r="B45" s="304"/>
      <c r="C45" s="321"/>
      <c r="D45" s="322"/>
      <c r="E45" s="322"/>
      <c r="F45" s="322"/>
      <c r="G45" s="322"/>
      <c r="H45" s="322"/>
      <c r="I45" s="322"/>
      <c r="J45" s="322"/>
      <c r="K45" s="322"/>
      <c r="L45" s="322"/>
      <c r="M45" s="322"/>
      <c r="N45" s="322"/>
      <c r="O45" s="322"/>
      <c r="P45" s="322"/>
      <c r="Q45" s="322"/>
      <c r="R45" s="322"/>
      <c r="S45" s="322"/>
      <c r="T45" s="322"/>
      <c r="U45" s="322"/>
      <c r="V45" s="322"/>
      <c r="W45" s="322"/>
      <c r="X45" s="322"/>
      <c r="Y45" s="323"/>
      <c r="BA45" s="143"/>
      <c r="BB45" s="143"/>
    </row>
    <row r="46" spans="1:54" ht="15.75" thickTop="1">
      <c r="BA46" s="143"/>
      <c r="BB46" s="143"/>
    </row>
    <row r="47" spans="1:54">
      <c r="C47" s="150"/>
      <c r="BA47" s="143"/>
      <c r="BB47" s="143"/>
    </row>
    <row r="48" spans="1:54">
      <c r="BA48" s="143"/>
      <c r="BB48" s="143"/>
    </row>
    <row r="49" spans="3:54">
      <c r="C49" s="150"/>
      <c r="BA49" s="143"/>
      <c r="BB49" s="143"/>
    </row>
    <row r="50" spans="3:54">
      <c r="BA50" s="143"/>
      <c r="BB50" s="143"/>
    </row>
    <row r="51" spans="3:54">
      <c r="BA51" s="143"/>
      <c r="BB51" s="143"/>
    </row>
    <row r="52" spans="3:54">
      <c r="BA52" s="143"/>
      <c r="BB52" s="143"/>
    </row>
    <row r="53" spans="3:54">
      <c r="BA53" s="143"/>
      <c r="BB53" s="143"/>
    </row>
    <row r="54" spans="3:54">
      <c r="BA54" s="143"/>
      <c r="BB54" s="143"/>
    </row>
    <row r="55" spans="3:54">
      <c r="BA55" s="143"/>
      <c r="BB55" s="143"/>
    </row>
    <row r="56" spans="3:54">
      <c r="BA56" s="143"/>
      <c r="BB56" s="143"/>
    </row>
    <row r="57" spans="3:54">
      <c r="BA57" s="143"/>
      <c r="BB57" s="143"/>
    </row>
    <row r="58" spans="3:54">
      <c r="BA58" s="143"/>
      <c r="BB58" s="143"/>
    </row>
    <row r="59" spans="3:54">
      <c r="BA59" s="143"/>
      <c r="BB59" s="143"/>
    </row>
    <row r="60" spans="3:54">
      <c r="BA60" s="143"/>
      <c r="BB60" s="143"/>
    </row>
    <row r="61" spans="3:54">
      <c r="BA61" s="143"/>
      <c r="BB61" s="143"/>
    </row>
    <row r="62" spans="3:54">
      <c r="BA62" s="143"/>
      <c r="BB62" s="143"/>
    </row>
    <row r="63" spans="3:54">
      <c r="BA63" s="143"/>
      <c r="BB63" s="143"/>
    </row>
    <row r="64" spans="3:54">
      <c r="BA64" s="143"/>
      <c r="BB64" s="143"/>
    </row>
    <row r="65" spans="53:54">
      <c r="BA65" s="143"/>
      <c r="BB65" s="143"/>
    </row>
    <row r="66" spans="53:54">
      <c r="BA66" s="143"/>
      <c r="BB66" s="143"/>
    </row>
    <row r="67" spans="53:54">
      <c r="BA67" s="143"/>
      <c r="BB67" s="143"/>
    </row>
    <row r="68" spans="53:54">
      <c r="BA68" s="143"/>
      <c r="BB68" s="143"/>
    </row>
    <row r="69" spans="53:54">
      <c r="BA69" s="143"/>
      <c r="BB69" s="143"/>
    </row>
    <row r="70" spans="53:54">
      <c r="BA70" s="143"/>
      <c r="BB70" s="143"/>
    </row>
    <row r="71" spans="53:54">
      <c r="BA71" s="143"/>
      <c r="BB71" s="143"/>
    </row>
    <row r="72" spans="53:54">
      <c r="BA72" s="143"/>
      <c r="BB72" s="143"/>
    </row>
    <row r="73" spans="53:54">
      <c r="BA73" s="143"/>
      <c r="BB73" s="143"/>
    </row>
    <row r="74" spans="53:54">
      <c r="BA74" s="143"/>
      <c r="BB74" s="143"/>
    </row>
    <row r="75" spans="53:54">
      <c r="BA75" s="143"/>
      <c r="BB75" s="143"/>
    </row>
    <row r="76" spans="53:54">
      <c r="BA76" s="143"/>
      <c r="BB76" s="143"/>
    </row>
    <row r="77" spans="53:54">
      <c r="BA77" s="143"/>
      <c r="BB77" s="143"/>
    </row>
    <row r="78" spans="53:54">
      <c r="BA78" s="143"/>
      <c r="BB78" s="143"/>
    </row>
    <row r="79" spans="53:54">
      <c r="BA79" s="143"/>
      <c r="BB79" s="143"/>
    </row>
    <row r="80" spans="53:54">
      <c r="BA80" s="143"/>
      <c r="BB80" s="143"/>
    </row>
    <row r="81" spans="53:54">
      <c r="BA81" s="143"/>
      <c r="BB81" s="143"/>
    </row>
    <row r="82" spans="53:54">
      <c r="BA82" s="143"/>
      <c r="BB82" s="143"/>
    </row>
    <row r="83" spans="53:54">
      <c r="BA83" s="143"/>
      <c r="BB83" s="143"/>
    </row>
    <row r="84" spans="53:54">
      <c r="BA84" s="143"/>
      <c r="BB84" s="143"/>
    </row>
    <row r="85" spans="53:54">
      <c r="BA85" s="143"/>
      <c r="BB85" s="143"/>
    </row>
    <row r="86" spans="53:54">
      <c r="BA86" s="143"/>
      <c r="BB86" s="143"/>
    </row>
    <row r="87" spans="53:54">
      <c r="BA87" s="143"/>
      <c r="BB87" s="143"/>
    </row>
    <row r="88" spans="53:54">
      <c r="BA88" s="143"/>
      <c r="BB88" s="143"/>
    </row>
    <row r="89" spans="53:54">
      <c r="BA89" s="143"/>
      <c r="BB89" s="143"/>
    </row>
    <row r="90" spans="53:54">
      <c r="BA90" s="143"/>
      <c r="BB90" s="143"/>
    </row>
    <row r="91" spans="53:54">
      <c r="BA91" s="143"/>
      <c r="BB91" s="143"/>
    </row>
    <row r="92" spans="53:54">
      <c r="BA92" s="143"/>
      <c r="BB92" s="143"/>
    </row>
    <row r="93" spans="53:54">
      <c r="BA93" s="143"/>
      <c r="BB93" s="143"/>
    </row>
    <row r="94" spans="53:54">
      <c r="BA94" s="143"/>
      <c r="BB94" s="143"/>
    </row>
    <row r="95" spans="53:54">
      <c r="BA95" s="143"/>
      <c r="BB95" s="143"/>
    </row>
    <row r="96" spans="53:54">
      <c r="BA96" s="143"/>
      <c r="BB96" s="143"/>
    </row>
    <row r="97" spans="53:54">
      <c r="BA97" s="143"/>
      <c r="BB97" s="143"/>
    </row>
    <row r="98" spans="53:54">
      <c r="BA98" s="143"/>
      <c r="BB98" s="143"/>
    </row>
    <row r="99" spans="53:54">
      <c r="BA99" s="143"/>
      <c r="BB99" s="143"/>
    </row>
    <row r="100" spans="53:54">
      <c r="BA100" s="143"/>
      <c r="BB100" s="143"/>
    </row>
    <row r="101" spans="53:54">
      <c r="BA101" s="143"/>
      <c r="BB101" s="143"/>
    </row>
    <row r="102" spans="53:54">
      <c r="BA102" s="143"/>
      <c r="BB102" s="143"/>
    </row>
    <row r="103" spans="53:54">
      <c r="BA103" s="143"/>
      <c r="BB103" s="143"/>
    </row>
    <row r="104" spans="53:54">
      <c r="BA104" s="143"/>
      <c r="BB104" s="143"/>
    </row>
    <row r="105" spans="53:54">
      <c r="BA105" s="143"/>
      <c r="BB105" s="143"/>
    </row>
    <row r="106" spans="53:54">
      <c r="BA106" s="143"/>
      <c r="BB106" s="143"/>
    </row>
    <row r="107" spans="53:54">
      <c r="BA107" s="143"/>
      <c r="BB107" s="143"/>
    </row>
    <row r="108" spans="53:54">
      <c r="BA108" s="143"/>
      <c r="BB108" s="143"/>
    </row>
    <row r="109" spans="53:54">
      <c r="BA109" s="143"/>
      <c r="BB109" s="143"/>
    </row>
    <row r="110" spans="53:54">
      <c r="BA110" s="143"/>
      <c r="BB110" s="143"/>
    </row>
    <row r="111" spans="53:54">
      <c r="BA111" s="143"/>
      <c r="BB111" s="143"/>
    </row>
    <row r="112" spans="53:54">
      <c r="BA112" s="143"/>
      <c r="BB112" s="143"/>
    </row>
    <row r="113" spans="53:54">
      <c r="BA113" s="143"/>
      <c r="BB113" s="143"/>
    </row>
    <row r="114" spans="53:54">
      <c r="BA114" s="143"/>
      <c r="BB114" s="143"/>
    </row>
    <row r="115" spans="53:54">
      <c r="BA115" s="143"/>
      <c r="BB115" s="143"/>
    </row>
    <row r="116" spans="53:54">
      <c r="BA116" s="143"/>
      <c r="BB116" s="143"/>
    </row>
    <row r="117" spans="53:54">
      <c r="BA117" s="143"/>
      <c r="BB117" s="143"/>
    </row>
    <row r="118" spans="53:54">
      <c r="BA118" s="143"/>
      <c r="BB118" s="143"/>
    </row>
    <row r="119" spans="53:54">
      <c r="BA119" s="143"/>
      <c r="BB119" s="143"/>
    </row>
    <row r="120" spans="53:54">
      <c r="BA120" s="143"/>
      <c r="BB120" s="143"/>
    </row>
    <row r="121" spans="53:54">
      <c r="BA121" s="143"/>
      <c r="BB121" s="143"/>
    </row>
    <row r="122" spans="53:54">
      <c r="BA122" s="143"/>
      <c r="BB122" s="143"/>
    </row>
    <row r="123" spans="53:54">
      <c r="BA123" s="143"/>
      <c r="BB123" s="143"/>
    </row>
    <row r="124" spans="53:54">
      <c r="BA124" s="143"/>
      <c r="BB124" s="143"/>
    </row>
    <row r="125" spans="53:54">
      <c r="BA125" s="143"/>
      <c r="BB125" s="143"/>
    </row>
    <row r="126" spans="53:54">
      <c r="BA126" s="143"/>
      <c r="BB126" s="143"/>
    </row>
    <row r="127" spans="53:54">
      <c r="BA127" s="143"/>
      <c r="BB127" s="143"/>
    </row>
    <row r="128" spans="53:54">
      <c r="BA128" s="143"/>
      <c r="BB128" s="143"/>
    </row>
    <row r="129" spans="53:54">
      <c r="BA129" s="143"/>
      <c r="BB129" s="143"/>
    </row>
    <row r="130" spans="53:54">
      <c r="BA130" s="143"/>
      <c r="BB130" s="143"/>
    </row>
    <row r="131" spans="53:54">
      <c r="BA131" s="143"/>
      <c r="BB131" s="143"/>
    </row>
    <row r="132" spans="53:54">
      <c r="BA132" s="143"/>
      <c r="BB132" s="143"/>
    </row>
    <row r="133" spans="53:54">
      <c r="BA133" s="143"/>
      <c r="BB133" s="143"/>
    </row>
    <row r="134" spans="53:54">
      <c r="BA134" s="143"/>
      <c r="BB134" s="143"/>
    </row>
    <row r="135" spans="53:54">
      <c r="BA135" s="143"/>
      <c r="BB135" s="143"/>
    </row>
    <row r="1004" spans="53:69" ht="15.75" thickBot="1">
      <c r="BA1004" s="32" t="s">
        <v>152</v>
      </c>
      <c r="BB1004" s="66" t="s">
        <v>790</v>
      </c>
      <c r="BC1004" s="315" t="s">
        <v>153</v>
      </c>
      <c r="BD1004" s="315"/>
      <c r="BE1004" s="315"/>
      <c r="BF1004" s="315"/>
      <c r="BG1004" s="72" t="s">
        <v>331</v>
      </c>
      <c r="BH1004" s="72" t="s">
        <v>332</v>
      </c>
      <c r="BI1004" s="71" t="s">
        <v>330</v>
      </c>
      <c r="BJ1004" s="142" t="s">
        <v>407</v>
      </c>
      <c r="BK1004" s="80" t="s">
        <v>555</v>
      </c>
      <c r="BL1004" s="80" t="s">
        <v>39</v>
      </c>
      <c r="BM1004" s="80" t="s">
        <v>40</v>
      </c>
      <c r="BN1004" s="81" t="s">
        <v>556</v>
      </c>
      <c r="BO1004" s="113" t="s">
        <v>56</v>
      </c>
      <c r="BP1004" s="114" t="s">
        <v>796</v>
      </c>
      <c r="BQ1004" s="114"/>
    </row>
    <row r="1005" spans="53:69" ht="15.75">
      <c r="BA1005" s="32" t="str">
        <f t="shared" ref="BA1005:BA1047" si="0">MID(BB1005,1,4)</f>
        <v>E011</v>
      </c>
      <c r="BB1005" s="26" t="s">
        <v>96</v>
      </c>
      <c r="BC1005" s="43" t="s">
        <v>241</v>
      </c>
      <c r="BD1005" s="44" t="s">
        <v>243</v>
      </c>
      <c r="BE1005" s="45" t="s">
        <v>154</v>
      </c>
      <c r="BF1005" s="46" t="s">
        <v>155</v>
      </c>
      <c r="BG1005" s="142" t="s">
        <v>333</v>
      </c>
      <c r="BH1005" s="74" t="s">
        <v>338</v>
      </c>
      <c r="BI1005" s="142" t="s">
        <v>286</v>
      </c>
      <c r="BJ1005" s="76" t="s">
        <v>177</v>
      </c>
      <c r="BK1005" s="142" t="s">
        <v>412</v>
      </c>
      <c r="BN1005" s="187" t="s">
        <v>557</v>
      </c>
      <c r="BO1005" s="82" t="s">
        <v>793</v>
      </c>
      <c r="BP1005" s="128" t="s">
        <v>806</v>
      </c>
      <c r="BQ1005" s="116"/>
    </row>
    <row r="1006" spans="53:69" ht="15.75">
      <c r="BA1006" s="32" t="str">
        <f t="shared" si="0"/>
        <v>E012</v>
      </c>
      <c r="BB1006" s="27" t="s">
        <v>97</v>
      </c>
      <c r="BC1006" s="316" t="s">
        <v>232</v>
      </c>
      <c r="BD1006" s="317" t="s">
        <v>157</v>
      </c>
      <c r="BE1006" s="47" t="s">
        <v>158</v>
      </c>
      <c r="BF1006" s="187"/>
      <c r="BG1006" s="142" t="s">
        <v>334</v>
      </c>
      <c r="BH1006" s="74" t="s">
        <v>339</v>
      </c>
      <c r="BI1006" s="142" t="s">
        <v>287</v>
      </c>
      <c r="BJ1006" s="76" t="s">
        <v>244</v>
      </c>
      <c r="BK1006" s="142" t="s">
        <v>413</v>
      </c>
      <c r="BL1006" s="79" t="s">
        <v>414</v>
      </c>
      <c r="BM1006" s="142" t="s">
        <v>415</v>
      </c>
      <c r="BN1006" s="187" t="s">
        <v>558</v>
      </c>
      <c r="BO1006" s="83" t="s">
        <v>791</v>
      </c>
      <c r="BP1006" s="128" t="s">
        <v>798</v>
      </c>
      <c r="BQ1006" s="116"/>
    </row>
    <row r="1007" spans="53:69" ht="15.75">
      <c r="BA1007" s="32" t="str">
        <f t="shared" si="0"/>
        <v>E013</v>
      </c>
      <c r="BB1007" s="27" t="s">
        <v>98</v>
      </c>
      <c r="BC1007" s="316"/>
      <c r="BD1007" s="317"/>
      <c r="BE1007" s="47" t="s">
        <v>159</v>
      </c>
      <c r="BF1007" s="187"/>
      <c r="BG1007" s="142" t="s">
        <v>335</v>
      </c>
      <c r="BH1007" s="74" t="s">
        <v>340</v>
      </c>
      <c r="BI1007" s="142" t="s">
        <v>288</v>
      </c>
      <c r="BJ1007" s="76" t="s">
        <v>408</v>
      </c>
      <c r="BK1007" s="142" t="s">
        <v>416</v>
      </c>
      <c r="BL1007" s="142" t="s">
        <v>417</v>
      </c>
      <c r="BM1007" s="142" t="s">
        <v>418</v>
      </c>
      <c r="BN1007" s="187" t="s">
        <v>559</v>
      </c>
      <c r="BO1007" s="84" t="s">
        <v>792</v>
      </c>
      <c r="BP1007" s="128" t="s">
        <v>799</v>
      </c>
      <c r="BQ1007" s="118"/>
    </row>
    <row r="1008" spans="53:69" ht="30">
      <c r="BA1008" s="32" t="str">
        <f t="shared" si="0"/>
        <v>E015</v>
      </c>
      <c r="BB1008" s="33" t="s">
        <v>95</v>
      </c>
      <c r="BC1008" s="316" t="s">
        <v>233</v>
      </c>
      <c r="BD1008" s="317" t="s">
        <v>264</v>
      </c>
      <c r="BE1008" s="48" t="s">
        <v>161</v>
      </c>
      <c r="BF1008" s="318"/>
      <c r="BG1008" s="142" t="s">
        <v>336</v>
      </c>
      <c r="BH1008" s="74" t="s">
        <v>341</v>
      </c>
      <c r="BI1008" s="142" t="s">
        <v>289</v>
      </c>
      <c r="BJ1008" s="76" t="s">
        <v>245</v>
      </c>
      <c r="BK1008" s="142" t="s">
        <v>419</v>
      </c>
      <c r="BL1008" s="142" t="s">
        <v>420</v>
      </c>
      <c r="BM1008" s="142" t="s">
        <v>421</v>
      </c>
      <c r="BN1008" s="187" t="s">
        <v>560</v>
      </c>
      <c r="BO1008" s="82" t="s">
        <v>199</v>
      </c>
      <c r="BP1008" s="128" t="s">
        <v>858</v>
      </c>
      <c r="BQ1008" s="118"/>
    </row>
    <row r="1009" spans="53:69" ht="30">
      <c r="BA1009" s="32" t="str">
        <f t="shared" si="0"/>
        <v>E021</v>
      </c>
      <c r="BB1009" s="27" t="s">
        <v>104</v>
      </c>
      <c r="BC1009" s="316"/>
      <c r="BD1009" s="317"/>
      <c r="BE1009" s="49" t="s">
        <v>162</v>
      </c>
      <c r="BF1009" s="318"/>
      <c r="BG1009" s="142" t="s">
        <v>337</v>
      </c>
      <c r="BH1009" s="74" t="s">
        <v>342</v>
      </c>
      <c r="BI1009" s="142" t="s">
        <v>290</v>
      </c>
      <c r="BJ1009" s="76" t="s">
        <v>246</v>
      </c>
      <c r="BL1009" s="142" t="s">
        <v>422</v>
      </c>
      <c r="BM1009" s="142" t="s">
        <v>423</v>
      </c>
      <c r="BN1009" s="187" t="s">
        <v>561</v>
      </c>
      <c r="BO1009" s="83" t="s">
        <v>794</v>
      </c>
      <c r="BP1009" s="128" t="s">
        <v>800</v>
      </c>
      <c r="BQ1009" s="119"/>
    </row>
    <row r="1010" spans="53:69" ht="30">
      <c r="BA1010" s="32" t="str">
        <f t="shared" si="0"/>
        <v>E031</v>
      </c>
      <c r="BB1010" s="129" t="s">
        <v>106</v>
      </c>
      <c r="BC1010" s="316"/>
      <c r="BD1010" s="317"/>
      <c r="BE1010" s="49" t="s">
        <v>163</v>
      </c>
      <c r="BF1010" s="318"/>
      <c r="BG1010" s="143"/>
      <c r="BH1010" s="74" t="s">
        <v>343</v>
      </c>
      <c r="BI1010" s="142" t="s">
        <v>291</v>
      </c>
      <c r="BJ1010" s="76" t="s">
        <v>247</v>
      </c>
      <c r="BL1010" s="142" t="s">
        <v>424</v>
      </c>
      <c r="BM1010" s="142" t="s">
        <v>425</v>
      </c>
      <c r="BN1010" s="187" t="s">
        <v>562</v>
      </c>
      <c r="BO1010" s="84" t="s">
        <v>329</v>
      </c>
      <c r="BP1010" s="128" t="s">
        <v>801</v>
      </c>
      <c r="BQ1010" s="119"/>
    </row>
    <row r="1011" spans="53:69" ht="15.75">
      <c r="BA1011" s="32" t="str">
        <f t="shared" si="0"/>
        <v>S034</v>
      </c>
      <c r="BB1011" s="129" t="s">
        <v>808</v>
      </c>
      <c r="BC1011" s="316"/>
      <c r="BD1011" s="317"/>
      <c r="BE1011" s="50" t="s">
        <v>164</v>
      </c>
      <c r="BF1011" s="318"/>
      <c r="BG1011" s="143"/>
      <c r="BH1011" s="74" t="s">
        <v>344</v>
      </c>
      <c r="BI1011" s="142" t="s">
        <v>292</v>
      </c>
      <c r="BJ1011" s="76" t="s">
        <v>248</v>
      </c>
      <c r="BL1011" s="142" t="s">
        <v>426</v>
      </c>
      <c r="BM1011" s="142" t="s">
        <v>427</v>
      </c>
      <c r="BN1011" s="187" t="s">
        <v>563</v>
      </c>
      <c r="BO1011" s="82"/>
      <c r="BP1011" s="128" t="s">
        <v>802</v>
      </c>
      <c r="BQ1011" s="119"/>
    </row>
    <row r="1012" spans="53:69">
      <c r="BA1012" s="32" t="str">
        <f t="shared" si="0"/>
        <v>E035</v>
      </c>
      <c r="BB1012" s="130" t="s">
        <v>809</v>
      </c>
      <c r="BC1012" s="319" t="s">
        <v>234</v>
      </c>
      <c r="BD1012" s="320" t="s">
        <v>166</v>
      </c>
      <c r="BE1012" s="51" t="s">
        <v>167</v>
      </c>
      <c r="BF1012" s="187"/>
      <c r="BG1012" s="143"/>
      <c r="BH1012" s="142" t="s">
        <v>345</v>
      </c>
      <c r="BI1012" s="142" t="s">
        <v>293</v>
      </c>
      <c r="BJ1012" s="76" t="s">
        <v>249</v>
      </c>
      <c r="BL1012" s="142" t="s">
        <v>428</v>
      </c>
      <c r="BM1012" s="142" t="s">
        <v>429</v>
      </c>
      <c r="BN1012" s="187" t="s">
        <v>564</v>
      </c>
      <c r="BO1012" s="84"/>
      <c r="BP1012" s="128" t="s">
        <v>803</v>
      </c>
      <c r="BQ1012" s="119"/>
    </row>
    <row r="1013" spans="53:69">
      <c r="BA1013" s="32" t="str">
        <f t="shared" si="0"/>
        <v>E036</v>
      </c>
      <c r="BB1013" s="56" t="s">
        <v>810</v>
      </c>
      <c r="BC1013" s="319"/>
      <c r="BD1013" s="320"/>
      <c r="BE1013" s="51" t="s">
        <v>168</v>
      </c>
      <c r="BF1013" s="187"/>
      <c r="BG1013" s="143"/>
      <c r="BH1013" s="142" t="s">
        <v>346</v>
      </c>
      <c r="BI1013" s="142" t="s">
        <v>294</v>
      </c>
      <c r="BJ1013" s="76" t="s">
        <v>250</v>
      </c>
      <c r="BL1013" s="142" t="s">
        <v>430</v>
      </c>
      <c r="BM1013" s="142" t="s">
        <v>431</v>
      </c>
      <c r="BN1013" s="187" t="s">
        <v>565</v>
      </c>
      <c r="BO1013" s="83"/>
      <c r="BP1013" s="128" t="s">
        <v>804</v>
      </c>
      <c r="BQ1013" s="119"/>
    </row>
    <row r="1014" spans="53:69" ht="15.75">
      <c r="BA1014" s="32" t="str">
        <f t="shared" si="0"/>
        <v>F037</v>
      </c>
      <c r="BB1014" s="56" t="s">
        <v>811</v>
      </c>
      <c r="BC1014" s="319"/>
      <c r="BD1014" s="320"/>
      <c r="BE1014" s="52" t="s">
        <v>169</v>
      </c>
      <c r="BF1014" s="187"/>
      <c r="BG1014" s="143"/>
      <c r="BH1014" s="142" t="s">
        <v>347</v>
      </c>
      <c r="BI1014" s="142" t="s">
        <v>295</v>
      </c>
      <c r="BJ1014" s="76" t="s">
        <v>252</v>
      </c>
      <c r="BL1014" s="142" t="s">
        <v>432</v>
      </c>
      <c r="BM1014" s="142" t="s">
        <v>433</v>
      </c>
      <c r="BN1014" s="187" t="s">
        <v>830</v>
      </c>
      <c r="BO1014" s="84"/>
      <c r="BP1014" s="128" t="s">
        <v>805</v>
      </c>
      <c r="BQ1014" s="119"/>
    </row>
    <row r="1015" spans="53:69" ht="15.75">
      <c r="BA1015" s="32" t="str">
        <f t="shared" si="0"/>
        <v>PA17</v>
      </c>
      <c r="BB1015" s="131" t="s">
        <v>107</v>
      </c>
      <c r="BC1015" s="319"/>
      <c r="BD1015" s="320"/>
      <c r="BE1015" s="50" t="s">
        <v>170</v>
      </c>
      <c r="BF1015" s="187"/>
      <c r="BG1015" s="143"/>
      <c r="BH1015" s="142" t="s">
        <v>348</v>
      </c>
      <c r="BI1015" s="142" t="s">
        <v>296</v>
      </c>
      <c r="BJ1015" s="76" t="s">
        <v>409</v>
      </c>
      <c r="BL1015" s="142" t="s">
        <v>434</v>
      </c>
      <c r="BM1015" s="142" t="s">
        <v>435</v>
      </c>
      <c r="BN1015" s="187" t="s">
        <v>566</v>
      </c>
      <c r="BO1015" s="84"/>
      <c r="BP1015" s="128" t="s">
        <v>807</v>
      </c>
      <c r="BQ1015" s="119"/>
    </row>
    <row r="1016" spans="53:69" ht="15.75">
      <c r="BA1016" s="32" t="str">
        <f t="shared" si="0"/>
        <v>P123</v>
      </c>
      <c r="BB1016" s="129" t="s">
        <v>141</v>
      </c>
      <c r="BC1016" s="319"/>
      <c r="BD1016" s="320"/>
      <c r="BE1016" s="50" t="s">
        <v>171</v>
      </c>
      <c r="BF1016" s="187"/>
      <c r="BG1016" s="143"/>
      <c r="BH1016" s="142" t="s">
        <v>349</v>
      </c>
      <c r="BI1016" s="142" t="s">
        <v>297</v>
      </c>
      <c r="BJ1016" s="76" t="s">
        <v>195</v>
      </c>
      <c r="BL1016" s="142" t="s">
        <v>436</v>
      </c>
      <c r="BM1016" s="142" t="s">
        <v>437</v>
      </c>
      <c r="BN1016" s="187" t="s">
        <v>567</v>
      </c>
      <c r="BO1016" s="84"/>
      <c r="BP1016" s="128" t="s">
        <v>797</v>
      </c>
      <c r="BQ1016" s="120"/>
    </row>
    <row r="1017" spans="53:69" ht="15.75">
      <c r="BA1017" s="32" t="str">
        <f t="shared" si="0"/>
        <v>E043</v>
      </c>
      <c r="BB1017" s="132" t="s">
        <v>813</v>
      </c>
      <c r="BC1017" s="319"/>
      <c r="BD1017" s="320"/>
      <c r="BE1017" s="50" t="s">
        <v>172</v>
      </c>
      <c r="BF1017" s="187"/>
      <c r="BG1017" s="143"/>
      <c r="BH1017" s="142" t="s">
        <v>350</v>
      </c>
      <c r="BI1017" s="142" t="s">
        <v>298</v>
      </c>
      <c r="BJ1017" s="76" t="s">
        <v>410</v>
      </c>
      <c r="BL1017" s="142" t="s">
        <v>438</v>
      </c>
      <c r="BM1017" s="142" t="s">
        <v>439</v>
      </c>
      <c r="BN1017" s="187" t="s">
        <v>568</v>
      </c>
      <c r="BO1017" s="85"/>
      <c r="BP1017" s="119"/>
      <c r="BQ1017" s="120"/>
    </row>
    <row r="1018" spans="53:69" ht="31.5">
      <c r="BA1018" s="32" t="str">
        <f t="shared" si="0"/>
        <v>E044</v>
      </c>
      <c r="BB1018" s="132" t="s">
        <v>814</v>
      </c>
      <c r="BC1018" s="319"/>
      <c r="BD1018" s="320"/>
      <c r="BE1018" s="50" t="s">
        <v>173</v>
      </c>
      <c r="BF1018" s="187"/>
      <c r="BG1018" s="143"/>
      <c r="BH1018" s="142" t="s">
        <v>351</v>
      </c>
      <c r="BI1018" s="142" t="s">
        <v>299</v>
      </c>
      <c r="BJ1018" s="76" t="s">
        <v>254</v>
      </c>
      <c r="BL1018" s="142" t="s">
        <v>440</v>
      </c>
      <c r="BM1018" s="142" t="s">
        <v>441</v>
      </c>
      <c r="BN1018" s="187" t="s">
        <v>569</v>
      </c>
      <c r="BO1018" s="82"/>
      <c r="BP1018" s="122"/>
      <c r="BQ1018" s="121"/>
    </row>
    <row r="1019" spans="53:69" ht="15.75">
      <c r="BA1019" s="32" t="str">
        <f t="shared" si="0"/>
        <v>E045</v>
      </c>
      <c r="BB1019" s="132" t="s">
        <v>815</v>
      </c>
      <c r="BC1019" s="319"/>
      <c r="BD1019" s="320"/>
      <c r="BE1019" s="50" t="s">
        <v>174</v>
      </c>
      <c r="BF1019" s="187"/>
      <c r="BG1019" s="143"/>
      <c r="BH1019" s="142" t="s">
        <v>352</v>
      </c>
      <c r="BI1019" s="142" t="s">
        <v>300</v>
      </c>
      <c r="BJ1019" s="76" t="s">
        <v>256</v>
      </c>
      <c r="BL1019" s="142" t="s">
        <v>442</v>
      </c>
      <c r="BM1019" s="142" t="s">
        <v>443</v>
      </c>
      <c r="BN1019" s="187" t="s">
        <v>570</v>
      </c>
      <c r="BO1019" s="84"/>
      <c r="BP1019" s="123"/>
      <c r="BQ1019" s="121"/>
    </row>
    <row r="1020" spans="53:69" ht="31.5">
      <c r="BA1020" s="32" t="str">
        <f t="shared" si="0"/>
        <v>PA07</v>
      </c>
      <c r="BB1020" s="129" t="s">
        <v>111</v>
      </c>
      <c r="BC1020" s="319"/>
      <c r="BD1020" s="320"/>
      <c r="BE1020" s="50" t="s">
        <v>175</v>
      </c>
      <c r="BF1020" s="187"/>
      <c r="BG1020" s="143"/>
      <c r="BH1020" s="142" t="s">
        <v>353</v>
      </c>
      <c r="BI1020" s="142" t="s">
        <v>301</v>
      </c>
      <c r="BJ1020" s="76" t="s">
        <v>255</v>
      </c>
      <c r="BL1020" s="142" t="s">
        <v>444</v>
      </c>
      <c r="BM1020" s="142" t="s">
        <v>445</v>
      </c>
      <c r="BN1020" s="187" t="s">
        <v>571</v>
      </c>
      <c r="BO1020" s="82"/>
      <c r="BP1020" s="124"/>
      <c r="BQ1020" s="121"/>
    </row>
    <row r="1021" spans="53:69" ht="15.75">
      <c r="BA1021" s="32" t="str">
        <f t="shared" si="0"/>
        <v>E061</v>
      </c>
      <c r="BB1021" s="29" t="s">
        <v>112</v>
      </c>
      <c r="BC1021" s="64" t="s">
        <v>235</v>
      </c>
      <c r="BD1021" s="54" t="s">
        <v>177</v>
      </c>
      <c r="BE1021" s="55" t="s">
        <v>178</v>
      </c>
      <c r="BF1021" s="56" t="s">
        <v>179</v>
      </c>
      <c r="BG1021" s="73"/>
      <c r="BH1021" s="75" t="s">
        <v>354</v>
      </c>
      <c r="BI1021" s="142" t="s">
        <v>302</v>
      </c>
      <c r="BJ1021" s="76" t="s">
        <v>257</v>
      </c>
      <c r="BL1021" s="142" t="s">
        <v>446</v>
      </c>
      <c r="BM1021" s="142" t="s">
        <v>447</v>
      </c>
      <c r="BN1021" s="187" t="s">
        <v>572</v>
      </c>
      <c r="BO1021" s="84"/>
      <c r="BP1021" s="116"/>
      <c r="BQ1021" s="122"/>
    </row>
    <row r="1022" spans="53:69" ht="15.75">
      <c r="BA1022" s="32" t="str">
        <f t="shared" si="0"/>
        <v>E062</v>
      </c>
      <c r="BB1022" s="29" t="s">
        <v>113</v>
      </c>
      <c r="BC1022" s="64" t="s">
        <v>236</v>
      </c>
      <c r="BD1022" s="54" t="s">
        <v>181</v>
      </c>
      <c r="BE1022" s="55" t="s">
        <v>178</v>
      </c>
      <c r="BF1022" s="56" t="s">
        <v>179</v>
      </c>
      <c r="BG1022" s="73"/>
      <c r="BH1022" s="142" t="s">
        <v>355</v>
      </c>
      <c r="BI1022" s="142" t="s">
        <v>303</v>
      </c>
      <c r="BJ1022" s="76" t="s">
        <v>258</v>
      </c>
      <c r="BL1022" s="142" t="s">
        <v>448</v>
      </c>
      <c r="BM1022" s="142" t="s">
        <v>449</v>
      </c>
      <c r="BN1022" s="187" t="s">
        <v>573</v>
      </c>
      <c r="BO1022" s="86"/>
      <c r="BP1022" s="122"/>
      <c r="BQ1022" s="122"/>
    </row>
    <row r="1023" spans="53:69" ht="15.75">
      <c r="BA1023" s="32" t="str">
        <f t="shared" si="0"/>
        <v>E063</v>
      </c>
      <c r="BB1023" s="29" t="s">
        <v>114</v>
      </c>
      <c r="BC1023" s="64" t="s">
        <v>237</v>
      </c>
      <c r="BD1023" s="54" t="s">
        <v>183</v>
      </c>
      <c r="BE1023" s="55" t="s">
        <v>178</v>
      </c>
      <c r="BF1023" s="56" t="s">
        <v>179</v>
      </c>
      <c r="BG1023" s="73"/>
      <c r="BH1023" s="142" t="s">
        <v>356</v>
      </c>
      <c r="BI1023" s="142" t="s">
        <v>304</v>
      </c>
      <c r="BJ1023" s="76" t="s">
        <v>259</v>
      </c>
      <c r="BL1023" s="142" t="s">
        <v>450</v>
      </c>
      <c r="BM1023" s="142" t="s">
        <v>451</v>
      </c>
      <c r="BN1023" s="187" t="s">
        <v>574</v>
      </c>
      <c r="BO1023" s="87"/>
      <c r="BP1023" s="124"/>
      <c r="BQ1023" s="123"/>
    </row>
    <row r="1024" spans="53:69" ht="15.75">
      <c r="BA1024" s="32" t="str">
        <f t="shared" si="0"/>
        <v>E064</v>
      </c>
      <c r="BB1024" s="29" t="s">
        <v>115</v>
      </c>
      <c r="BC1024" s="64" t="s">
        <v>238</v>
      </c>
      <c r="BD1024" s="54" t="s">
        <v>72</v>
      </c>
      <c r="BE1024" s="55" t="s">
        <v>178</v>
      </c>
      <c r="BF1024" s="56" t="s">
        <v>179</v>
      </c>
      <c r="BG1024" s="73"/>
      <c r="BH1024" s="142" t="s">
        <v>357</v>
      </c>
      <c r="BI1024" s="142" t="s">
        <v>305</v>
      </c>
      <c r="BJ1024" s="77" t="s">
        <v>260</v>
      </c>
      <c r="BL1024" s="142" t="s">
        <v>452</v>
      </c>
      <c r="BM1024" s="142" t="s">
        <v>453</v>
      </c>
      <c r="BN1024" s="187" t="s">
        <v>575</v>
      </c>
      <c r="BO1024" s="88"/>
      <c r="BP1024" s="120"/>
      <c r="BQ1024" s="123"/>
    </row>
    <row r="1025" spans="53:69" ht="30">
      <c r="BA1025" s="32" t="str">
        <f t="shared" si="0"/>
        <v>E065</v>
      </c>
      <c r="BB1025" s="29" t="s">
        <v>116</v>
      </c>
      <c r="BC1025" s="64" t="s">
        <v>239</v>
      </c>
      <c r="BD1025" s="54" t="s">
        <v>186</v>
      </c>
      <c r="BE1025" s="55" t="s">
        <v>178</v>
      </c>
      <c r="BF1025" s="56" t="s">
        <v>179</v>
      </c>
      <c r="BG1025" s="73"/>
      <c r="BH1025" s="75" t="s">
        <v>358</v>
      </c>
      <c r="BI1025" s="142" t="s">
        <v>306</v>
      </c>
      <c r="BJ1025" s="78" t="s">
        <v>411</v>
      </c>
      <c r="BL1025" s="142" t="s">
        <v>454</v>
      </c>
      <c r="BM1025" s="142" t="s">
        <v>455</v>
      </c>
      <c r="BN1025" s="187" t="s">
        <v>576</v>
      </c>
      <c r="BO1025" s="86"/>
      <c r="BP1025" s="125"/>
      <c r="BQ1025" s="122"/>
    </row>
    <row r="1026" spans="53:69" ht="15.75">
      <c r="BA1026" s="32" t="str">
        <f t="shared" si="0"/>
        <v>E066</v>
      </c>
      <c r="BB1026" s="29" t="s">
        <v>117</v>
      </c>
      <c r="BC1026" s="64" t="s">
        <v>240</v>
      </c>
      <c r="BD1026" s="54" t="s">
        <v>188</v>
      </c>
      <c r="BE1026" s="55" t="s">
        <v>178</v>
      </c>
      <c r="BF1026" s="56" t="s">
        <v>179</v>
      </c>
      <c r="BG1026" s="73"/>
      <c r="BH1026" s="142" t="s">
        <v>359</v>
      </c>
      <c r="BI1026" s="142" t="s">
        <v>307</v>
      </c>
      <c r="BL1026" s="142" t="s">
        <v>456</v>
      </c>
      <c r="BM1026" s="142" t="s">
        <v>457</v>
      </c>
      <c r="BN1026" s="187" t="s">
        <v>577</v>
      </c>
      <c r="BO1026" s="89"/>
      <c r="BP1026" s="118"/>
      <c r="BQ1026" s="122"/>
    </row>
    <row r="1027" spans="53:69" ht="15.75">
      <c r="BA1027" s="32" t="str">
        <f t="shared" si="0"/>
        <v>E067</v>
      </c>
      <c r="BB1027" s="29" t="s">
        <v>118</v>
      </c>
      <c r="BC1027" s="65" t="s">
        <v>213</v>
      </c>
      <c r="BD1027" s="54" t="s">
        <v>189</v>
      </c>
      <c r="BE1027" s="55" t="s">
        <v>178</v>
      </c>
      <c r="BF1027" s="56" t="s">
        <v>179</v>
      </c>
      <c r="BG1027" s="73"/>
      <c r="BH1027" s="142" t="s">
        <v>360</v>
      </c>
      <c r="BI1027" s="142" t="s">
        <v>308</v>
      </c>
      <c r="BL1027" s="142" t="s">
        <v>458</v>
      </c>
      <c r="BM1027" s="142" t="s">
        <v>459</v>
      </c>
      <c r="BN1027" s="187" t="s">
        <v>578</v>
      </c>
      <c r="BO1027" s="84"/>
      <c r="BP1027" s="115"/>
      <c r="BQ1027" s="123"/>
    </row>
    <row r="1028" spans="53:69" ht="15.75">
      <c r="BA1028" s="32" t="str">
        <f t="shared" si="0"/>
        <v>E071</v>
      </c>
      <c r="BB1028" s="29" t="s">
        <v>120</v>
      </c>
      <c r="BC1028" s="65" t="s">
        <v>214</v>
      </c>
      <c r="BD1028" s="54" t="s">
        <v>190</v>
      </c>
      <c r="BE1028" s="55" t="s">
        <v>178</v>
      </c>
      <c r="BF1028" s="56" t="s">
        <v>179</v>
      </c>
      <c r="BG1028" s="73"/>
      <c r="BH1028" s="142" t="s">
        <v>361</v>
      </c>
      <c r="BI1028" s="142" t="s">
        <v>309</v>
      </c>
      <c r="BL1028" s="142" t="s">
        <v>460</v>
      </c>
      <c r="BM1028" s="142" t="s">
        <v>461</v>
      </c>
      <c r="BN1028" s="187" t="s">
        <v>579</v>
      </c>
      <c r="BO1028" s="90"/>
      <c r="BP1028" s="115"/>
      <c r="BQ1028" s="123"/>
    </row>
    <row r="1029" spans="53:69" ht="15.75">
      <c r="BA1029" s="32" t="str">
        <f t="shared" si="0"/>
        <v>E072</v>
      </c>
      <c r="BB1029" s="29" t="s">
        <v>121</v>
      </c>
      <c r="BC1029" s="65" t="s">
        <v>215</v>
      </c>
      <c r="BD1029" s="54" t="s">
        <v>191</v>
      </c>
      <c r="BE1029" s="55" t="s">
        <v>178</v>
      </c>
      <c r="BF1029" s="56" t="s">
        <v>179</v>
      </c>
      <c r="BG1029" s="73"/>
      <c r="BH1029" s="142" t="s">
        <v>362</v>
      </c>
      <c r="BI1029" s="142" t="s">
        <v>310</v>
      </c>
      <c r="BL1029" s="142" t="s">
        <v>462</v>
      </c>
      <c r="BM1029" s="142" t="s">
        <v>463</v>
      </c>
      <c r="BN1029" s="187" t="s">
        <v>580</v>
      </c>
      <c r="BO1029" s="91"/>
      <c r="BP1029" s="117"/>
      <c r="BQ1029" s="122"/>
    </row>
    <row r="1030" spans="53:69" ht="15.75">
      <c r="BA1030" s="32" t="str">
        <f t="shared" si="0"/>
        <v>E073</v>
      </c>
      <c r="BB1030" s="29" t="s">
        <v>122</v>
      </c>
      <c r="BC1030" s="65" t="s">
        <v>216</v>
      </c>
      <c r="BD1030" s="54" t="s">
        <v>192</v>
      </c>
      <c r="BE1030" s="55" t="s">
        <v>178</v>
      </c>
      <c r="BF1030" s="56" t="s">
        <v>179</v>
      </c>
      <c r="BG1030" s="73"/>
      <c r="BH1030" s="142" t="s">
        <v>363</v>
      </c>
      <c r="BI1030" s="142" t="s">
        <v>311</v>
      </c>
      <c r="BL1030" s="142" t="s">
        <v>464</v>
      </c>
      <c r="BM1030" s="142" t="s">
        <v>465</v>
      </c>
      <c r="BN1030" s="187" t="s">
        <v>581</v>
      </c>
      <c r="BO1030" s="90"/>
      <c r="BP1030" s="117"/>
      <c r="BQ1030" s="122"/>
    </row>
    <row r="1031" spans="53:69" ht="15.75">
      <c r="BA1031" s="32" t="str">
        <f t="shared" si="0"/>
        <v>E082</v>
      </c>
      <c r="BB1031" s="35" t="s">
        <v>146</v>
      </c>
      <c r="BC1031" s="65" t="s">
        <v>217</v>
      </c>
      <c r="BD1031" s="54" t="s">
        <v>193</v>
      </c>
      <c r="BE1031" s="55" t="s">
        <v>178</v>
      </c>
      <c r="BF1031" s="56" t="s">
        <v>179</v>
      </c>
      <c r="BG1031" s="73"/>
      <c r="BH1031" s="142" t="s">
        <v>364</v>
      </c>
      <c r="BI1031" s="142" t="s">
        <v>312</v>
      </c>
      <c r="BL1031" s="142" t="s">
        <v>466</v>
      </c>
      <c r="BM1031" s="142" t="s">
        <v>467</v>
      </c>
      <c r="BN1031" s="187" t="s">
        <v>582</v>
      </c>
      <c r="BO1031" s="86"/>
      <c r="BP1031" s="117"/>
      <c r="BQ1031" s="124"/>
    </row>
    <row r="1032" spans="53:69" ht="15.75">
      <c r="BA1032" s="32" t="str">
        <f t="shared" si="0"/>
        <v>E083</v>
      </c>
      <c r="BB1032" s="30" t="s">
        <v>126</v>
      </c>
      <c r="BC1032" s="65" t="s">
        <v>218</v>
      </c>
      <c r="BD1032" s="54" t="s">
        <v>194</v>
      </c>
      <c r="BE1032" s="55" t="s">
        <v>178</v>
      </c>
      <c r="BF1032" s="56" t="s">
        <v>179</v>
      </c>
      <c r="BG1032" s="73"/>
      <c r="BH1032" s="142" t="s">
        <v>365</v>
      </c>
      <c r="BI1032" s="142" t="s">
        <v>313</v>
      </c>
      <c r="BL1032" s="142" t="s">
        <v>468</v>
      </c>
      <c r="BM1032" s="142" t="s">
        <v>469</v>
      </c>
      <c r="BN1032" s="187" t="s">
        <v>583</v>
      </c>
      <c r="BO1032" s="86"/>
      <c r="BP1032" s="117"/>
      <c r="BQ1032" s="124"/>
    </row>
    <row r="1033" spans="53:69" ht="30">
      <c r="BA1033" s="32" t="str">
        <f t="shared" si="0"/>
        <v>E085</v>
      </c>
      <c r="BB1033" s="30" t="s">
        <v>832</v>
      </c>
      <c r="BC1033" s="65" t="s">
        <v>219</v>
      </c>
      <c r="BD1033" s="54" t="s">
        <v>195</v>
      </c>
      <c r="BE1033" s="55" t="s">
        <v>178</v>
      </c>
      <c r="BF1033" s="56" t="s">
        <v>179</v>
      </c>
      <c r="BG1033" s="73"/>
      <c r="BH1033" s="142" t="s">
        <v>366</v>
      </c>
      <c r="BI1033" s="142" t="s">
        <v>314</v>
      </c>
      <c r="BL1033" s="142" t="s">
        <v>470</v>
      </c>
      <c r="BM1033" s="142" t="s">
        <v>471</v>
      </c>
      <c r="BN1033" s="187" t="s">
        <v>584</v>
      </c>
      <c r="BO1033" s="86"/>
      <c r="BP1033" s="117"/>
      <c r="BQ1033" s="120"/>
    </row>
    <row r="1034" spans="53:69" ht="15.75">
      <c r="BA1034" s="32" t="str">
        <f t="shared" si="0"/>
        <v>E091</v>
      </c>
      <c r="BB1034" s="30" t="s">
        <v>110</v>
      </c>
      <c r="BC1034" s="65" t="s">
        <v>220</v>
      </c>
      <c r="BD1034" s="54" t="s">
        <v>196</v>
      </c>
      <c r="BE1034" s="55" t="s">
        <v>178</v>
      </c>
      <c r="BF1034" s="56" t="s">
        <v>179</v>
      </c>
      <c r="BG1034" s="73"/>
      <c r="BH1034" s="142" t="s">
        <v>367</v>
      </c>
      <c r="BI1034" s="142" t="s">
        <v>315</v>
      </c>
      <c r="BL1034" s="142" t="s">
        <v>329</v>
      </c>
      <c r="BM1034" s="142" t="s">
        <v>472</v>
      </c>
      <c r="BN1034" s="187" t="s">
        <v>585</v>
      </c>
      <c r="BO1034" s="87"/>
      <c r="BP1034" s="117"/>
      <c r="BQ1034" s="120"/>
    </row>
    <row r="1035" spans="53:69" ht="15.75">
      <c r="BA1035" s="32" t="str">
        <f t="shared" si="0"/>
        <v>E092</v>
      </c>
      <c r="BB1035" s="30" t="s">
        <v>130</v>
      </c>
      <c r="BC1035" s="65" t="s">
        <v>221</v>
      </c>
      <c r="BD1035" s="54" t="s">
        <v>197</v>
      </c>
      <c r="BE1035" s="55" t="s">
        <v>178</v>
      </c>
      <c r="BF1035" s="56" t="s">
        <v>179</v>
      </c>
      <c r="BG1035" s="73"/>
      <c r="BH1035" s="142" t="s">
        <v>368</v>
      </c>
      <c r="BI1035" s="142" t="s">
        <v>316</v>
      </c>
      <c r="BM1035" s="142" t="s">
        <v>473</v>
      </c>
      <c r="BN1035" s="187" t="s">
        <v>586</v>
      </c>
      <c r="BO1035" s="86"/>
      <c r="BP1035" s="115"/>
      <c r="BQ1035" s="125"/>
    </row>
    <row r="1036" spans="53:69" ht="15.75">
      <c r="BA1036" s="32" t="str">
        <f t="shared" si="0"/>
        <v>E101</v>
      </c>
      <c r="BB1036" s="35" t="s">
        <v>147</v>
      </c>
      <c r="BC1036" s="65" t="s">
        <v>222</v>
      </c>
      <c r="BD1036" s="54" t="s">
        <v>198</v>
      </c>
      <c r="BE1036" s="55" t="s">
        <v>178</v>
      </c>
      <c r="BF1036" s="56" t="s">
        <v>179</v>
      </c>
      <c r="BG1036" s="73"/>
      <c r="BH1036" s="142" t="s">
        <v>369</v>
      </c>
      <c r="BI1036" s="142" t="s">
        <v>317</v>
      </c>
      <c r="BM1036" s="142" t="s">
        <v>474</v>
      </c>
      <c r="BN1036" s="187" t="s">
        <v>587</v>
      </c>
      <c r="BO1036" s="86"/>
      <c r="BP1036" s="115"/>
      <c r="BQ1036" s="125"/>
    </row>
    <row r="1037" spans="53:69" ht="15.75">
      <c r="BA1037" s="32" t="str">
        <f t="shared" si="0"/>
        <v>E102</v>
      </c>
      <c r="BB1037" s="35" t="s">
        <v>148</v>
      </c>
      <c r="BC1037" s="65" t="s">
        <v>223</v>
      </c>
      <c r="BD1037" s="54" t="s">
        <v>199</v>
      </c>
      <c r="BE1037" s="55" t="s">
        <v>178</v>
      </c>
      <c r="BF1037" s="56" t="s">
        <v>179</v>
      </c>
      <c r="BG1037" s="73"/>
      <c r="BH1037" s="142" t="s">
        <v>370</v>
      </c>
      <c r="BI1037" s="142" t="s">
        <v>318</v>
      </c>
      <c r="BM1037" s="142" t="s">
        <v>475</v>
      </c>
      <c r="BN1037" s="187" t="s">
        <v>588</v>
      </c>
      <c r="BO1037" s="84"/>
      <c r="BP1037" s="115"/>
      <c r="BQ1037" s="125"/>
    </row>
    <row r="1038" spans="53:69" ht="15.75">
      <c r="BA1038" s="32" t="str">
        <f t="shared" si="0"/>
        <v>E103</v>
      </c>
      <c r="BB1038" s="31" t="s">
        <v>135</v>
      </c>
      <c r="BC1038" s="65" t="s">
        <v>224</v>
      </c>
      <c r="BD1038" s="54" t="s">
        <v>200</v>
      </c>
      <c r="BE1038" s="55" t="s">
        <v>178</v>
      </c>
      <c r="BF1038" s="56" t="s">
        <v>179</v>
      </c>
      <c r="BG1038" s="73"/>
      <c r="BH1038" s="75" t="s">
        <v>371</v>
      </c>
      <c r="BI1038" s="142" t="s">
        <v>319</v>
      </c>
      <c r="BM1038" s="142" t="s">
        <v>476</v>
      </c>
      <c r="BN1038" s="187" t="s">
        <v>589</v>
      </c>
      <c r="BO1038" s="85"/>
      <c r="BP1038" s="115"/>
      <c r="BQ1038" s="118"/>
    </row>
    <row r="1039" spans="53:69" ht="15.75">
      <c r="BA1039" s="32" t="str">
        <f t="shared" si="0"/>
        <v>E104</v>
      </c>
      <c r="BB1039" s="34" t="s">
        <v>149</v>
      </c>
      <c r="BC1039" s="65" t="s">
        <v>225</v>
      </c>
      <c r="BD1039" s="54" t="s">
        <v>201</v>
      </c>
      <c r="BE1039" s="55" t="s">
        <v>178</v>
      </c>
      <c r="BF1039" s="56" t="s">
        <v>179</v>
      </c>
      <c r="BG1039" s="73"/>
      <c r="BH1039" s="142" t="s">
        <v>372</v>
      </c>
      <c r="BI1039" s="142" t="s">
        <v>320</v>
      </c>
      <c r="BM1039" s="142" t="s">
        <v>477</v>
      </c>
      <c r="BN1039" s="187" t="s">
        <v>589</v>
      </c>
      <c r="BO1039" s="88"/>
      <c r="BP1039" s="115"/>
      <c r="BQ1039" s="118"/>
    </row>
    <row r="1040" spans="53:69" ht="15.75">
      <c r="BA1040" s="32" t="str">
        <f t="shared" si="0"/>
        <v>E105</v>
      </c>
      <c r="BB1040" s="31" t="s">
        <v>134</v>
      </c>
      <c r="BC1040" s="65" t="s">
        <v>226</v>
      </c>
      <c r="BD1040" s="54" t="s">
        <v>202</v>
      </c>
      <c r="BE1040" s="55" t="s">
        <v>178</v>
      </c>
      <c r="BF1040" s="56" t="s">
        <v>179</v>
      </c>
      <c r="BG1040" s="73"/>
      <c r="BH1040" s="142" t="s">
        <v>373</v>
      </c>
      <c r="BI1040" s="142" t="s">
        <v>321</v>
      </c>
      <c r="BM1040" s="142" t="s">
        <v>478</v>
      </c>
      <c r="BN1040" s="187" t="s">
        <v>590</v>
      </c>
      <c r="BO1040" s="86"/>
      <c r="BP1040" s="117"/>
      <c r="BQ1040" s="123"/>
    </row>
    <row r="1041" spans="53:69" ht="30">
      <c r="BA1041" s="32" t="str">
        <f t="shared" si="0"/>
        <v>E112</v>
      </c>
      <c r="BB1041" s="28" t="s">
        <v>102</v>
      </c>
      <c r="BC1041" s="65" t="s">
        <v>227</v>
      </c>
      <c r="BD1041" s="54" t="s">
        <v>203</v>
      </c>
      <c r="BE1041" s="58" t="s">
        <v>204</v>
      </c>
      <c r="BF1041" s="187"/>
      <c r="BG1041" s="143"/>
      <c r="BH1041" s="142" t="s">
        <v>374</v>
      </c>
      <c r="BI1041" s="142" t="s">
        <v>322</v>
      </c>
      <c r="BM1041" s="142" t="s">
        <v>479</v>
      </c>
      <c r="BN1041" s="187" t="s">
        <v>591</v>
      </c>
      <c r="BO1041" s="86"/>
      <c r="BP1041" s="117"/>
      <c r="BQ1041" s="123"/>
    </row>
    <row r="1042" spans="53:69" ht="30">
      <c r="BA1042" s="32" t="str">
        <f t="shared" si="0"/>
        <v>E122</v>
      </c>
      <c r="BB1042" s="36" t="s">
        <v>140</v>
      </c>
      <c r="BC1042" s="65" t="s">
        <v>228</v>
      </c>
      <c r="BD1042" s="54" t="s">
        <v>205</v>
      </c>
      <c r="BE1042" s="59" t="s">
        <v>206</v>
      </c>
      <c r="BF1042" s="187"/>
      <c r="BG1042" s="143"/>
      <c r="BH1042" s="142" t="s">
        <v>375</v>
      </c>
      <c r="BI1042" s="142" t="s">
        <v>323</v>
      </c>
      <c r="BM1042" s="142" t="s">
        <v>480</v>
      </c>
      <c r="BN1042" s="187" t="s">
        <v>592</v>
      </c>
      <c r="BO1042" s="92"/>
      <c r="BP1042" s="117"/>
      <c r="BQ1042" s="120"/>
    </row>
    <row r="1043" spans="53:69">
      <c r="BA1043" s="32" t="str">
        <f t="shared" si="0"/>
        <v>E124</v>
      </c>
      <c r="BB1043" s="36" t="s">
        <v>144</v>
      </c>
      <c r="BC1043" s="65" t="s">
        <v>229</v>
      </c>
      <c r="BD1043" s="54" t="s">
        <v>207</v>
      </c>
      <c r="BE1043" s="58" t="s">
        <v>208</v>
      </c>
      <c r="BF1043" s="187"/>
      <c r="BG1043" s="143"/>
      <c r="BH1043" s="142" t="s">
        <v>376</v>
      </c>
      <c r="BI1043" s="142" t="s">
        <v>324</v>
      </c>
      <c r="BM1043" s="142" t="s">
        <v>481</v>
      </c>
      <c r="BN1043" s="187" t="s">
        <v>593</v>
      </c>
      <c r="BO1043" s="92"/>
      <c r="BP1043" s="117"/>
      <c r="BQ1043" s="120"/>
    </row>
    <row r="1044" spans="53:69" ht="15.75">
      <c r="BA1044" s="32" t="str">
        <f t="shared" si="0"/>
        <v>F081</v>
      </c>
      <c r="BB1044" s="37" t="s">
        <v>124</v>
      </c>
      <c r="BC1044" s="65" t="s">
        <v>230</v>
      </c>
      <c r="BD1044" s="54" t="s">
        <v>209</v>
      </c>
      <c r="BE1044" s="55" t="s">
        <v>210</v>
      </c>
      <c r="BF1044" s="187"/>
      <c r="BG1044" s="143"/>
      <c r="BH1044" s="142" t="s">
        <v>377</v>
      </c>
      <c r="BI1044" s="142" t="s">
        <v>325</v>
      </c>
      <c r="BM1044" s="142" t="s">
        <v>482</v>
      </c>
      <c r="BN1044" s="187" t="s">
        <v>594</v>
      </c>
      <c r="BO1044" s="86"/>
      <c r="BP1044" s="117"/>
      <c r="BQ1044" s="119"/>
    </row>
    <row r="1045" spans="53:69">
      <c r="BA1045" s="32" t="str">
        <f t="shared" si="0"/>
        <v>F084</v>
      </c>
      <c r="BB1045" s="37" t="s">
        <v>150</v>
      </c>
      <c r="BC1045" s="65" t="s">
        <v>231</v>
      </c>
      <c r="BD1045" s="61" t="s">
        <v>211</v>
      </c>
      <c r="BE1045" s="47" t="s">
        <v>212</v>
      </c>
      <c r="BF1045" s="187"/>
      <c r="BG1045" s="143"/>
      <c r="BH1045" s="142" t="s">
        <v>378</v>
      </c>
      <c r="BI1045" s="142" t="s">
        <v>326</v>
      </c>
      <c r="BM1045" s="142" t="s">
        <v>483</v>
      </c>
      <c r="BN1045" s="187" t="s">
        <v>595</v>
      </c>
      <c r="BO1045" s="92"/>
      <c r="BP1045" s="117"/>
      <c r="BQ1045" s="124"/>
    </row>
    <row r="1046" spans="53:69">
      <c r="BA1046" s="32" t="str">
        <f t="shared" si="0"/>
        <v>G055</v>
      </c>
      <c r="BB1046" s="38" t="s">
        <v>109</v>
      </c>
      <c r="BH1046" s="142" t="s">
        <v>379</v>
      </c>
      <c r="BI1046" s="142" t="s">
        <v>327</v>
      </c>
      <c r="BM1046" s="142" t="s">
        <v>484</v>
      </c>
      <c r="BN1046" s="187" t="s">
        <v>596</v>
      </c>
      <c r="BO1046" s="92"/>
      <c r="BP1046" s="117"/>
      <c r="BQ1046" s="124"/>
    </row>
    <row r="1047" spans="53:69" ht="30">
      <c r="BA1047" s="32" t="str">
        <f t="shared" si="0"/>
        <v>K052</v>
      </c>
      <c r="BB1047" s="39" t="s">
        <v>108</v>
      </c>
      <c r="BH1047" s="142" t="s">
        <v>380</v>
      </c>
      <c r="BI1047" s="142" t="s">
        <v>328</v>
      </c>
      <c r="BM1047" s="142" t="s">
        <v>485</v>
      </c>
      <c r="BN1047" s="187" t="s">
        <v>597</v>
      </c>
      <c r="BO1047" s="93"/>
      <c r="BP1047" s="117"/>
      <c r="BQ1047" s="116"/>
    </row>
    <row r="1048" spans="53:69">
      <c r="BA1048" s="32" t="s">
        <v>860</v>
      </c>
      <c r="BB1048" s="39" t="s">
        <v>859</v>
      </c>
      <c r="BH1048" s="142" t="s">
        <v>381</v>
      </c>
      <c r="BI1048" s="142" t="s">
        <v>329</v>
      </c>
      <c r="BM1048" s="142" t="s">
        <v>486</v>
      </c>
      <c r="BN1048" s="187" t="s">
        <v>597</v>
      </c>
      <c r="BO1048" s="92"/>
      <c r="BP1048" s="117"/>
      <c r="BQ1048" s="116"/>
    </row>
    <row r="1049" spans="53:69">
      <c r="BA1049" s="32" t="str">
        <f t="shared" ref="BA1049:BA1074" si="1">MID(BB1049,1,4)</f>
        <v>N014</v>
      </c>
      <c r="BB1049" s="40" t="s">
        <v>100</v>
      </c>
      <c r="BH1049" s="142" t="s">
        <v>382</v>
      </c>
      <c r="BM1049" s="142" t="s">
        <v>487</v>
      </c>
      <c r="BN1049" s="187" t="s">
        <v>598</v>
      </c>
      <c r="BO1049" s="87"/>
      <c r="BP1049" s="126"/>
      <c r="BQ1049" s="118"/>
    </row>
    <row r="1050" spans="53:69">
      <c r="BA1050" s="32" t="str">
        <f t="shared" si="1"/>
        <v>O121</v>
      </c>
      <c r="BB1050" s="36" t="s">
        <v>137</v>
      </c>
      <c r="BH1050" s="142" t="s">
        <v>383</v>
      </c>
      <c r="BM1050" s="142" t="s">
        <v>488</v>
      </c>
      <c r="BN1050" s="187" t="s">
        <v>599</v>
      </c>
      <c r="BO1050" s="82"/>
      <c r="BP1050" s="126"/>
      <c r="BQ1050" s="118"/>
    </row>
    <row r="1051" spans="53:69">
      <c r="BA1051" s="32" t="str">
        <f t="shared" si="1"/>
        <v>P106</v>
      </c>
      <c r="BB1051" s="41" t="s">
        <v>133</v>
      </c>
      <c r="BH1051" s="142" t="s">
        <v>384</v>
      </c>
      <c r="BM1051" s="142" t="s">
        <v>489</v>
      </c>
      <c r="BN1051" s="187" t="s">
        <v>600</v>
      </c>
      <c r="BO1051" s="82"/>
      <c r="BP1051" s="127"/>
      <c r="BQ1051" s="114"/>
    </row>
    <row r="1052" spans="53:69">
      <c r="BA1052" s="32" t="str">
        <f t="shared" si="1"/>
        <v>P111</v>
      </c>
      <c r="BB1052" s="36" t="s">
        <v>101</v>
      </c>
      <c r="BH1052" s="142" t="s">
        <v>385</v>
      </c>
      <c r="BM1052" s="142" t="s">
        <v>490</v>
      </c>
      <c r="BN1052" s="187" t="s">
        <v>601</v>
      </c>
      <c r="BO1052" s="86"/>
      <c r="BP1052" s="117"/>
      <c r="BQ1052" s="123"/>
    </row>
    <row r="1053" spans="53:69">
      <c r="BA1053" s="32" t="str">
        <f t="shared" si="1"/>
        <v>P123</v>
      </c>
      <c r="BB1053" s="42" t="s">
        <v>141</v>
      </c>
      <c r="BH1053" s="142" t="s">
        <v>386</v>
      </c>
      <c r="BM1053" s="142" t="s">
        <v>491</v>
      </c>
      <c r="BN1053" s="187" t="s">
        <v>602</v>
      </c>
      <c r="BO1053" s="82"/>
      <c r="BP1053" s="115"/>
      <c r="BQ1053" s="123"/>
    </row>
    <row r="1054" spans="53:69">
      <c r="BA1054" s="32" t="str">
        <f t="shared" si="1"/>
        <v>PA01</v>
      </c>
      <c r="BB1054" s="36" t="s">
        <v>145</v>
      </c>
      <c r="BH1054" s="142" t="s">
        <v>387</v>
      </c>
      <c r="BM1054" s="142" t="s">
        <v>492</v>
      </c>
      <c r="BN1054" s="187" t="s">
        <v>603</v>
      </c>
      <c r="BO1054" s="82"/>
      <c r="BP1054" s="115"/>
      <c r="BQ1054" s="123"/>
    </row>
    <row r="1055" spans="53:69">
      <c r="BA1055" s="32" t="str">
        <f t="shared" si="1"/>
        <v>PA02</v>
      </c>
      <c r="BB1055" s="40" t="s">
        <v>99</v>
      </c>
      <c r="BH1055" s="142" t="s">
        <v>388</v>
      </c>
      <c r="BM1055" s="142" t="s">
        <v>493</v>
      </c>
      <c r="BN1055" s="187" t="s">
        <v>604</v>
      </c>
      <c r="BO1055" s="94"/>
      <c r="BP1055" s="115"/>
      <c r="BQ1055" s="123"/>
    </row>
    <row r="1056" spans="53:69">
      <c r="BA1056" s="32" t="str">
        <f t="shared" si="1"/>
        <v>PA03</v>
      </c>
      <c r="BB1056" s="42" t="s">
        <v>142</v>
      </c>
      <c r="BH1056" s="142" t="s">
        <v>389</v>
      </c>
      <c r="BM1056" s="142" t="s">
        <v>494</v>
      </c>
      <c r="BN1056" s="187" t="s">
        <v>605</v>
      </c>
      <c r="BO1056" s="82"/>
      <c r="BP1056" s="115"/>
      <c r="BQ1056" s="123"/>
    </row>
    <row r="1057" spans="53:69">
      <c r="BA1057" s="32" t="str">
        <f t="shared" si="1"/>
        <v>PA04</v>
      </c>
      <c r="BB1057" s="37" t="s">
        <v>129</v>
      </c>
      <c r="BH1057" s="142" t="s">
        <v>390</v>
      </c>
      <c r="BM1057" s="142" t="s">
        <v>495</v>
      </c>
      <c r="BN1057" s="187" t="s">
        <v>606</v>
      </c>
      <c r="BO1057" s="95"/>
      <c r="BP1057" s="117"/>
      <c r="BQ1057" s="122"/>
    </row>
    <row r="1058" spans="53:69">
      <c r="BA1058" s="32" t="str">
        <f t="shared" si="1"/>
        <v>PA05</v>
      </c>
      <c r="BB1058" s="37" t="s">
        <v>127</v>
      </c>
      <c r="BH1058" s="142" t="s">
        <v>391</v>
      </c>
      <c r="BM1058" s="142" t="s">
        <v>496</v>
      </c>
      <c r="BN1058" s="187" t="s">
        <v>607</v>
      </c>
      <c r="BO1058" s="87"/>
      <c r="BP1058" s="117"/>
      <c r="BQ1058" s="123"/>
    </row>
    <row r="1059" spans="53:69">
      <c r="BA1059" s="32" t="str">
        <f t="shared" si="1"/>
        <v>PA06</v>
      </c>
      <c r="BB1059" s="37" t="s">
        <v>128</v>
      </c>
      <c r="BH1059" s="142" t="s">
        <v>392</v>
      </c>
      <c r="BM1059" s="142" t="s">
        <v>497</v>
      </c>
      <c r="BN1059" s="187" t="s">
        <v>608</v>
      </c>
      <c r="BO1059" s="84"/>
      <c r="BP1059" s="117"/>
      <c r="BQ1059" s="124"/>
    </row>
    <row r="1060" spans="53:69">
      <c r="BA1060" s="32" t="str">
        <f t="shared" si="1"/>
        <v>PA07</v>
      </c>
      <c r="BB1060" s="39" t="s">
        <v>111</v>
      </c>
      <c r="BH1060" s="142" t="s">
        <v>393</v>
      </c>
      <c r="BM1060" s="142" t="s">
        <v>498</v>
      </c>
      <c r="BN1060" s="187" t="s">
        <v>609</v>
      </c>
      <c r="BO1060" s="84"/>
      <c r="BP1060" s="117"/>
      <c r="BQ1060" s="124"/>
    </row>
    <row r="1061" spans="53:69">
      <c r="BA1061" s="32" t="str">
        <f t="shared" si="1"/>
        <v>PA08</v>
      </c>
      <c r="BB1061" s="39" t="s">
        <v>119</v>
      </c>
      <c r="BH1061" s="142" t="s">
        <v>394</v>
      </c>
      <c r="BM1061" s="142" t="s">
        <v>499</v>
      </c>
      <c r="BN1061" s="187" t="s">
        <v>610</v>
      </c>
      <c r="BO1061" s="84"/>
      <c r="BP1061" s="117"/>
      <c r="BQ1061" s="122"/>
    </row>
    <row r="1062" spans="53:69">
      <c r="BA1062" s="32" t="str">
        <f t="shared" si="1"/>
        <v>MA10</v>
      </c>
      <c r="BB1062" s="42" t="s">
        <v>143</v>
      </c>
      <c r="BH1062" s="142" t="s">
        <v>395</v>
      </c>
      <c r="BM1062" s="142" t="s">
        <v>500</v>
      </c>
      <c r="BN1062" s="187" t="s">
        <v>611</v>
      </c>
      <c r="BO1062" s="82"/>
      <c r="BP1062" s="117"/>
      <c r="BQ1062" s="122"/>
    </row>
    <row r="1063" spans="53:69">
      <c r="BA1063" s="32" t="str">
        <f t="shared" si="1"/>
        <v>OA11</v>
      </c>
      <c r="BB1063" s="36" t="s">
        <v>138</v>
      </c>
      <c r="BN1063" s="187" t="s">
        <v>612</v>
      </c>
      <c r="BO1063" s="84"/>
      <c r="BP1063" s="117"/>
      <c r="BQ1063" s="122"/>
    </row>
    <row r="1064" spans="53:69">
      <c r="BA1064" s="32" t="str">
        <f t="shared" si="1"/>
        <v>PA09</v>
      </c>
      <c r="BB1064" s="40" t="s">
        <v>105</v>
      </c>
      <c r="BH1064" s="142" t="s">
        <v>396</v>
      </c>
      <c r="BM1064" s="142" t="s">
        <v>501</v>
      </c>
      <c r="BN1064" s="187" t="s">
        <v>613</v>
      </c>
      <c r="BO1064" s="93"/>
      <c r="BP1064" s="117"/>
      <c r="BQ1064" s="123"/>
    </row>
    <row r="1065" spans="53:69">
      <c r="BA1065" s="32" t="str">
        <f t="shared" si="1"/>
        <v>PA14</v>
      </c>
      <c r="BB1065" s="36" t="s">
        <v>103</v>
      </c>
      <c r="BH1065" s="142" t="s">
        <v>397</v>
      </c>
      <c r="BM1065" s="142" t="s">
        <v>502</v>
      </c>
      <c r="BN1065" s="187" t="s">
        <v>614</v>
      </c>
      <c r="BO1065" s="93"/>
      <c r="BP1065" s="117"/>
      <c r="BQ1065" s="122"/>
    </row>
    <row r="1066" spans="53:69">
      <c r="BA1066" s="32" t="str">
        <f t="shared" si="1"/>
        <v>PA15</v>
      </c>
      <c r="BB1066" s="42" t="s">
        <v>139</v>
      </c>
      <c r="BH1066" s="142" t="s">
        <v>398</v>
      </c>
      <c r="BM1066" s="142" t="s">
        <v>503</v>
      </c>
      <c r="BN1066" s="187" t="s">
        <v>615</v>
      </c>
      <c r="BO1066" s="93"/>
      <c r="BP1066" s="117"/>
      <c r="BQ1066" s="122"/>
    </row>
    <row r="1067" spans="53:69">
      <c r="BA1067" s="32" t="str">
        <f t="shared" si="1"/>
        <v>PA16</v>
      </c>
      <c r="BB1067" s="37" t="s">
        <v>125</v>
      </c>
      <c r="BH1067" s="142" t="s">
        <v>399</v>
      </c>
      <c r="BM1067" s="142" t="s">
        <v>504</v>
      </c>
      <c r="BN1067" s="187" t="s">
        <v>616</v>
      </c>
      <c r="BO1067" s="87"/>
      <c r="BP1067" s="117"/>
      <c r="BQ1067" s="122"/>
    </row>
    <row r="1068" spans="53:69">
      <c r="BA1068" s="32" t="str">
        <f t="shared" si="1"/>
        <v>PA17</v>
      </c>
      <c r="BB1068" s="39" t="s">
        <v>107</v>
      </c>
      <c r="BH1068" s="142" t="s">
        <v>400</v>
      </c>
      <c r="BM1068" s="142" t="s">
        <v>505</v>
      </c>
      <c r="BN1068" s="187" t="s">
        <v>617</v>
      </c>
      <c r="BO1068" s="93"/>
      <c r="BP1068" s="117"/>
      <c r="BQ1068" s="122"/>
    </row>
    <row r="1069" spans="53:69">
      <c r="BA1069" s="32" t="str">
        <f t="shared" si="1"/>
        <v>PA18</v>
      </c>
      <c r="BB1069" s="37" t="s">
        <v>131</v>
      </c>
      <c r="BH1069" s="142" t="s">
        <v>401</v>
      </c>
      <c r="BM1069" s="142" t="s">
        <v>506</v>
      </c>
      <c r="BN1069" s="187" t="s">
        <v>618</v>
      </c>
      <c r="BO1069" s="93"/>
      <c r="BP1069" s="117"/>
      <c r="BQ1069" s="121"/>
    </row>
    <row r="1070" spans="53:69">
      <c r="BA1070" s="32" t="str">
        <f t="shared" si="1"/>
        <v>PA19</v>
      </c>
      <c r="BB1070" s="39" t="s">
        <v>123</v>
      </c>
      <c r="BH1070" s="142" t="s">
        <v>402</v>
      </c>
      <c r="BM1070" s="142" t="s">
        <v>507</v>
      </c>
      <c r="BN1070" s="187" t="s">
        <v>619</v>
      </c>
      <c r="BO1070" s="93"/>
      <c r="BP1070" s="117"/>
      <c r="BQ1070" s="121"/>
    </row>
    <row r="1071" spans="53:69">
      <c r="BA1071" s="32" t="str">
        <f t="shared" si="1"/>
        <v>PA21</v>
      </c>
      <c r="BB1071" s="41" t="s">
        <v>132</v>
      </c>
      <c r="BH1071" s="142" t="s">
        <v>403</v>
      </c>
      <c r="BM1071" s="142" t="s">
        <v>508</v>
      </c>
      <c r="BN1071" s="187" t="s">
        <v>620</v>
      </c>
      <c r="BO1071" s="92"/>
      <c r="BP1071" s="117"/>
      <c r="BQ1071" s="123"/>
    </row>
    <row r="1072" spans="53:69">
      <c r="BA1072" s="32" t="str">
        <f t="shared" si="1"/>
        <v>PA22</v>
      </c>
      <c r="BB1072" s="37" t="s">
        <v>151</v>
      </c>
      <c r="BH1072" s="142" t="s">
        <v>404</v>
      </c>
      <c r="BM1072" s="142" t="s">
        <v>509</v>
      </c>
      <c r="BN1072" s="187" t="s">
        <v>621</v>
      </c>
      <c r="BO1072" s="92"/>
      <c r="BP1072" s="117"/>
      <c r="BQ1072" s="121"/>
    </row>
    <row r="1073" spans="53:69">
      <c r="BA1073" s="32" t="str">
        <f t="shared" si="1"/>
        <v>PA23</v>
      </c>
      <c r="BB1073" s="41" t="s">
        <v>136</v>
      </c>
      <c r="BC1073" s="63" t="s">
        <v>241</v>
      </c>
      <c r="BD1073" s="46" t="s">
        <v>243</v>
      </c>
      <c r="BH1073" s="142" t="s">
        <v>405</v>
      </c>
      <c r="BM1073" s="142" t="s">
        <v>510</v>
      </c>
      <c r="BN1073" s="187" t="s">
        <v>622</v>
      </c>
      <c r="BO1073" s="93"/>
      <c r="BP1073" s="117"/>
      <c r="BQ1073" s="121"/>
    </row>
    <row r="1074" spans="53:69">
      <c r="BA1074" s="32" t="str">
        <f t="shared" si="1"/>
        <v>PA25</v>
      </c>
      <c r="BB1074" s="187" t="s">
        <v>812</v>
      </c>
      <c r="BC1074" s="185" t="s">
        <v>232</v>
      </c>
      <c r="BD1074" s="186" t="s">
        <v>262</v>
      </c>
      <c r="BH1074" s="142" t="s">
        <v>406</v>
      </c>
      <c r="BM1074" s="142" t="s">
        <v>511</v>
      </c>
      <c r="BN1074" s="187" t="s">
        <v>623</v>
      </c>
      <c r="BO1074" s="93"/>
      <c r="BP1074" s="117"/>
      <c r="BQ1074" s="121"/>
    </row>
    <row r="1075" spans="53:69">
      <c r="BC1075" s="185" t="s">
        <v>233</v>
      </c>
      <c r="BD1075" s="186" t="s">
        <v>271</v>
      </c>
      <c r="BM1075" s="142" t="s">
        <v>512</v>
      </c>
      <c r="BN1075" s="187" t="s">
        <v>624</v>
      </c>
      <c r="BO1075" s="87"/>
      <c r="BP1075" s="117"/>
      <c r="BQ1075" s="121"/>
    </row>
    <row r="1076" spans="53:69">
      <c r="BC1076" s="185" t="s">
        <v>234</v>
      </c>
      <c r="BD1076" s="188" t="s">
        <v>272</v>
      </c>
      <c r="BN1076" s="187" t="s">
        <v>625</v>
      </c>
      <c r="BO1076" s="93"/>
      <c r="BP1076" s="117"/>
      <c r="BQ1076" s="116"/>
    </row>
    <row r="1077" spans="53:69">
      <c r="BC1077" s="185" t="s">
        <v>235</v>
      </c>
      <c r="BD1077" s="54" t="s">
        <v>270</v>
      </c>
      <c r="BM1077" s="142" t="s">
        <v>513</v>
      </c>
      <c r="BN1077" s="187" t="s">
        <v>626</v>
      </c>
      <c r="BO1077" s="84"/>
      <c r="BP1077" s="117"/>
      <c r="BQ1077" s="116"/>
    </row>
    <row r="1078" spans="53:69">
      <c r="BC1078" s="185" t="s">
        <v>236</v>
      </c>
      <c r="BD1078" s="54" t="s">
        <v>181</v>
      </c>
      <c r="BM1078" s="142" t="s">
        <v>514</v>
      </c>
      <c r="BN1078" s="187" t="s">
        <v>627</v>
      </c>
      <c r="BO1078" s="93"/>
      <c r="BP1078" s="117"/>
      <c r="BQ1078" s="123"/>
    </row>
    <row r="1079" spans="53:69">
      <c r="BC1079" s="185" t="s">
        <v>237</v>
      </c>
      <c r="BD1079" s="54" t="s">
        <v>183</v>
      </c>
      <c r="BM1079" s="142" t="s">
        <v>515</v>
      </c>
      <c r="BN1079" s="187" t="s">
        <v>628</v>
      </c>
      <c r="BO1079" s="87"/>
      <c r="BP1079" s="117"/>
      <c r="BQ1079" s="123"/>
    </row>
    <row r="1080" spans="53:69">
      <c r="BC1080" s="185" t="s">
        <v>238</v>
      </c>
      <c r="BD1080" s="54" t="s">
        <v>72</v>
      </c>
      <c r="BM1080" s="142" t="s">
        <v>516</v>
      </c>
      <c r="BN1080" s="187" t="s">
        <v>629</v>
      </c>
      <c r="BO1080" s="84"/>
      <c r="BP1080" s="117"/>
      <c r="BQ1080" s="123"/>
    </row>
    <row r="1081" spans="53:69">
      <c r="BC1081" s="185" t="s">
        <v>239</v>
      </c>
      <c r="BD1081" s="54" t="s">
        <v>186</v>
      </c>
      <c r="BM1081" s="142" t="s">
        <v>517</v>
      </c>
      <c r="BN1081" s="187" t="s">
        <v>630</v>
      </c>
      <c r="BO1081" s="84"/>
      <c r="BP1081" s="117"/>
      <c r="BQ1081" s="123"/>
    </row>
    <row r="1082" spans="53:69">
      <c r="BC1082" s="185" t="s">
        <v>240</v>
      </c>
      <c r="BD1082" s="54" t="s">
        <v>269</v>
      </c>
      <c r="BM1082" s="142" t="s">
        <v>518</v>
      </c>
      <c r="BN1082" s="187" t="s">
        <v>631</v>
      </c>
      <c r="BO1082" s="90"/>
      <c r="BP1082" s="117"/>
      <c r="BQ1082" s="116"/>
    </row>
    <row r="1083" spans="53:69">
      <c r="BC1083" s="57" t="s">
        <v>213</v>
      </c>
      <c r="BD1083" s="54" t="s">
        <v>189</v>
      </c>
      <c r="BM1083" s="142" t="s">
        <v>519</v>
      </c>
      <c r="BN1083" s="187" t="s">
        <v>632</v>
      </c>
      <c r="BO1083" s="84"/>
      <c r="BP1083" s="117"/>
      <c r="BQ1083" s="122"/>
    </row>
    <row r="1084" spans="53:69">
      <c r="BC1084" s="57" t="s">
        <v>214</v>
      </c>
      <c r="BD1084" s="54" t="s">
        <v>190</v>
      </c>
      <c r="BM1084" s="142" t="s">
        <v>520</v>
      </c>
      <c r="BN1084" s="187" t="s">
        <v>633</v>
      </c>
      <c r="BO1084" s="84"/>
      <c r="BP1084" s="117"/>
      <c r="BQ1084" s="122"/>
    </row>
    <row r="1085" spans="53:69">
      <c r="BC1085" s="57" t="s">
        <v>215</v>
      </c>
      <c r="BD1085" s="54" t="s">
        <v>273</v>
      </c>
      <c r="BM1085" s="142" t="s">
        <v>521</v>
      </c>
      <c r="BN1085" s="187" t="s">
        <v>634</v>
      </c>
      <c r="BO1085" s="84"/>
      <c r="BP1085" s="117"/>
      <c r="BQ1085" s="122"/>
    </row>
    <row r="1086" spans="53:69">
      <c r="BC1086" s="57" t="s">
        <v>216</v>
      </c>
      <c r="BD1086" s="54" t="s">
        <v>192</v>
      </c>
      <c r="BM1086" s="142" t="s">
        <v>522</v>
      </c>
      <c r="BN1086" s="187" t="s">
        <v>634</v>
      </c>
      <c r="BO1086" s="84"/>
      <c r="BP1086" s="117"/>
      <c r="BQ1086" s="116"/>
    </row>
    <row r="1087" spans="53:69">
      <c r="BC1087" s="57" t="s">
        <v>217</v>
      </c>
      <c r="BD1087" s="54" t="s">
        <v>193</v>
      </c>
      <c r="BM1087" s="142" t="s">
        <v>523</v>
      </c>
      <c r="BN1087" s="187" t="s">
        <v>635</v>
      </c>
      <c r="BO1087" s="84"/>
      <c r="BP1087" s="117"/>
      <c r="BQ1087" s="122"/>
    </row>
    <row r="1088" spans="53:69">
      <c r="BC1088" s="57" t="s">
        <v>218</v>
      </c>
      <c r="BD1088" s="54" t="s">
        <v>274</v>
      </c>
      <c r="BM1088" s="142" t="s">
        <v>524</v>
      </c>
      <c r="BN1088" s="187" t="s">
        <v>636</v>
      </c>
      <c r="BO1088" s="84"/>
      <c r="BP1088" s="117"/>
      <c r="BQ1088" s="116"/>
    </row>
    <row r="1089" spans="55:69">
      <c r="BC1089" s="57" t="s">
        <v>219</v>
      </c>
      <c r="BD1089" s="54" t="s">
        <v>275</v>
      </c>
      <c r="BM1089" s="142" t="s">
        <v>525</v>
      </c>
      <c r="BN1089" s="187" t="s">
        <v>637</v>
      </c>
      <c r="BO1089" s="84"/>
      <c r="BP1089" s="117"/>
      <c r="BQ1089" s="116"/>
    </row>
    <row r="1090" spans="55:69">
      <c r="BC1090" s="57" t="s">
        <v>220</v>
      </c>
      <c r="BD1090" s="54" t="s">
        <v>196</v>
      </c>
      <c r="BM1090" s="142" t="s">
        <v>526</v>
      </c>
      <c r="BN1090" s="187" t="s">
        <v>638</v>
      </c>
      <c r="BO1090" s="84"/>
      <c r="BP1090" s="117"/>
      <c r="BQ1090" s="116"/>
    </row>
    <row r="1091" spans="55:69">
      <c r="BC1091" s="65" t="s">
        <v>221</v>
      </c>
      <c r="BD1091" s="54" t="s">
        <v>276</v>
      </c>
      <c r="BM1091" s="142" t="s">
        <v>527</v>
      </c>
      <c r="BN1091" s="187" t="s">
        <v>639</v>
      </c>
      <c r="BO1091" s="87"/>
      <c r="BP1091" s="117"/>
      <c r="BQ1091" s="116"/>
    </row>
    <row r="1092" spans="55:69">
      <c r="BC1092" s="65" t="s">
        <v>222</v>
      </c>
      <c r="BD1092" s="54" t="s">
        <v>198</v>
      </c>
      <c r="BM1092" s="142" t="s">
        <v>528</v>
      </c>
      <c r="BN1092" s="187" t="s">
        <v>640</v>
      </c>
      <c r="BO1092" s="87"/>
      <c r="BP1092" s="126"/>
      <c r="BQ1092" s="123"/>
    </row>
    <row r="1093" spans="55:69">
      <c r="BC1093" s="65" t="s">
        <v>223</v>
      </c>
      <c r="BD1093" s="54" t="s">
        <v>199</v>
      </c>
      <c r="BM1093" s="142" t="s">
        <v>529</v>
      </c>
      <c r="BN1093" s="187" t="s">
        <v>641</v>
      </c>
      <c r="BO1093" s="87"/>
      <c r="BP1093" s="117"/>
      <c r="BQ1093" s="123"/>
    </row>
    <row r="1094" spans="55:69">
      <c r="BC1094" s="65" t="s">
        <v>224</v>
      </c>
      <c r="BD1094" s="54" t="s">
        <v>277</v>
      </c>
      <c r="BM1094" s="142" t="s">
        <v>530</v>
      </c>
      <c r="BN1094" s="187" t="s">
        <v>642</v>
      </c>
      <c r="BO1094" s="93"/>
      <c r="BP1094" s="126"/>
      <c r="BQ1094" s="123"/>
    </row>
    <row r="1095" spans="55:69">
      <c r="BC1095" s="65" t="s">
        <v>225</v>
      </c>
      <c r="BD1095" s="54" t="s">
        <v>278</v>
      </c>
      <c r="BM1095" s="142" t="s">
        <v>531</v>
      </c>
      <c r="BN1095" s="187" t="s">
        <v>643</v>
      </c>
      <c r="BO1095" s="93"/>
      <c r="BP1095" s="115"/>
      <c r="BQ1095" s="116"/>
    </row>
    <row r="1096" spans="55:69">
      <c r="BC1096" s="65" t="s">
        <v>226</v>
      </c>
      <c r="BD1096" s="54" t="s">
        <v>279</v>
      </c>
      <c r="BM1096" s="142" t="s">
        <v>532</v>
      </c>
      <c r="BN1096" s="187" t="s">
        <v>644</v>
      </c>
      <c r="BO1096" s="86"/>
      <c r="BP1096" s="115"/>
      <c r="BQ1096" s="124"/>
    </row>
    <row r="1097" spans="55:69">
      <c r="BC1097" s="65" t="s">
        <v>227</v>
      </c>
      <c r="BD1097" s="54" t="s">
        <v>285</v>
      </c>
      <c r="BE1097" s="69" t="s">
        <v>6</v>
      </c>
      <c r="BM1097" s="142" t="s">
        <v>533</v>
      </c>
      <c r="BN1097" s="187" t="s">
        <v>645</v>
      </c>
      <c r="BO1097" s="93"/>
      <c r="BP1097" s="115"/>
      <c r="BQ1097" s="124"/>
    </row>
    <row r="1098" spans="55:69">
      <c r="BC1098" s="65" t="s">
        <v>228</v>
      </c>
      <c r="BD1098" s="54" t="s">
        <v>280</v>
      </c>
      <c r="BE1098" s="69" t="s">
        <v>252</v>
      </c>
      <c r="BM1098" s="142" t="s">
        <v>534</v>
      </c>
      <c r="BN1098" s="187" t="s">
        <v>646</v>
      </c>
      <c r="BO1098" s="92"/>
      <c r="BP1098" s="143"/>
    </row>
    <row r="1099" spans="55:69">
      <c r="BC1099" s="65" t="s">
        <v>229</v>
      </c>
      <c r="BD1099" s="54" t="s">
        <v>281</v>
      </c>
      <c r="BE1099" s="69" t="s">
        <v>6</v>
      </c>
      <c r="BM1099" s="142" t="s">
        <v>535</v>
      </c>
      <c r="BN1099" s="187" t="s">
        <v>647</v>
      </c>
      <c r="BO1099" s="93"/>
      <c r="BP1099" s="143"/>
    </row>
    <row r="1100" spans="55:69">
      <c r="BC1100" s="65" t="s">
        <v>230</v>
      </c>
      <c r="BD1100" s="54" t="s">
        <v>282</v>
      </c>
      <c r="BE1100" s="69" t="s">
        <v>6</v>
      </c>
      <c r="BM1100" s="142" t="s">
        <v>536</v>
      </c>
      <c r="BN1100" s="187" t="s">
        <v>648</v>
      </c>
      <c r="BO1100" s="93"/>
      <c r="BP1100" s="143"/>
    </row>
    <row r="1101" spans="55:69">
      <c r="BC1101" s="65" t="s">
        <v>231</v>
      </c>
      <c r="BD1101" s="61" t="s">
        <v>283</v>
      </c>
      <c r="BE1101" s="61" t="s">
        <v>211</v>
      </c>
      <c r="BM1101" s="142" t="s">
        <v>537</v>
      </c>
      <c r="BN1101" s="187" t="s">
        <v>649</v>
      </c>
      <c r="BO1101" s="86"/>
      <c r="BP1101" s="143"/>
    </row>
    <row r="1102" spans="55:69" ht="15.75" thickBot="1">
      <c r="BM1102" s="142" t="s">
        <v>538</v>
      </c>
      <c r="BN1102" s="187" t="s">
        <v>650</v>
      </c>
      <c r="BO1102" s="93"/>
      <c r="BP1102" s="143"/>
    </row>
    <row r="1103" spans="55:69">
      <c r="BC1103" s="313" t="s">
        <v>243</v>
      </c>
      <c r="BD1103" s="314"/>
      <c r="BE1103" s="45" t="s">
        <v>261</v>
      </c>
      <c r="BM1103" s="142" t="s">
        <v>539</v>
      </c>
      <c r="BN1103" s="187" t="s">
        <v>651</v>
      </c>
      <c r="BO1103" s="93"/>
      <c r="BP1103" s="143"/>
    </row>
    <row r="1104" spans="55:69">
      <c r="BC1104" s="185" t="s">
        <v>156</v>
      </c>
      <c r="BD1104" s="186" t="s">
        <v>263</v>
      </c>
      <c r="BE1104" s="47" t="s">
        <v>158</v>
      </c>
      <c r="BM1104" s="142" t="s">
        <v>540</v>
      </c>
      <c r="BN1104" s="187" t="s">
        <v>652</v>
      </c>
      <c r="BO1104" s="86"/>
      <c r="BP1104" s="143"/>
    </row>
    <row r="1105" spans="55:68">
      <c r="BC1105" s="185" t="s">
        <v>156</v>
      </c>
      <c r="BD1105" s="186" t="s">
        <v>263</v>
      </c>
      <c r="BE1105" s="47" t="s">
        <v>159</v>
      </c>
      <c r="BM1105" s="142" t="s">
        <v>541</v>
      </c>
      <c r="BN1105" s="187" t="s">
        <v>653</v>
      </c>
      <c r="BO1105" s="86"/>
      <c r="BP1105" s="143"/>
    </row>
    <row r="1106" spans="55:68">
      <c r="BC1106" s="185" t="s">
        <v>160</v>
      </c>
      <c r="BD1106" s="186" t="s">
        <v>264</v>
      </c>
      <c r="BE1106" s="48" t="s">
        <v>161</v>
      </c>
      <c r="BM1106" s="142" t="s">
        <v>542</v>
      </c>
      <c r="BN1106" s="187" t="s">
        <v>654</v>
      </c>
      <c r="BO1106" s="82"/>
      <c r="BP1106" s="143"/>
    </row>
    <row r="1107" spans="55:68" ht="15.75">
      <c r="BC1107" s="185" t="s">
        <v>160</v>
      </c>
      <c r="BD1107" s="186" t="s">
        <v>264</v>
      </c>
      <c r="BE1107" s="49" t="s">
        <v>162</v>
      </c>
      <c r="BM1107" s="142" t="s">
        <v>543</v>
      </c>
      <c r="BN1107" s="187" t="s">
        <v>655</v>
      </c>
      <c r="BO1107" s="82"/>
      <c r="BP1107" s="143"/>
    </row>
    <row r="1108" spans="55:68" ht="15.75">
      <c r="BC1108" s="185" t="s">
        <v>160</v>
      </c>
      <c r="BD1108" s="186" t="s">
        <v>264</v>
      </c>
      <c r="BE1108" s="49" t="s">
        <v>163</v>
      </c>
      <c r="BM1108" s="142" t="s">
        <v>544</v>
      </c>
      <c r="BN1108" s="187" t="s">
        <v>656</v>
      </c>
      <c r="BO1108" s="82"/>
      <c r="BP1108" s="143"/>
    </row>
    <row r="1109" spans="55:68" ht="15.75">
      <c r="BC1109" s="185" t="s">
        <v>160</v>
      </c>
      <c r="BD1109" s="186" t="s">
        <v>264</v>
      </c>
      <c r="BE1109" s="50" t="s">
        <v>164</v>
      </c>
      <c r="BM1109" s="142" t="s">
        <v>545</v>
      </c>
      <c r="BN1109" s="187" t="s">
        <v>657</v>
      </c>
      <c r="BO1109" s="82"/>
      <c r="BP1109" s="143"/>
    </row>
    <row r="1110" spans="55:68">
      <c r="BC1110" s="185" t="s">
        <v>165</v>
      </c>
      <c r="BD1110" s="188" t="s">
        <v>265</v>
      </c>
      <c r="BE1110" s="51" t="s">
        <v>167</v>
      </c>
      <c r="BM1110" s="142" t="s">
        <v>546</v>
      </c>
      <c r="BN1110" s="187" t="s">
        <v>658</v>
      </c>
      <c r="BO1110" s="96"/>
      <c r="BP1110" s="143"/>
    </row>
    <row r="1111" spans="55:68">
      <c r="BC1111" s="185" t="s">
        <v>165</v>
      </c>
      <c r="BD1111" s="188" t="s">
        <v>265</v>
      </c>
      <c r="BE1111" s="51" t="s">
        <v>168</v>
      </c>
      <c r="BM1111" s="142" t="s">
        <v>547</v>
      </c>
      <c r="BN1111" s="187" t="s">
        <v>659</v>
      </c>
      <c r="BO1111" s="96"/>
      <c r="BP1111" s="143"/>
    </row>
    <row r="1112" spans="55:68" ht="15.75">
      <c r="BC1112" s="185" t="s">
        <v>165</v>
      </c>
      <c r="BD1112" s="188" t="s">
        <v>265</v>
      </c>
      <c r="BE1112" s="52" t="s">
        <v>169</v>
      </c>
      <c r="BM1112" s="142" t="s">
        <v>548</v>
      </c>
      <c r="BN1112" s="187" t="s">
        <v>660</v>
      </c>
      <c r="BO1112" s="96"/>
      <c r="BP1112" s="143"/>
    </row>
    <row r="1113" spans="55:68" ht="15.75">
      <c r="BC1113" s="185" t="s">
        <v>165</v>
      </c>
      <c r="BD1113" s="188" t="s">
        <v>265</v>
      </c>
      <c r="BE1113" s="50" t="s">
        <v>170</v>
      </c>
      <c r="BM1113" s="142" t="s">
        <v>549</v>
      </c>
      <c r="BN1113" s="187" t="s">
        <v>661</v>
      </c>
      <c r="BO1113" s="96"/>
      <c r="BP1113" s="143"/>
    </row>
    <row r="1114" spans="55:68" ht="15.75">
      <c r="BC1114" s="185" t="s">
        <v>165</v>
      </c>
      <c r="BD1114" s="188" t="s">
        <v>265</v>
      </c>
      <c r="BE1114" s="50" t="s">
        <v>171</v>
      </c>
      <c r="BM1114" s="142" t="s">
        <v>550</v>
      </c>
      <c r="BN1114" s="187" t="s">
        <v>662</v>
      </c>
      <c r="BO1114" s="96"/>
      <c r="BP1114" s="143"/>
    </row>
    <row r="1115" spans="55:68" ht="15.75">
      <c r="BC1115" s="185" t="s">
        <v>165</v>
      </c>
      <c r="BD1115" s="188" t="s">
        <v>265</v>
      </c>
      <c r="BE1115" s="50" t="s">
        <v>172</v>
      </c>
      <c r="BM1115" s="142" t="s">
        <v>551</v>
      </c>
      <c r="BN1115" s="187" t="s">
        <v>663</v>
      </c>
      <c r="BO1115" s="96"/>
      <c r="BP1115" s="143"/>
    </row>
    <row r="1116" spans="55:68" ht="31.5">
      <c r="BC1116" s="185" t="s">
        <v>165</v>
      </c>
      <c r="BD1116" s="188" t="s">
        <v>265</v>
      </c>
      <c r="BE1116" s="50" t="s">
        <v>173</v>
      </c>
      <c r="BM1116" s="142" t="s">
        <v>552</v>
      </c>
      <c r="BN1116" s="187" t="s">
        <v>664</v>
      </c>
      <c r="BO1116" s="96"/>
      <c r="BP1116" s="143"/>
    </row>
    <row r="1117" spans="55:68" ht="15.75">
      <c r="BC1117" s="185" t="s">
        <v>165</v>
      </c>
      <c r="BD1117" s="188" t="s">
        <v>265</v>
      </c>
      <c r="BE1117" s="50" t="s">
        <v>174</v>
      </c>
      <c r="BM1117" s="142" t="s">
        <v>553</v>
      </c>
      <c r="BN1117" s="187" t="s">
        <v>665</v>
      </c>
      <c r="BO1117" s="96"/>
      <c r="BP1117" s="143"/>
    </row>
    <row r="1118" spans="55:68" ht="31.5">
      <c r="BC1118" s="185" t="s">
        <v>165</v>
      </c>
      <c r="BD1118" s="188" t="s">
        <v>265</v>
      </c>
      <c r="BE1118" s="50" t="s">
        <v>175</v>
      </c>
      <c r="BM1118" s="142" t="s">
        <v>554</v>
      </c>
      <c r="BN1118" s="187" t="s">
        <v>666</v>
      </c>
      <c r="BO1118" s="82"/>
      <c r="BP1118" s="143"/>
    </row>
    <row r="1119" spans="55:68">
      <c r="BC1119" s="185" t="s">
        <v>176</v>
      </c>
      <c r="BD1119" s="54" t="s">
        <v>177</v>
      </c>
      <c r="BE1119" s="54" t="s">
        <v>177</v>
      </c>
      <c r="BM1119" s="142" t="s">
        <v>329</v>
      </c>
      <c r="BN1119" s="187" t="s">
        <v>667</v>
      </c>
      <c r="BO1119" s="93"/>
      <c r="BP1119" s="143"/>
    </row>
    <row r="1120" spans="55:68" ht="15.75">
      <c r="BC1120" s="185" t="s">
        <v>180</v>
      </c>
      <c r="BD1120" s="54" t="s">
        <v>181</v>
      </c>
      <c r="BE1120" s="67" t="s">
        <v>244</v>
      </c>
      <c r="BN1120" s="187" t="s">
        <v>668</v>
      </c>
      <c r="BO1120" s="97"/>
      <c r="BP1120" s="143"/>
    </row>
    <row r="1121" spans="55:68" ht="15.75">
      <c r="BC1121" s="185" t="s">
        <v>182</v>
      </c>
      <c r="BD1121" s="54" t="s">
        <v>183</v>
      </c>
      <c r="BE1121" s="67" t="s">
        <v>6</v>
      </c>
      <c r="BN1121" s="187" t="s">
        <v>669</v>
      </c>
      <c r="BO1121" s="98"/>
      <c r="BP1121" s="143"/>
    </row>
    <row r="1122" spans="55:68" ht="15.75">
      <c r="BC1122" s="185" t="s">
        <v>184</v>
      </c>
      <c r="BD1122" s="54" t="s">
        <v>72</v>
      </c>
      <c r="BE1122" s="67" t="s">
        <v>245</v>
      </c>
      <c r="BN1122" s="187" t="s">
        <v>670</v>
      </c>
      <c r="BO1122" s="99"/>
      <c r="BP1122" s="143"/>
    </row>
    <row r="1123" spans="55:68" ht="15.75">
      <c r="BC1123" s="185" t="s">
        <v>185</v>
      </c>
      <c r="BD1123" s="54" t="s">
        <v>186</v>
      </c>
      <c r="BE1123" s="67" t="s">
        <v>246</v>
      </c>
      <c r="BN1123" s="187" t="s">
        <v>671</v>
      </c>
      <c r="BO1123" s="99"/>
      <c r="BP1123" s="143"/>
    </row>
    <row r="1124" spans="55:68" ht="15.75">
      <c r="BC1124" s="185" t="s">
        <v>187</v>
      </c>
      <c r="BD1124" s="54" t="s">
        <v>188</v>
      </c>
      <c r="BE1124" s="67" t="s">
        <v>247</v>
      </c>
      <c r="BN1124" s="187" t="s">
        <v>672</v>
      </c>
      <c r="BO1124" s="98"/>
      <c r="BP1124" s="143"/>
    </row>
    <row r="1125" spans="55:68" ht="15.75">
      <c r="BC1125" s="57">
        <v>10</v>
      </c>
      <c r="BD1125" s="54" t="s">
        <v>189</v>
      </c>
      <c r="BE1125" s="67" t="s">
        <v>248</v>
      </c>
      <c r="BN1125" s="187" t="s">
        <v>673</v>
      </c>
      <c r="BO1125" s="83"/>
      <c r="BP1125" s="143"/>
    </row>
    <row r="1126" spans="55:68" ht="15.75">
      <c r="BC1126" s="57">
        <v>10</v>
      </c>
      <c r="BD1126" s="54" t="s">
        <v>189</v>
      </c>
      <c r="BE1126" s="67" t="s">
        <v>833</v>
      </c>
      <c r="BN1126" s="187" t="s">
        <v>674</v>
      </c>
      <c r="BO1126" s="99"/>
      <c r="BP1126" s="143"/>
    </row>
    <row r="1127" spans="55:68" ht="15.75">
      <c r="BC1127" s="57">
        <v>11</v>
      </c>
      <c r="BD1127" s="54" t="s">
        <v>190</v>
      </c>
      <c r="BE1127" s="67" t="s">
        <v>249</v>
      </c>
      <c r="BN1127" s="187" t="s">
        <v>675</v>
      </c>
      <c r="BO1127" s="83"/>
      <c r="BP1127" s="143"/>
    </row>
    <row r="1128" spans="55:68" ht="15.75">
      <c r="BC1128" s="57">
        <v>11</v>
      </c>
      <c r="BD1128" s="54" t="s">
        <v>190</v>
      </c>
      <c r="BE1128" s="67" t="s">
        <v>268</v>
      </c>
      <c r="BN1128" s="187" t="s">
        <v>676</v>
      </c>
      <c r="BO1128" s="83"/>
      <c r="BP1128" s="143"/>
    </row>
    <row r="1129" spans="55:68" ht="15.75">
      <c r="BC1129" s="57">
        <v>12</v>
      </c>
      <c r="BD1129" s="54" t="s">
        <v>266</v>
      </c>
      <c r="BE1129" s="67" t="s">
        <v>250</v>
      </c>
      <c r="BN1129" s="187" t="s">
        <v>677</v>
      </c>
      <c r="BO1129" s="82"/>
      <c r="BP1129" s="143"/>
    </row>
    <row r="1130" spans="55:68" ht="15.75">
      <c r="BC1130" s="57">
        <v>12</v>
      </c>
      <c r="BD1130" s="54" t="s">
        <v>266</v>
      </c>
      <c r="BE1130" s="67" t="s">
        <v>244</v>
      </c>
      <c r="BN1130" s="187" t="s">
        <v>678</v>
      </c>
      <c r="BO1130" s="86"/>
      <c r="BP1130" s="143"/>
    </row>
    <row r="1131" spans="55:68" ht="15.75">
      <c r="BC1131" s="57">
        <v>12</v>
      </c>
      <c r="BD1131" s="54" t="s">
        <v>266</v>
      </c>
      <c r="BE1131" s="67" t="s">
        <v>251</v>
      </c>
      <c r="BN1131" s="187" t="s">
        <v>679</v>
      </c>
      <c r="BO1131" s="86"/>
      <c r="BP1131" s="143"/>
    </row>
    <row r="1132" spans="55:68">
      <c r="BC1132" s="57">
        <v>13</v>
      </c>
      <c r="BD1132" s="54" t="s">
        <v>192</v>
      </c>
      <c r="BE1132" s="54" t="s">
        <v>252</v>
      </c>
      <c r="BN1132" s="187" t="s">
        <v>680</v>
      </c>
      <c r="BO1132" s="86"/>
      <c r="BP1132" s="143"/>
    </row>
    <row r="1133" spans="55:68">
      <c r="BC1133" s="57">
        <v>14</v>
      </c>
      <c r="BD1133" s="54" t="s">
        <v>193</v>
      </c>
      <c r="BE1133" s="54" t="s">
        <v>253</v>
      </c>
      <c r="BN1133" s="187" t="s">
        <v>681</v>
      </c>
      <c r="BO1133" s="86"/>
      <c r="BP1133" s="143"/>
    </row>
    <row r="1134" spans="55:68">
      <c r="BC1134" s="57">
        <v>15</v>
      </c>
      <c r="BD1134" s="54" t="s">
        <v>194</v>
      </c>
      <c r="BE1134" s="54" t="s">
        <v>410</v>
      </c>
      <c r="BN1134" s="187" t="s">
        <v>682</v>
      </c>
      <c r="BO1134" s="86"/>
      <c r="BP1134" s="143"/>
    </row>
    <row r="1135" spans="55:68">
      <c r="BC1135" s="57">
        <v>16</v>
      </c>
      <c r="BD1135" s="54" t="s">
        <v>195</v>
      </c>
      <c r="BE1135" s="54" t="s">
        <v>195</v>
      </c>
      <c r="BN1135" s="187" t="s">
        <v>683</v>
      </c>
      <c r="BO1135" s="86"/>
      <c r="BP1135" s="143"/>
    </row>
    <row r="1136" spans="55:68">
      <c r="BC1136" s="57">
        <v>17</v>
      </c>
      <c r="BD1136" s="54" t="s">
        <v>196</v>
      </c>
      <c r="BE1136" s="68" t="s">
        <v>254</v>
      </c>
      <c r="BN1136" s="187" t="s">
        <v>684</v>
      </c>
      <c r="BO1136" s="84"/>
      <c r="BP1136" s="143"/>
    </row>
    <row r="1137" spans="55:68">
      <c r="BC1137" s="57">
        <v>18</v>
      </c>
      <c r="BD1137" s="54" t="s">
        <v>197</v>
      </c>
      <c r="BE1137" s="68" t="s">
        <v>255</v>
      </c>
      <c r="BN1137" s="187" t="s">
        <v>685</v>
      </c>
      <c r="BO1137" s="84"/>
      <c r="BP1137" s="143"/>
    </row>
    <row r="1138" spans="55:68">
      <c r="BC1138" s="57">
        <v>19</v>
      </c>
      <c r="BD1138" s="54" t="s">
        <v>198</v>
      </c>
      <c r="BE1138" s="54" t="s">
        <v>256</v>
      </c>
      <c r="BN1138" s="187" t="s">
        <v>686</v>
      </c>
      <c r="BO1138" s="84"/>
      <c r="BP1138" s="143"/>
    </row>
    <row r="1139" spans="55:68">
      <c r="BC1139" s="57">
        <v>20</v>
      </c>
      <c r="BD1139" s="54" t="s">
        <v>199</v>
      </c>
      <c r="BE1139" s="54" t="s">
        <v>257</v>
      </c>
      <c r="BN1139" s="187" t="s">
        <v>687</v>
      </c>
      <c r="BO1139" s="86"/>
      <c r="BP1139" s="143"/>
    </row>
    <row r="1140" spans="55:68">
      <c r="BC1140" s="57">
        <v>21</v>
      </c>
      <c r="BD1140" s="54" t="s">
        <v>200</v>
      </c>
      <c r="BE1140" s="54" t="s">
        <v>258</v>
      </c>
      <c r="BN1140" s="187" t="s">
        <v>687</v>
      </c>
      <c r="BO1140" s="93"/>
      <c r="BP1140" s="143"/>
    </row>
    <row r="1141" spans="55:68">
      <c r="BC1141" s="57">
        <v>21</v>
      </c>
      <c r="BD1141" s="54" t="s">
        <v>200</v>
      </c>
      <c r="BE1141" s="54" t="s">
        <v>267</v>
      </c>
      <c r="BN1141" s="187" t="s">
        <v>688</v>
      </c>
      <c r="BO1141" s="86"/>
      <c r="BP1141" s="143"/>
    </row>
    <row r="1142" spans="55:68">
      <c r="BC1142" s="57" t="s">
        <v>225</v>
      </c>
      <c r="BD1142" s="54" t="s">
        <v>284</v>
      </c>
      <c r="BE1142" s="54" t="s">
        <v>259</v>
      </c>
      <c r="BN1142" s="187" t="s">
        <v>689</v>
      </c>
      <c r="BO1142" s="87"/>
      <c r="BP1142" s="143"/>
    </row>
    <row r="1143" spans="55:68">
      <c r="BC1143" s="57">
        <v>23</v>
      </c>
      <c r="BD1143" s="54" t="s">
        <v>279</v>
      </c>
      <c r="BE1143" s="54" t="s">
        <v>260</v>
      </c>
      <c r="BN1143" s="187" t="s">
        <v>690</v>
      </c>
      <c r="BO1143" s="83"/>
      <c r="BP1143" s="143"/>
    </row>
    <row r="1144" spans="55:68">
      <c r="BC1144" s="57" t="s">
        <v>227</v>
      </c>
      <c r="BD1144" s="54" t="s">
        <v>285</v>
      </c>
      <c r="BE1144" s="69" t="s">
        <v>6</v>
      </c>
      <c r="BN1144" s="187" t="s">
        <v>691</v>
      </c>
      <c r="BO1144" s="83"/>
      <c r="BP1144" s="143"/>
    </row>
    <row r="1145" spans="55:68">
      <c r="BC1145" s="57" t="s">
        <v>228</v>
      </c>
      <c r="BD1145" s="54" t="s">
        <v>280</v>
      </c>
      <c r="BE1145" s="69" t="s">
        <v>252</v>
      </c>
      <c r="BN1145" s="187" t="s">
        <v>692</v>
      </c>
      <c r="BO1145" s="83"/>
      <c r="BP1145" s="143"/>
    </row>
    <row r="1146" spans="55:68">
      <c r="BC1146" s="57" t="s">
        <v>229</v>
      </c>
      <c r="BD1146" s="54" t="s">
        <v>281</v>
      </c>
      <c r="BE1146" s="69" t="s">
        <v>6</v>
      </c>
      <c r="BN1146" s="187" t="s">
        <v>693</v>
      </c>
      <c r="BO1146" s="95"/>
      <c r="BP1146" s="143"/>
    </row>
    <row r="1147" spans="55:68">
      <c r="BC1147" s="57" t="s">
        <v>230</v>
      </c>
      <c r="BD1147" s="54" t="s">
        <v>282</v>
      </c>
      <c r="BE1147" s="69" t="s">
        <v>6</v>
      </c>
      <c r="BN1147" s="187" t="s">
        <v>694</v>
      </c>
      <c r="BO1147" s="83"/>
      <c r="BP1147" s="143"/>
    </row>
    <row r="1148" spans="55:68">
      <c r="BC1148" s="60" t="s">
        <v>231</v>
      </c>
      <c r="BD1148" s="61" t="s">
        <v>283</v>
      </c>
      <c r="BE1148" s="61" t="s">
        <v>211</v>
      </c>
      <c r="BN1148" s="187" t="s">
        <v>695</v>
      </c>
      <c r="BO1148" s="83"/>
      <c r="BP1148" s="143"/>
    </row>
    <row r="1149" spans="55:68">
      <c r="BN1149" s="187" t="s">
        <v>696</v>
      </c>
      <c r="BO1149" s="83"/>
      <c r="BP1149" s="143"/>
    </row>
    <row r="1150" spans="55:68">
      <c r="BN1150" s="187" t="s">
        <v>697</v>
      </c>
      <c r="BO1150" s="87"/>
      <c r="BP1150" s="143"/>
    </row>
    <row r="1151" spans="55:68">
      <c r="BN1151" s="187" t="s">
        <v>698</v>
      </c>
      <c r="BO1151" s="93"/>
      <c r="BP1151" s="143"/>
    </row>
    <row r="1152" spans="55:68">
      <c r="BN1152" s="187" t="s">
        <v>699</v>
      </c>
      <c r="BO1152" s="93"/>
      <c r="BP1152" s="143"/>
    </row>
    <row r="1153" spans="66:68">
      <c r="BN1153" s="187" t="s">
        <v>700</v>
      </c>
      <c r="BO1153" s="93"/>
      <c r="BP1153" s="143"/>
    </row>
    <row r="1154" spans="66:68">
      <c r="BN1154" s="187" t="s">
        <v>701</v>
      </c>
      <c r="BO1154" s="84"/>
      <c r="BP1154" s="143"/>
    </row>
    <row r="1155" spans="66:68">
      <c r="BN1155" s="187" t="s">
        <v>702</v>
      </c>
      <c r="BO1155" s="84"/>
      <c r="BP1155" s="143"/>
    </row>
    <row r="1156" spans="66:68">
      <c r="BN1156" s="187" t="s">
        <v>703</v>
      </c>
      <c r="BO1156" s="84"/>
      <c r="BP1156" s="143"/>
    </row>
    <row r="1157" spans="66:68">
      <c r="BN1157" s="187" t="s">
        <v>704</v>
      </c>
      <c r="BO1157" s="84"/>
      <c r="BP1157" s="143"/>
    </row>
    <row r="1158" spans="66:68">
      <c r="BN1158" s="187" t="s">
        <v>704</v>
      </c>
      <c r="BO1158" s="84"/>
      <c r="BP1158" s="143"/>
    </row>
    <row r="1159" spans="66:68">
      <c r="BN1159" s="187" t="s">
        <v>705</v>
      </c>
      <c r="BO1159" s="84"/>
      <c r="BP1159" s="143"/>
    </row>
    <row r="1160" spans="66:68">
      <c r="BN1160" s="187" t="s">
        <v>706</v>
      </c>
      <c r="BO1160" s="84"/>
      <c r="BP1160" s="143"/>
    </row>
    <row r="1161" spans="66:68">
      <c r="BN1161" s="187" t="s">
        <v>707</v>
      </c>
      <c r="BO1161" s="100"/>
      <c r="BP1161" s="143"/>
    </row>
    <row r="1162" spans="66:68">
      <c r="BN1162" s="187" t="s">
        <v>708</v>
      </c>
      <c r="BO1162" s="101"/>
      <c r="BP1162" s="143"/>
    </row>
    <row r="1163" spans="66:68">
      <c r="BN1163" s="187" t="s">
        <v>708</v>
      </c>
      <c r="BO1163" s="100"/>
      <c r="BP1163" s="143"/>
    </row>
    <row r="1164" spans="66:68">
      <c r="BN1164" s="187" t="s">
        <v>709</v>
      </c>
      <c r="BO1164" s="101"/>
      <c r="BP1164" s="143"/>
    </row>
    <row r="1165" spans="66:68">
      <c r="BN1165" s="187" t="s">
        <v>710</v>
      </c>
      <c r="BO1165" s="100"/>
      <c r="BP1165" s="143"/>
    </row>
    <row r="1166" spans="66:68">
      <c r="BN1166" s="187" t="s">
        <v>710</v>
      </c>
      <c r="BO1166" s="100"/>
      <c r="BP1166" s="143"/>
    </row>
    <row r="1167" spans="66:68">
      <c r="BN1167" s="187" t="s">
        <v>711</v>
      </c>
      <c r="BO1167" s="101"/>
      <c r="BP1167" s="143"/>
    </row>
    <row r="1168" spans="66:68">
      <c r="BN1168" s="187" t="s">
        <v>712</v>
      </c>
      <c r="BO1168" s="100"/>
      <c r="BP1168" s="143"/>
    </row>
    <row r="1169" spans="66:68">
      <c r="BN1169" s="187" t="s">
        <v>713</v>
      </c>
      <c r="BO1169" s="102"/>
      <c r="BP1169" s="143"/>
    </row>
    <row r="1170" spans="66:68">
      <c r="BN1170" s="187" t="s">
        <v>714</v>
      </c>
      <c r="BO1170" s="102"/>
      <c r="BP1170" s="143"/>
    </row>
    <row r="1171" spans="66:68">
      <c r="BN1171" s="187" t="s">
        <v>715</v>
      </c>
      <c r="BO1171" s="102"/>
      <c r="BP1171" s="143"/>
    </row>
    <row r="1172" spans="66:68">
      <c r="BN1172" s="187" t="s">
        <v>716</v>
      </c>
      <c r="BO1172" s="102"/>
      <c r="BP1172" s="143"/>
    </row>
    <row r="1173" spans="66:68">
      <c r="BN1173" s="187" t="s">
        <v>717</v>
      </c>
      <c r="BO1173" s="102"/>
      <c r="BP1173" s="143"/>
    </row>
    <row r="1174" spans="66:68">
      <c r="BN1174" s="187" t="s">
        <v>718</v>
      </c>
      <c r="BO1174" s="103"/>
      <c r="BP1174" s="143"/>
    </row>
    <row r="1175" spans="66:68">
      <c r="BN1175" s="187" t="s">
        <v>719</v>
      </c>
      <c r="BO1175" s="84"/>
      <c r="BP1175" s="143"/>
    </row>
    <row r="1176" spans="66:68">
      <c r="BN1176" s="187" t="s">
        <v>720</v>
      </c>
      <c r="BO1176" s="84"/>
      <c r="BP1176" s="143"/>
    </row>
    <row r="1177" spans="66:68">
      <c r="BN1177" s="187" t="s">
        <v>721</v>
      </c>
      <c r="BO1177" s="84"/>
      <c r="BP1177" s="143"/>
    </row>
    <row r="1178" spans="66:68">
      <c r="BN1178" s="187" t="s">
        <v>722</v>
      </c>
      <c r="BO1178" s="84"/>
      <c r="BP1178" s="143"/>
    </row>
    <row r="1179" spans="66:68">
      <c r="BN1179" s="187" t="s">
        <v>723</v>
      </c>
      <c r="BO1179" s="86"/>
      <c r="BP1179" s="143"/>
    </row>
    <row r="1180" spans="66:68">
      <c r="BN1180" s="187" t="s">
        <v>723</v>
      </c>
      <c r="BO1180" s="82"/>
      <c r="BP1180" s="143"/>
    </row>
    <row r="1181" spans="66:68">
      <c r="BN1181" s="187" t="s">
        <v>724</v>
      </c>
      <c r="BO1181" s="84"/>
      <c r="BP1181" s="143"/>
    </row>
    <row r="1182" spans="66:68">
      <c r="BN1182" s="187" t="s">
        <v>725</v>
      </c>
      <c r="BO1182" s="82"/>
      <c r="BP1182" s="143"/>
    </row>
    <row r="1183" spans="66:68">
      <c r="BN1183" s="187" t="s">
        <v>726</v>
      </c>
      <c r="BO1183" s="86"/>
      <c r="BP1183" s="143"/>
    </row>
    <row r="1184" spans="66:68">
      <c r="BN1184" s="187" t="s">
        <v>727</v>
      </c>
      <c r="BO1184" s="93"/>
      <c r="BP1184" s="143"/>
    </row>
    <row r="1185" spans="66:68">
      <c r="BN1185" s="187" t="s">
        <v>728</v>
      </c>
      <c r="BO1185" s="93"/>
      <c r="BP1185" s="143"/>
    </row>
    <row r="1186" spans="66:68">
      <c r="BN1186" s="187" t="s">
        <v>729</v>
      </c>
      <c r="BO1186" s="93"/>
      <c r="BP1186" s="143"/>
    </row>
    <row r="1187" spans="66:68">
      <c r="BN1187" s="187" t="s">
        <v>730</v>
      </c>
      <c r="BO1187" s="104"/>
      <c r="BP1187" s="143"/>
    </row>
    <row r="1188" spans="66:68">
      <c r="BN1188" s="187" t="s">
        <v>730</v>
      </c>
      <c r="BO1188" s="105"/>
      <c r="BP1188" s="143"/>
    </row>
    <row r="1189" spans="66:68">
      <c r="BN1189" s="187" t="s">
        <v>731</v>
      </c>
      <c r="BO1189" s="97"/>
      <c r="BP1189" s="143"/>
    </row>
    <row r="1190" spans="66:68">
      <c r="BN1190" s="187" t="s">
        <v>732</v>
      </c>
      <c r="BO1190" s="106"/>
      <c r="BP1190" s="143"/>
    </row>
    <row r="1191" spans="66:68">
      <c r="BN1191" s="187" t="s">
        <v>733</v>
      </c>
      <c r="BO1191" s="106"/>
      <c r="BP1191" s="143"/>
    </row>
    <row r="1192" spans="66:68">
      <c r="BN1192" s="187" t="s">
        <v>734</v>
      </c>
      <c r="BO1192" s="107"/>
      <c r="BP1192" s="143"/>
    </row>
    <row r="1193" spans="66:68">
      <c r="BN1193" s="187" t="s">
        <v>735</v>
      </c>
      <c r="BO1193" s="107"/>
      <c r="BP1193" s="143"/>
    </row>
    <row r="1194" spans="66:68">
      <c r="BN1194" s="187" t="s">
        <v>736</v>
      </c>
      <c r="BO1194" s="107"/>
      <c r="BP1194" s="143"/>
    </row>
    <row r="1195" spans="66:68">
      <c r="BN1195" s="187" t="s">
        <v>737</v>
      </c>
      <c r="BO1195" s="97"/>
      <c r="BP1195" s="143"/>
    </row>
    <row r="1196" spans="66:68">
      <c r="BN1196" s="187" t="s">
        <v>738</v>
      </c>
      <c r="BO1196" s="105"/>
      <c r="BP1196" s="143"/>
    </row>
    <row r="1197" spans="66:68">
      <c r="BN1197" s="187" t="s">
        <v>739</v>
      </c>
      <c r="BO1197" s="105"/>
      <c r="BP1197" s="143"/>
    </row>
    <row r="1198" spans="66:68">
      <c r="BN1198" s="187" t="s">
        <v>740</v>
      </c>
      <c r="BO1198" s="105"/>
      <c r="BP1198" s="143"/>
    </row>
    <row r="1199" spans="66:68">
      <c r="BN1199" s="187" t="s">
        <v>741</v>
      </c>
      <c r="BO1199" s="105"/>
      <c r="BP1199" s="143"/>
    </row>
    <row r="1200" spans="66:68">
      <c r="BN1200" s="187" t="s">
        <v>742</v>
      </c>
      <c r="BO1200" s="105"/>
      <c r="BP1200" s="143"/>
    </row>
    <row r="1201" spans="66:68">
      <c r="BN1201" s="187" t="s">
        <v>743</v>
      </c>
      <c r="BO1201" s="105"/>
      <c r="BP1201" s="143"/>
    </row>
    <row r="1202" spans="66:68">
      <c r="BN1202" s="187" t="s">
        <v>744</v>
      </c>
      <c r="BO1202" s="108"/>
      <c r="BP1202" s="143"/>
    </row>
    <row r="1203" spans="66:68">
      <c r="BN1203" s="187" t="s">
        <v>745</v>
      </c>
      <c r="BO1203" s="104"/>
      <c r="BP1203" s="143"/>
    </row>
    <row r="1204" spans="66:68">
      <c r="BN1204" s="187" t="s">
        <v>746</v>
      </c>
      <c r="BO1204" s="104"/>
      <c r="BP1204" s="143"/>
    </row>
    <row r="1205" spans="66:68">
      <c r="BN1205" s="187" t="s">
        <v>747</v>
      </c>
      <c r="BO1205" s="104"/>
      <c r="BP1205" s="143"/>
    </row>
    <row r="1206" spans="66:68">
      <c r="BN1206" s="187" t="s">
        <v>748</v>
      </c>
      <c r="BO1206" s="104"/>
      <c r="BP1206" s="143"/>
    </row>
    <row r="1207" spans="66:68">
      <c r="BN1207" s="187" t="s">
        <v>749</v>
      </c>
      <c r="BO1207" s="109"/>
      <c r="BP1207" s="143"/>
    </row>
    <row r="1208" spans="66:68">
      <c r="BN1208" s="187" t="s">
        <v>750</v>
      </c>
      <c r="BO1208" s="110"/>
      <c r="BP1208" s="143"/>
    </row>
    <row r="1209" spans="66:68">
      <c r="BN1209" s="187" t="s">
        <v>751</v>
      </c>
      <c r="BO1209" s="105"/>
      <c r="BP1209" s="143"/>
    </row>
    <row r="1210" spans="66:68">
      <c r="BN1210" s="187" t="s">
        <v>752</v>
      </c>
      <c r="BO1210" s="105"/>
      <c r="BP1210" s="143"/>
    </row>
    <row r="1211" spans="66:68">
      <c r="BN1211" s="187" t="s">
        <v>753</v>
      </c>
      <c r="BO1211" s="105"/>
      <c r="BP1211" s="143"/>
    </row>
    <row r="1212" spans="66:68">
      <c r="BN1212" s="187" t="s">
        <v>754</v>
      </c>
      <c r="BO1212" s="105"/>
      <c r="BP1212" s="143"/>
    </row>
    <row r="1213" spans="66:68">
      <c r="BN1213" s="187" t="s">
        <v>755</v>
      </c>
      <c r="BO1213" s="105"/>
      <c r="BP1213" s="143"/>
    </row>
    <row r="1214" spans="66:68">
      <c r="BN1214" s="187" t="s">
        <v>756</v>
      </c>
      <c r="BO1214" s="105"/>
      <c r="BP1214" s="143"/>
    </row>
    <row r="1215" spans="66:68">
      <c r="BN1215" s="187" t="s">
        <v>757</v>
      </c>
      <c r="BO1215" s="105"/>
      <c r="BP1215" s="143"/>
    </row>
    <row r="1216" spans="66:68">
      <c r="BN1216" s="187" t="s">
        <v>758</v>
      </c>
      <c r="BO1216" s="105"/>
      <c r="BP1216" s="143"/>
    </row>
    <row r="1217" spans="66:68">
      <c r="BN1217" s="187" t="s">
        <v>759</v>
      </c>
      <c r="BO1217" s="105"/>
      <c r="BP1217" s="143"/>
    </row>
    <row r="1218" spans="66:68">
      <c r="BN1218" s="187" t="s">
        <v>760</v>
      </c>
      <c r="BO1218" s="105"/>
      <c r="BP1218" s="143"/>
    </row>
    <row r="1219" spans="66:68">
      <c r="BN1219" s="187" t="s">
        <v>761</v>
      </c>
      <c r="BO1219" s="105"/>
      <c r="BP1219" s="143"/>
    </row>
    <row r="1220" spans="66:68">
      <c r="BN1220" s="187" t="s">
        <v>762</v>
      </c>
      <c r="BO1220" s="111"/>
      <c r="BP1220" s="143"/>
    </row>
    <row r="1221" spans="66:68">
      <c r="BN1221" s="187" t="s">
        <v>763</v>
      </c>
      <c r="BO1221" s="111"/>
      <c r="BP1221" s="143"/>
    </row>
    <row r="1222" spans="66:68">
      <c r="BN1222" s="187" t="s">
        <v>764</v>
      </c>
      <c r="BO1222" s="107"/>
      <c r="BP1222" s="143"/>
    </row>
    <row r="1223" spans="66:68">
      <c r="BN1223" s="187" t="s">
        <v>765</v>
      </c>
      <c r="BO1223" s="107"/>
      <c r="BP1223" s="143"/>
    </row>
    <row r="1224" spans="66:68">
      <c r="BN1224" s="187" t="s">
        <v>766</v>
      </c>
      <c r="BO1224" s="104"/>
      <c r="BP1224" s="143"/>
    </row>
    <row r="1225" spans="66:68">
      <c r="BN1225" s="187" t="s">
        <v>767</v>
      </c>
      <c r="BO1225" s="104"/>
      <c r="BP1225" s="143"/>
    </row>
    <row r="1226" spans="66:68">
      <c r="BN1226" s="187" t="s">
        <v>768</v>
      </c>
      <c r="BO1226" s="107"/>
      <c r="BP1226" s="143"/>
    </row>
    <row r="1227" spans="66:68">
      <c r="BN1227" s="187" t="s">
        <v>769</v>
      </c>
      <c r="BO1227" s="107"/>
      <c r="BP1227" s="143"/>
    </row>
    <row r="1228" spans="66:68">
      <c r="BN1228" s="187" t="s">
        <v>770</v>
      </c>
      <c r="BO1228" s="85"/>
      <c r="BP1228" s="143"/>
    </row>
    <row r="1229" spans="66:68">
      <c r="BN1229" s="187" t="s">
        <v>771</v>
      </c>
      <c r="BO1229" s="85"/>
      <c r="BP1229" s="143"/>
    </row>
    <row r="1230" spans="66:68">
      <c r="BN1230" s="187" t="s">
        <v>772</v>
      </c>
      <c r="BO1230" s="90"/>
      <c r="BP1230" s="143"/>
    </row>
    <row r="1231" spans="66:68">
      <c r="BN1231" s="187" t="s">
        <v>773</v>
      </c>
      <c r="BO1231" s="85"/>
      <c r="BP1231" s="143"/>
    </row>
    <row r="1232" spans="66:68">
      <c r="BN1232" s="187" t="s">
        <v>774</v>
      </c>
      <c r="BO1232" s="85"/>
      <c r="BP1232" s="143"/>
    </row>
    <row r="1233" spans="66:68">
      <c r="BN1233" s="187" t="s">
        <v>775</v>
      </c>
      <c r="BO1233" s="95"/>
      <c r="BP1233" s="143"/>
    </row>
    <row r="1234" spans="66:68">
      <c r="BN1234" s="187" t="s">
        <v>776</v>
      </c>
      <c r="BO1234" s="85"/>
      <c r="BP1234" s="143"/>
    </row>
    <row r="1235" spans="66:68">
      <c r="BN1235" s="187" t="s">
        <v>777</v>
      </c>
      <c r="BO1235" s="95"/>
      <c r="BP1235" s="143"/>
    </row>
    <row r="1236" spans="66:68">
      <c r="BN1236" s="187" t="s">
        <v>778</v>
      </c>
      <c r="BO1236" s="82"/>
      <c r="BP1236" s="143"/>
    </row>
    <row r="1237" spans="66:68">
      <c r="BN1237" s="187" t="s">
        <v>779</v>
      </c>
      <c r="BO1237" s="82"/>
      <c r="BP1237" s="143"/>
    </row>
    <row r="1238" spans="66:68">
      <c r="BN1238" s="187" t="s">
        <v>780</v>
      </c>
      <c r="BO1238" s="82"/>
      <c r="BP1238" s="143"/>
    </row>
    <row r="1239" spans="66:68">
      <c r="BN1239" s="187" t="s">
        <v>781</v>
      </c>
      <c r="BO1239" s="82"/>
      <c r="BP1239" s="143"/>
    </row>
    <row r="1240" spans="66:68">
      <c r="BN1240" s="187" t="s">
        <v>782</v>
      </c>
      <c r="BO1240" s="82"/>
      <c r="BP1240" s="143"/>
    </row>
    <row r="1241" spans="66:68">
      <c r="BN1241" s="187" t="s">
        <v>783</v>
      </c>
      <c r="BO1241" s="82"/>
      <c r="BP1241" s="143"/>
    </row>
    <row r="1242" spans="66:68">
      <c r="BN1242" s="187" t="s">
        <v>784</v>
      </c>
      <c r="BO1242" s="82"/>
      <c r="BP1242" s="143"/>
    </row>
    <row r="1243" spans="66:68">
      <c r="BN1243" s="187" t="s">
        <v>785</v>
      </c>
      <c r="BO1243" s="82"/>
      <c r="BP1243" s="143"/>
    </row>
    <row r="1244" spans="66:68">
      <c r="BN1244" s="187" t="s">
        <v>786</v>
      </c>
      <c r="BO1244" s="104"/>
      <c r="BP1244" s="143"/>
    </row>
    <row r="1245" spans="66:68">
      <c r="BN1245" s="187" t="s">
        <v>787</v>
      </c>
      <c r="BO1245" s="112"/>
      <c r="BP1245" s="143"/>
    </row>
    <row r="1246" spans="66:68">
      <c r="BO1246" s="82"/>
      <c r="BP1246" s="143"/>
    </row>
  </sheetData>
  <dataConsolidate/>
  <mergeCells count="148">
    <mergeCell ref="BC1103:BD1103"/>
    <mergeCell ref="BC1006:BC1007"/>
    <mergeCell ref="BD1006:BD1007"/>
    <mergeCell ref="BC1008:BC1011"/>
    <mergeCell ref="BD1008:BD1011"/>
    <mergeCell ref="BF1008:BF1011"/>
    <mergeCell ref="BC1012:BC1020"/>
    <mergeCell ref="BD1012:BD1020"/>
    <mergeCell ref="A43:Y43"/>
    <mergeCell ref="A44:B44"/>
    <mergeCell ref="C44:Y44"/>
    <mergeCell ref="A45:B45"/>
    <mergeCell ref="C45:Y45"/>
    <mergeCell ref="BC1004:BF1004"/>
    <mergeCell ref="A41:B41"/>
    <mergeCell ref="L41:M41"/>
    <mergeCell ref="N41:O41"/>
    <mergeCell ref="P41:Q41"/>
    <mergeCell ref="W41:X41"/>
    <mergeCell ref="A42:B42"/>
    <mergeCell ref="L42:M42"/>
    <mergeCell ref="N42:O42"/>
    <mergeCell ref="P42:Q42"/>
    <mergeCell ref="W42:X42"/>
    <mergeCell ref="I39:I40"/>
    <mergeCell ref="J39:J40"/>
    <mergeCell ref="L39:Q39"/>
    <mergeCell ref="R39:V39"/>
    <mergeCell ref="W39:X40"/>
    <mergeCell ref="Y39:Y40"/>
    <mergeCell ref="L40:M40"/>
    <mergeCell ref="N40:O40"/>
    <mergeCell ref="P40:Q40"/>
    <mergeCell ref="S40:T40"/>
    <mergeCell ref="A38:E38"/>
    <mergeCell ref="F38:J38"/>
    <mergeCell ref="K38:K40"/>
    <mergeCell ref="L38:Y38"/>
    <mergeCell ref="A39:B40"/>
    <mergeCell ref="C39:C40"/>
    <mergeCell ref="D39:D40"/>
    <mergeCell ref="E39:E40"/>
    <mergeCell ref="F39:F40"/>
    <mergeCell ref="G39:H40"/>
    <mergeCell ref="F35:G35"/>
    <mergeCell ref="I35:J35"/>
    <mergeCell ref="L35:N35"/>
    <mergeCell ref="A36:Y36"/>
    <mergeCell ref="A37:J37"/>
    <mergeCell ref="K37:Y37"/>
    <mergeCell ref="F33:G33"/>
    <mergeCell ref="I33:J33"/>
    <mergeCell ref="L33:N33"/>
    <mergeCell ref="F34:G34"/>
    <mergeCell ref="I34:J34"/>
    <mergeCell ref="L34:N34"/>
    <mergeCell ref="F30:G30"/>
    <mergeCell ref="I30:J30"/>
    <mergeCell ref="L30:N30"/>
    <mergeCell ref="F31:G31"/>
    <mergeCell ref="L31:N31"/>
    <mergeCell ref="A32:A35"/>
    <mergeCell ref="B32:B35"/>
    <mergeCell ref="F32:G32"/>
    <mergeCell ref="I32:J32"/>
    <mergeCell ref="L32:N32"/>
    <mergeCell ref="F27:G27"/>
    <mergeCell ref="I27:J27"/>
    <mergeCell ref="L27:N27"/>
    <mergeCell ref="F28:G28"/>
    <mergeCell ref="L28:N28"/>
    <mergeCell ref="F29:G29"/>
    <mergeCell ref="I29:J29"/>
    <mergeCell ref="L29:N29"/>
    <mergeCell ref="F25:G25"/>
    <mergeCell ref="I25:J25"/>
    <mergeCell ref="L25:N25"/>
    <mergeCell ref="F26:G26"/>
    <mergeCell ref="I26:J26"/>
    <mergeCell ref="L26:N26"/>
    <mergeCell ref="L22:N22"/>
    <mergeCell ref="F23:G23"/>
    <mergeCell ref="I23:J23"/>
    <mergeCell ref="L23:N23"/>
    <mergeCell ref="F24:G24"/>
    <mergeCell ref="I24:J24"/>
    <mergeCell ref="L24:N24"/>
    <mergeCell ref="F20:G20"/>
    <mergeCell ref="I20:J20"/>
    <mergeCell ref="L20:N20"/>
    <mergeCell ref="A21:A25"/>
    <mergeCell ref="B21:B25"/>
    <mergeCell ref="F21:G21"/>
    <mergeCell ref="I21:J21"/>
    <mergeCell ref="L21:N21"/>
    <mergeCell ref="F22:G22"/>
    <mergeCell ref="I22:J22"/>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35">
      <formula1>$AI$6:$AI$8</formula1>
    </dataValidation>
    <dataValidation type="list" allowBlank="1" showInputMessage="1" showErrorMessage="1" error="!!Debe elegir el tipo de indicador de la lista!!" prompt="!!Seleccione el tipo de indicador!!" sqref="H18:H35">
      <formula1>$AC$6:$AC$7</formula1>
    </dataValidation>
    <dataValidation allowBlank="1" showInputMessage="1" showErrorMessage="1" prompt="!!Registre la meta Programada al trimestre de reporte!!" sqref="V18:V35"/>
    <dataValidation type="list" allowBlank="1" showInputMessage="1" showErrorMessage="1" error="!!Debe seleccionar de la lista el sentido de medición del indicador!!!!" prompt="!!Seleccione el sentido de medición del indicador!!" sqref="K18:K35">
      <formula1>$AF$6:$AF$7</formula1>
    </dataValidation>
    <dataValidation type="list" allowBlank="1" showInputMessage="1" showErrorMessage="1" error="No puede cambiar el Nombre del  Programa, sólo ebe seleccionarlo.  " sqref="B7:H7">
      <formula1>$BB$1005:$BB$1074</formula1>
    </dataValidation>
    <dataValidation allowBlank="1" showInputMessage="1" showErrorMessage="1" error="!!Registre en números relativos, la meta programada al trimestre de reporte!!" prompt="!!Registre en números relativos, la meta programada al trimestre de reporte!!" sqref="X18:X21 X23 X26 X28 X31"/>
    <dataValidation allowBlank="1" showInputMessage="1" showErrorMessage="1" error="!!Registre en números absolutos, la meta programada al trimestre de reporte!!" prompt="!!Registre en números absolutos, la meta programada al trimestre de reporte!!" sqref="X22 X24:X25 W27:X27 X29:X30 W18:W26 X32:X35 W28:W35"/>
    <dataValidation type="list" allowBlank="1" showInputMessage="1" showErrorMessage="1" error="!!Debe seleccionar de la lista la frecuencia que mide el indicador!!" prompt="!!Seleccione la frecuencia para medir el indicador!!" sqref="M18:N18 L18:L35">
      <formula1>$Z$6:$Z$13</formula1>
    </dataValidation>
    <dataValidation type="custom" allowBlank="1" showInputMessage="1" showErrorMessage="1" error="!! No modifique esta información !!" sqref="A6:Y6 A7 I7 N7 U7:V7 A8:Y8 A9:P9 Q9:S11 J10:J11 A10:A11 A12:Y12 A13 D13 I13 N13:O13 A14:Y17 A36:Y40 A43:Y43 E41:E42 J41:K42 P41:Q42 V41:Y42">
      <formula1>0</formula1>
    </dataValidation>
    <dataValidation type="custom" allowBlank="1" showInputMessage="1" showErrorMessage="1" error="!!No modifique esta información!!" sqref="A41:B42">
      <formula1>0</formula1>
    </dataValidation>
    <dataValidation type="list" allowBlank="1" showInputMessage="1" showErrorMessage="1" sqref="P13">
      <formula1>$BN$1005:$BN$1245</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$BJ$1005:$BJ$1025</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21:F35 F18:G20">
      <formula1>$AE$6:$AE$10</formula1>
    </dataValidation>
    <dataValidation type="list" allowBlank="1" showInputMessage="1" showErrorMessage="1" error="!!Debe elegir la dimennsión que mide el indicador!!" prompt="!!Seleccione la dimensión que mide el indicador!!" sqref="J18 I18:I35">
      <formula1>$AD$6:$AD$9</formula1>
    </dataValidation>
    <dataValidation type="list" allowBlank="1" showInputMessage="1" showErrorMessage="1" sqref="G41:G42 S41:S42">
      <formula1>$AH$6:$AH$20</formula1>
    </dataValidation>
    <dataValidation type="list" allowBlank="1" showInputMessage="1" showErrorMessage="1" sqref="E11:I11">
      <formula1>$BH$1005:$BH$1075</formula1>
    </dataValidation>
    <dataValidation type="list" allowBlank="1" showInputMessage="1" showErrorMessage="1" sqref="T9">
      <formula1>$BO$1004:$BO$1010</formula1>
    </dataValidation>
    <dataValidation type="list" allowBlank="1" showInputMessage="1" showErrorMessage="1" sqref="B11:D11">
      <formula1>$BH$1005:$BH$1074</formula1>
    </dataValidation>
    <dataValidation type="list" allowBlank="1" showInputMessage="1" showErrorMessage="1" sqref="B10:I10">
      <formula1>$BG$1005:$BG$1009</formula1>
    </dataValidation>
    <dataValidation type="list" allowBlank="1" showInputMessage="1" showErrorMessage="1" sqref="J13">
      <formula1>$BM$1006:$BM$1118</formula1>
    </dataValidation>
    <dataValidation type="list" allowBlank="1" showInputMessage="1" showErrorMessage="1" sqref="E13">
      <formula1>$BL$1006:$BL$1033</formula1>
    </dataValidation>
    <dataValidation type="list" allowBlank="1" showInputMessage="1" showErrorMessage="1" sqref="B18">
      <formula1>FINES</formula1>
    </dataValidation>
    <dataValidation type="list" allowBlank="1" showInputMessage="1" showErrorMessage="1" sqref="B13:C13">
      <formula1>$BK$1005:$BK$1008</formula1>
    </dataValidation>
    <dataValidation type="list" allowBlank="1" showInputMessage="1" showErrorMessage="1" sqref="K10:M10">
      <formula1>$BI$1005:$BI$1048</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$BC$1074:$BC$1101</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41"/>
  <sheetViews>
    <sheetView showGridLines="0" view="pageBreakPreview" topLeftCell="A2" zoomScaleNormal="80" zoomScaleSheetLayoutView="100" workbookViewId="0">
      <selection activeCell="D13" sqref="D13"/>
    </sheetView>
  </sheetViews>
  <sheetFormatPr baseColWidth="10" defaultRowHeight="15"/>
  <cols>
    <col min="1" max="1" width="16.28515625" style="142" customWidth="1"/>
    <col min="2" max="2" width="19.85546875" style="142" customWidth="1"/>
    <col min="3" max="3" width="24.5703125" style="142" customWidth="1"/>
    <col min="4" max="4" width="37.85546875" style="142" customWidth="1"/>
    <col min="5" max="5" width="35.7109375" style="142" customWidth="1"/>
    <col min="6" max="6" width="9.28515625" style="142" customWidth="1"/>
    <col min="7" max="7" width="8.140625" style="142" customWidth="1"/>
    <col min="8" max="8" width="10.5703125" style="142" customWidth="1"/>
    <col min="9" max="9" width="12" style="142" customWidth="1"/>
    <col min="10" max="10" width="12.85546875" style="142" customWidth="1"/>
    <col min="11" max="11" width="13.28515625" style="142" customWidth="1"/>
    <col min="12" max="12" width="10.140625" style="142" customWidth="1"/>
    <col min="13" max="13" width="4.7109375" style="142" hidden="1" customWidth="1"/>
    <col min="14" max="14" width="14.5703125" style="142" customWidth="1"/>
    <col min="15" max="15" width="6.140625" style="142" hidden="1" customWidth="1"/>
    <col min="16" max="16" width="9.7109375" style="142" customWidth="1"/>
    <col min="17" max="17" width="7.140625" style="142" hidden="1" customWidth="1"/>
    <col min="18" max="18" width="9.42578125" style="142" customWidth="1"/>
    <col min="19" max="19" width="9.5703125" style="142" customWidth="1"/>
    <col min="20" max="20" width="8.85546875" style="142" customWidth="1"/>
    <col min="21" max="21" width="9.28515625" style="142" customWidth="1"/>
    <col min="22" max="22" width="10.7109375" style="142" bestFit="1" customWidth="1"/>
    <col min="23" max="23" width="9.7109375" style="142" customWidth="1"/>
    <col min="24" max="24" width="9" style="142" customWidth="1"/>
    <col min="25" max="25" width="14.7109375" style="142" customWidth="1"/>
    <col min="26" max="26" width="11.5703125" style="142" hidden="1" customWidth="1"/>
    <col min="27" max="27" width="6.140625" style="142" hidden="1" customWidth="1"/>
    <col min="28" max="28" width="7.7109375" style="142" hidden="1" customWidth="1"/>
    <col min="29" max="30" width="11.42578125" style="142" hidden="1" customWidth="1"/>
    <col min="31" max="31" width="22.28515625" style="142" hidden="1" customWidth="1"/>
    <col min="32" max="32" width="18.5703125" style="142" hidden="1" customWidth="1"/>
    <col min="33" max="33" width="19.42578125" style="142" hidden="1" customWidth="1"/>
    <col min="34" max="34" width="11.42578125" style="142" hidden="1" customWidth="1"/>
    <col min="35" max="35" width="19.140625" style="142" hidden="1" customWidth="1"/>
    <col min="36" max="52" width="11.42578125" style="142" hidden="1" customWidth="1"/>
    <col min="53" max="53" width="7.85546875" style="142" hidden="1" customWidth="1"/>
    <col min="54" max="54" width="80" style="142" hidden="1" customWidth="1"/>
    <col min="55" max="55" width="11.5703125" style="142" hidden="1" customWidth="1"/>
    <col min="56" max="56" width="38.140625" style="142" hidden="1" customWidth="1"/>
    <col min="57" max="57" width="75.28515625" style="142" hidden="1" customWidth="1"/>
    <col min="58" max="58" width="73" style="142" hidden="1" customWidth="1"/>
    <col min="59" max="59" width="59.42578125" style="142" hidden="1" customWidth="1"/>
    <col min="60" max="60" width="45.7109375" style="142" hidden="1" customWidth="1"/>
    <col min="61" max="61" width="90" style="142" hidden="1" customWidth="1"/>
    <col min="62" max="62" width="43.42578125" style="142" hidden="1" customWidth="1"/>
    <col min="63" max="63" width="29.85546875" style="142" hidden="1" customWidth="1"/>
    <col min="64" max="64" width="38.85546875" style="142" hidden="1" customWidth="1"/>
    <col min="65" max="65" width="55.5703125" style="142" hidden="1" customWidth="1"/>
    <col min="66" max="66" width="96.85546875" style="142" hidden="1" customWidth="1"/>
    <col min="67" max="67" width="34" style="142" hidden="1" customWidth="1"/>
    <col min="68" max="68" width="85.28515625" style="142" hidden="1" customWidth="1"/>
    <col min="69" max="69" width="39" style="142" customWidth="1"/>
    <col min="70" max="16384" width="11.42578125" style="142"/>
  </cols>
  <sheetData>
    <row r="1" spans="1:54" s="143" customFormat="1" ht="16.5" hidden="1" customHeight="1">
      <c r="B1" s="255"/>
      <c r="C1" s="255"/>
      <c r="D1" s="255"/>
      <c r="E1" s="255"/>
      <c r="F1" s="255"/>
      <c r="G1" s="255"/>
      <c r="H1" s="255"/>
      <c r="I1" s="255"/>
      <c r="J1" s="255"/>
      <c r="K1" s="255"/>
      <c r="L1" s="255"/>
      <c r="M1" s="255"/>
      <c r="N1" s="255"/>
      <c r="O1" s="255"/>
      <c r="P1" s="255"/>
      <c r="Q1" s="255"/>
      <c r="R1" s="255"/>
      <c r="S1" s="255"/>
      <c r="T1" s="255"/>
    </row>
    <row r="2" spans="1:54" s="143" customFormat="1" ht="14.25" customHeight="1">
      <c r="A2" s="256" t="s">
        <v>54</v>
      </c>
      <c r="B2" s="256"/>
      <c r="C2" s="256"/>
      <c r="D2" s="256"/>
      <c r="E2" s="256"/>
      <c r="F2" s="256"/>
      <c r="G2" s="256"/>
      <c r="H2" s="256"/>
      <c r="I2" s="256"/>
      <c r="J2" s="256"/>
      <c r="K2" s="256"/>
      <c r="L2" s="256"/>
      <c r="M2" s="256"/>
      <c r="N2" s="256"/>
      <c r="O2" s="256"/>
      <c r="P2" s="256"/>
      <c r="Q2" s="256"/>
      <c r="R2" s="256"/>
      <c r="S2" s="256"/>
      <c r="T2" s="256"/>
      <c r="U2" s="256"/>
      <c r="V2" s="191"/>
      <c r="W2" s="265" t="s">
        <v>55</v>
      </c>
      <c r="X2" s="265"/>
      <c r="Y2" s="265"/>
      <c r="AA2" s="22" t="s">
        <v>91</v>
      </c>
    </row>
    <row r="3" spans="1:54" s="143" customFormat="1" ht="18" customHeight="1">
      <c r="A3" s="257"/>
      <c r="B3" s="257"/>
      <c r="C3" s="257"/>
      <c r="D3" s="257"/>
      <c r="E3" s="257"/>
      <c r="F3" s="257"/>
      <c r="G3" s="257"/>
      <c r="H3" s="257"/>
      <c r="I3" s="257"/>
      <c r="J3" s="257"/>
      <c r="K3" s="257"/>
      <c r="L3" s="257"/>
      <c r="M3" s="257"/>
      <c r="N3" s="257"/>
      <c r="O3" s="257"/>
      <c r="P3" s="257"/>
      <c r="Q3" s="257"/>
      <c r="R3" s="257"/>
      <c r="S3" s="257"/>
      <c r="T3" s="257"/>
      <c r="U3" s="257"/>
      <c r="V3" s="191"/>
      <c r="W3" s="266" t="s">
        <v>90</v>
      </c>
      <c r="X3" s="266"/>
      <c r="Y3" s="159" t="s">
        <v>93</v>
      </c>
      <c r="AA3" s="22" t="s">
        <v>92</v>
      </c>
    </row>
    <row r="4" spans="1:54" s="143" customFormat="1" ht="15.75" customHeight="1">
      <c r="A4" s="258"/>
      <c r="B4" s="258"/>
      <c r="C4" s="258"/>
      <c r="D4" s="258"/>
      <c r="E4" s="258"/>
      <c r="F4" s="258"/>
      <c r="G4" s="258"/>
      <c r="H4" s="258"/>
      <c r="I4" s="258"/>
      <c r="J4" s="258"/>
      <c r="K4" s="258"/>
      <c r="L4" s="258"/>
      <c r="M4" s="258"/>
      <c r="N4" s="258"/>
      <c r="O4" s="258"/>
      <c r="P4" s="258"/>
      <c r="Q4" s="258"/>
      <c r="R4" s="258"/>
      <c r="S4" s="258"/>
      <c r="T4" s="258"/>
      <c r="U4" s="258"/>
      <c r="V4" s="191"/>
      <c r="W4" s="21"/>
      <c r="X4" s="21"/>
      <c r="Y4" s="21"/>
      <c r="AA4" s="22" t="s">
        <v>93</v>
      </c>
    </row>
    <row r="5" spans="1:54" s="143" customFormat="1" ht="12.75" customHeight="1" thickBot="1">
      <c r="C5" s="191"/>
      <c r="D5" s="191"/>
      <c r="E5" s="191"/>
      <c r="F5" s="191"/>
      <c r="G5" s="191"/>
      <c r="H5" s="191"/>
      <c r="I5" s="191"/>
      <c r="J5" s="191"/>
      <c r="K5" s="191"/>
      <c r="L5" s="191"/>
      <c r="M5" s="191"/>
      <c r="N5" s="191"/>
      <c r="O5" s="191"/>
      <c r="P5" s="191"/>
      <c r="Q5" s="191"/>
      <c r="R5" s="191"/>
      <c r="S5" s="191"/>
      <c r="T5" s="191"/>
      <c r="U5" s="191"/>
      <c r="V5" s="191"/>
      <c r="W5" s="191"/>
      <c r="X5" s="191"/>
      <c r="Y5" s="191"/>
      <c r="AA5" s="23" t="s">
        <v>94</v>
      </c>
      <c r="AD5" s="143" t="s">
        <v>844</v>
      </c>
      <c r="AI5" s="71" t="s">
        <v>843</v>
      </c>
    </row>
    <row r="6" spans="1:54" s="15" customFormat="1" ht="19.5" thickBot="1">
      <c r="A6" s="210" t="s">
        <v>34</v>
      </c>
      <c r="B6" s="211"/>
      <c r="C6" s="211"/>
      <c r="D6" s="211"/>
      <c r="E6" s="211"/>
      <c r="F6" s="211"/>
      <c r="G6" s="211"/>
      <c r="H6" s="211"/>
      <c r="I6" s="211"/>
      <c r="J6" s="211"/>
      <c r="K6" s="211"/>
      <c r="L6" s="211"/>
      <c r="M6" s="211"/>
      <c r="N6" s="211"/>
      <c r="O6" s="211"/>
      <c r="P6" s="211"/>
      <c r="Q6" s="211"/>
      <c r="R6" s="211"/>
      <c r="S6" s="211"/>
      <c r="T6" s="211"/>
      <c r="U6" s="211"/>
      <c r="V6" s="211"/>
      <c r="W6" s="211"/>
      <c r="X6" s="211"/>
      <c r="Y6" s="212"/>
      <c r="Z6" s="18" t="s">
        <v>75</v>
      </c>
      <c r="AA6" s="142" t="s">
        <v>86</v>
      </c>
      <c r="AC6" s="142" t="s">
        <v>73</v>
      </c>
      <c r="AD6" s="133" t="s">
        <v>69</v>
      </c>
      <c r="AE6" s="133" t="s">
        <v>77</v>
      </c>
      <c r="AF6" s="134" t="s">
        <v>68</v>
      </c>
      <c r="AG6" s="142">
        <v>2013</v>
      </c>
      <c r="AH6" s="135" t="s">
        <v>850</v>
      </c>
      <c r="AI6" s="142" t="s">
        <v>840</v>
      </c>
      <c r="BA6" s="143"/>
      <c r="BB6" s="143"/>
    </row>
    <row r="7" spans="1:54" ht="30.75" customHeight="1" thickBot="1">
      <c r="A7" s="152" t="s">
        <v>827</v>
      </c>
      <c r="B7" s="267" t="s">
        <v>117</v>
      </c>
      <c r="C7" s="268"/>
      <c r="D7" s="268"/>
      <c r="E7" s="268"/>
      <c r="F7" s="268"/>
      <c r="G7" s="268"/>
      <c r="H7" s="269"/>
      <c r="I7" s="157" t="s">
        <v>242</v>
      </c>
      <c r="J7" s="144" t="s">
        <v>214</v>
      </c>
      <c r="K7" s="240" t="s">
        <v>190</v>
      </c>
      <c r="L7" s="241"/>
      <c r="M7" s="259"/>
      <c r="N7" s="152" t="s">
        <v>64</v>
      </c>
      <c r="O7" s="240" t="s">
        <v>249</v>
      </c>
      <c r="P7" s="241"/>
      <c r="Q7" s="241"/>
      <c r="R7" s="241"/>
      <c r="S7" s="241"/>
      <c r="T7" s="259"/>
      <c r="U7" s="260" t="s">
        <v>789</v>
      </c>
      <c r="V7" s="261"/>
      <c r="W7" s="262" t="s">
        <v>268</v>
      </c>
      <c r="X7" s="263"/>
      <c r="Y7" s="264"/>
      <c r="Z7" s="18" t="s">
        <v>66</v>
      </c>
      <c r="AA7" s="142" t="s">
        <v>87</v>
      </c>
      <c r="AC7" s="142" t="s">
        <v>74</v>
      </c>
      <c r="AD7" s="133" t="s">
        <v>70</v>
      </c>
      <c r="AE7" s="133" t="s">
        <v>78</v>
      </c>
      <c r="AF7" s="134" t="s">
        <v>820</v>
      </c>
      <c r="AG7" s="142">
        <v>2014</v>
      </c>
      <c r="AH7" s="135" t="s">
        <v>851</v>
      </c>
      <c r="AI7" s="142" t="s">
        <v>841</v>
      </c>
      <c r="BA7" s="143"/>
      <c r="BB7" s="143"/>
    </row>
    <row r="8" spans="1:54" s="15" customFormat="1" ht="19.5" thickBot="1">
      <c r="A8" s="210" t="s">
        <v>36</v>
      </c>
      <c r="B8" s="211"/>
      <c r="C8" s="211"/>
      <c r="D8" s="211"/>
      <c r="E8" s="211"/>
      <c r="F8" s="211"/>
      <c r="G8" s="211"/>
      <c r="H8" s="211"/>
      <c r="I8" s="211"/>
      <c r="J8" s="211"/>
      <c r="K8" s="211"/>
      <c r="L8" s="211"/>
      <c r="M8" s="211"/>
      <c r="N8" s="211"/>
      <c r="O8" s="211"/>
      <c r="P8" s="211"/>
      <c r="Q8" s="211"/>
      <c r="R8" s="211"/>
      <c r="S8" s="211"/>
      <c r="T8" s="211"/>
      <c r="U8" s="211"/>
      <c r="V8" s="211"/>
      <c r="W8" s="211"/>
      <c r="X8" s="211"/>
      <c r="Y8" s="212"/>
      <c r="Z8" s="145" t="s">
        <v>76</v>
      </c>
      <c r="AA8" s="142" t="s">
        <v>88</v>
      </c>
      <c r="AD8" s="133" t="s">
        <v>71</v>
      </c>
      <c r="AE8" s="133" t="s">
        <v>79</v>
      </c>
      <c r="AG8" s="142">
        <v>2015</v>
      </c>
      <c r="AH8" s="135" t="s">
        <v>852</v>
      </c>
      <c r="AI8" s="142" t="s">
        <v>842</v>
      </c>
      <c r="BA8" s="143"/>
      <c r="BB8" s="143"/>
    </row>
    <row r="9" spans="1:54" ht="16.5" customHeight="1" thickBot="1">
      <c r="A9" s="222" t="s">
        <v>37</v>
      </c>
      <c r="B9" s="223"/>
      <c r="C9" s="223"/>
      <c r="D9" s="223"/>
      <c r="E9" s="223"/>
      <c r="F9" s="223"/>
      <c r="G9" s="223"/>
      <c r="H9" s="223"/>
      <c r="I9" s="224"/>
      <c r="J9" s="225" t="s">
        <v>829</v>
      </c>
      <c r="K9" s="226"/>
      <c r="L9" s="226"/>
      <c r="M9" s="226"/>
      <c r="N9" s="226"/>
      <c r="O9" s="226"/>
      <c r="P9" s="227"/>
      <c r="Q9" s="237" t="s">
        <v>795</v>
      </c>
      <c r="R9" s="237"/>
      <c r="S9" s="237"/>
      <c r="T9" s="240" t="s">
        <v>329</v>
      </c>
      <c r="U9" s="241"/>
      <c r="V9" s="241"/>
      <c r="W9" s="241"/>
      <c r="X9" s="241"/>
      <c r="Y9" s="242"/>
      <c r="Z9" s="18" t="s">
        <v>67</v>
      </c>
      <c r="AA9" s="142" t="s">
        <v>89</v>
      </c>
      <c r="AD9" s="133" t="s">
        <v>72</v>
      </c>
      <c r="AE9" s="133" t="s">
        <v>80</v>
      </c>
      <c r="AG9" s="142">
        <v>2016</v>
      </c>
      <c r="AH9" s="135" t="s">
        <v>853</v>
      </c>
      <c r="BA9" s="143"/>
      <c r="BB9" s="143"/>
    </row>
    <row r="10" spans="1:54" ht="27.75" customHeight="1" thickBot="1">
      <c r="A10" s="153" t="s">
        <v>828</v>
      </c>
      <c r="B10" s="219" t="s">
        <v>334</v>
      </c>
      <c r="C10" s="220"/>
      <c r="D10" s="220"/>
      <c r="E10" s="220"/>
      <c r="F10" s="220"/>
      <c r="G10" s="220"/>
      <c r="H10" s="220"/>
      <c r="I10" s="221"/>
      <c r="J10" s="160" t="s">
        <v>788</v>
      </c>
      <c r="K10" s="213" t="s">
        <v>292</v>
      </c>
      <c r="L10" s="214"/>
      <c r="M10" s="214"/>
      <c r="N10" s="214"/>
      <c r="O10" s="214"/>
      <c r="P10" s="215"/>
      <c r="Q10" s="238"/>
      <c r="R10" s="238"/>
      <c r="S10" s="238"/>
      <c r="T10" s="243"/>
      <c r="U10" s="244"/>
      <c r="V10" s="244"/>
      <c r="W10" s="244"/>
      <c r="X10" s="244"/>
      <c r="Y10" s="245"/>
      <c r="Z10" s="18" t="s">
        <v>66</v>
      </c>
      <c r="AE10" s="133" t="s">
        <v>845</v>
      </c>
      <c r="AG10" s="142">
        <v>2017</v>
      </c>
      <c r="AH10" s="135" t="s">
        <v>854</v>
      </c>
      <c r="BA10" s="143"/>
      <c r="BB10" s="143"/>
    </row>
    <row r="11" spans="1:54" ht="99.75" customHeight="1" thickBot="1">
      <c r="A11" s="154" t="s">
        <v>65</v>
      </c>
      <c r="B11" s="228" t="s">
        <v>356</v>
      </c>
      <c r="C11" s="229"/>
      <c r="D11" s="229"/>
      <c r="E11" s="228"/>
      <c r="F11" s="229"/>
      <c r="G11" s="229"/>
      <c r="H11" s="229"/>
      <c r="I11" s="230"/>
      <c r="J11" s="161" t="s">
        <v>65</v>
      </c>
      <c r="K11" s="216" t="s">
        <v>988</v>
      </c>
      <c r="L11" s="217"/>
      <c r="M11" s="217"/>
      <c r="N11" s="217"/>
      <c r="O11" s="217"/>
      <c r="P11" s="218"/>
      <c r="Q11" s="239"/>
      <c r="R11" s="239"/>
      <c r="S11" s="239"/>
      <c r="T11" s="246"/>
      <c r="U11" s="247"/>
      <c r="V11" s="247"/>
      <c r="W11" s="247"/>
      <c r="X11" s="247"/>
      <c r="Y11" s="248"/>
      <c r="Z11" s="18" t="s">
        <v>26</v>
      </c>
      <c r="AG11" s="142">
        <v>2018</v>
      </c>
      <c r="AH11" s="135" t="s">
        <v>855</v>
      </c>
      <c r="BA11" s="143"/>
      <c r="BB11" s="143"/>
    </row>
    <row r="12" spans="1:54" ht="15.75" customHeight="1" thickTop="1" thickBot="1">
      <c r="A12" s="195" t="s">
        <v>38</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7"/>
      <c r="Z12" s="18" t="s">
        <v>82</v>
      </c>
      <c r="AG12" s="142">
        <v>2019</v>
      </c>
      <c r="AH12" s="135" t="s">
        <v>849</v>
      </c>
      <c r="BA12" s="143"/>
      <c r="BB12" s="143"/>
    </row>
    <row r="13" spans="1:54" ht="34.5" customHeight="1" thickTop="1" thickBot="1">
      <c r="A13" s="155" t="s">
        <v>819</v>
      </c>
      <c r="B13" s="205" t="s">
        <v>413</v>
      </c>
      <c r="C13" s="206"/>
      <c r="D13" s="192" t="s">
        <v>818</v>
      </c>
      <c r="E13" s="207" t="s">
        <v>436</v>
      </c>
      <c r="F13" s="208"/>
      <c r="G13" s="208"/>
      <c r="H13" s="209"/>
      <c r="I13" s="162" t="s">
        <v>817</v>
      </c>
      <c r="J13" s="231" t="s">
        <v>488</v>
      </c>
      <c r="K13" s="232"/>
      <c r="L13" s="232"/>
      <c r="M13" s="233"/>
      <c r="N13" s="234" t="s">
        <v>816</v>
      </c>
      <c r="O13" s="235"/>
      <c r="P13" s="236" t="s">
        <v>614</v>
      </c>
      <c r="Q13" s="232"/>
      <c r="R13" s="232"/>
      <c r="S13" s="232"/>
      <c r="T13" s="232"/>
      <c r="U13" s="232"/>
      <c r="V13" s="232"/>
      <c r="W13" s="232"/>
      <c r="X13" s="232"/>
      <c r="Y13" s="232"/>
      <c r="Z13" s="18" t="s">
        <v>83</v>
      </c>
      <c r="AG13" s="142">
        <v>2020</v>
      </c>
      <c r="AH13" s="135" t="s">
        <v>856</v>
      </c>
      <c r="BA13" s="143"/>
      <c r="BB13" s="143"/>
    </row>
    <row r="14" spans="1:54" ht="15.75" thickBot="1">
      <c r="A14" s="198" t="s">
        <v>31</v>
      </c>
      <c r="B14" s="199"/>
      <c r="C14" s="199"/>
      <c r="D14" s="199"/>
      <c r="E14" s="199"/>
      <c r="F14" s="199"/>
      <c r="G14" s="199"/>
      <c r="H14" s="199"/>
      <c r="I14" s="199"/>
      <c r="J14" s="199"/>
      <c r="K14" s="199"/>
      <c r="L14" s="199"/>
      <c r="M14" s="199"/>
      <c r="N14" s="199"/>
      <c r="O14" s="199"/>
      <c r="P14" s="199"/>
      <c r="Q14" s="199"/>
      <c r="R14" s="199"/>
      <c r="S14" s="199"/>
      <c r="T14" s="199"/>
      <c r="U14" s="199"/>
      <c r="V14" s="199"/>
      <c r="W14" s="199"/>
      <c r="X14" s="200"/>
      <c r="Y14" s="201"/>
      <c r="AG14" s="142">
        <v>2021</v>
      </c>
      <c r="BA14" s="143"/>
      <c r="BB14" s="143"/>
    </row>
    <row r="15" spans="1:54" ht="26.25" customHeight="1" thickBot="1">
      <c r="A15" s="202" t="s">
        <v>24</v>
      </c>
      <c r="B15" s="204" t="s">
        <v>834</v>
      </c>
      <c r="C15" s="251" t="s">
        <v>30</v>
      </c>
      <c r="D15" s="251"/>
      <c r="E15" s="251"/>
      <c r="F15" s="251"/>
      <c r="G15" s="251"/>
      <c r="H15" s="251"/>
      <c r="I15" s="251"/>
      <c r="J15" s="251"/>
      <c r="K15" s="251"/>
      <c r="L15" s="251"/>
      <c r="M15" s="251"/>
      <c r="N15" s="251"/>
      <c r="O15" s="251"/>
      <c r="P15" s="251"/>
      <c r="Q15" s="251"/>
      <c r="R15" s="251"/>
      <c r="S15" s="251"/>
      <c r="T15" s="251"/>
      <c r="U15" s="251"/>
      <c r="V15" s="251"/>
      <c r="W15" s="204" t="s">
        <v>84</v>
      </c>
      <c r="X15" s="204"/>
      <c r="Y15" s="249" t="s">
        <v>53</v>
      </c>
      <c r="AG15" s="142">
        <v>2022</v>
      </c>
      <c r="BA15" s="143"/>
      <c r="BB15" s="143"/>
    </row>
    <row r="16" spans="1:54" ht="31.5" customHeight="1" thickBot="1">
      <c r="A16" s="203"/>
      <c r="B16" s="252"/>
      <c r="C16" s="253" t="s">
        <v>0</v>
      </c>
      <c r="D16" s="253" t="s">
        <v>1</v>
      </c>
      <c r="E16" s="253" t="s">
        <v>2</v>
      </c>
      <c r="F16" s="273" t="s">
        <v>28</v>
      </c>
      <c r="G16" s="275"/>
      <c r="H16" s="253" t="s">
        <v>846</v>
      </c>
      <c r="I16" s="273" t="s">
        <v>847</v>
      </c>
      <c r="J16" s="275"/>
      <c r="K16" s="253" t="s">
        <v>25</v>
      </c>
      <c r="L16" s="273" t="s">
        <v>29</v>
      </c>
      <c r="M16" s="274"/>
      <c r="N16" s="275"/>
      <c r="O16" s="252" t="s">
        <v>3</v>
      </c>
      <c r="P16" s="252"/>
      <c r="Q16" s="252"/>
      <c r="R16" s="252"/>
      <c r="S16" s="252"/>
      <c r="T16" s="252"/>
      <c r="U16" s="252" t="s">
        <v>835</v>
      </c>
      <c r="V16" s="252"/>
      <c r="W16" s="252" t="s">
        <v>27</v>
      </c>
      <c r="X16" s="252"/>
      <c r="Y16" s="250"/>
      <c r="AG16" s="142">
        <v>2023</v>
      </c>
      <c r="BA16" s="143"/>
      <c r="BB16" s="143"/>
    </row>
    <row r="17" spans="1:54" ht="22.5" customHeight="1" thickBot="1">
      <c r="A17" s="203"/>
      <c r="B17" s="252"/>
      <c r="C17" s="254"/>
      <c r="D17" s="254"/>
      <c r="E17" s="254"/>
      <c r="F17" s="276"/>
      <c r="G17" s="278"/>
      <c r="H17" s="204"/>
      <c r="I17" s="276"/>
      <c r="J17" s="278"/>
      <c r="K17" s="204"/>
      <c r="L17" s="276"/>
      <c r="M17" s="277"/>
      <c r="N17" s="278"/>
      <c r="O17" s="163">
        <v>2013</v>
      </c>
      <c r="P17" s="163">
        <v>2014</v>
      </c>
      <c r="Q17" s="163">
        <v>2015</v>
      </c>
      <c r="R17" s="163">
        <v>2015</v>
      </c>
      <c r="S17" s="163">
        <v>2016</v>
      </c>
      <c r="T17" s="163"/>
      <c r="U17" s="164" t="s">
        <v>836</v>
      </c>
      <c r="V17" s="164" t="s">
        <v>837</v>
      </c>
      <c r="W17" s="163" t="s">
        <v>838</v>
      </c>
      <c r="X17" s="163" t="s">
        <v>839</v>
      </c>
      <c r="Y17" s="251"/>
      <c r="AG17" s="142">
        <v>2024</v>
      </c>
      <c r="BA17" s="143"/>
      <c r="BB17" s="143"/>
    </row>
    <row r="18" spans="1:54" ht="106.5" customHeight="1" thickBot="1">
      <c r="A18" s="148" t="s">
        <v>8</v>
      </c>
      <c r="B18" s="171" t="s">
        <v>801</v>
      </c>
      <c r="C18" s="146" t="s">
        <v>865</v>
      </c>
      <c r="D18" s="146" t="s">
        <v>870</v>
      </c>
      <c r="E18" s="146" t="s">
        <v>875</v>
      </c>
      <c r="F18" s="270" t="s">
        <v>880</v>
      </c>
      <c r="G18" s="271"/>
      <c r="H18" s="147"/>
      <c r="I18" s="270"/>
      <c r="J18" s="271"/>
      <c r="K18" s="147"/>
      <c r="L18" s="270"/>
      <c r="M18" s="272"/>
      <c r="N18" s="271"/>
      <c r="O18" s="16"/>
      <c r="P18" s="175"/>
      <c r="Q18" s="175"/>
      <c r="R18" s="175"/>
      <c r="S18" s="175"/>
      <c r="T18" s="16"/>
      <c r="U18" s="140"/>
      <c r="V18" s="140"/>
      <c r="W18" s="141"/>
      <c r="X18" s="140"/>
      <c r="Y18" s="158"/>
      <c r="BA18" s="143"/>
      <c r="BB18" s="143"/>
    </row>
    <row r="19" spans="1:54" ht="51.75" thickBot="1">
      <c r="A19" s="148" t="s">
        <v>9</v>
      </c>
      <c r="B19" s="149" t="s">
        <v>989</v>
      </c>
      <c r="C19" s="146" t="s">
        <v>990</v>
      </c>
      <c r="D19" s="146" t="s">
        <v>991</v>
      </c>
      <c r="E19" s="146" t="s">
        <v>992</v>
      </c>
      <c r="F19" s="270" t="s">
        <v>77</v>
      </c>
      <c r="G19" s="271"/>
      <c r="H19" s="147"/>
      <c r="I19" s="270"/>
      <c r="J19" s="271"/>
      <c r="K19" s="147"/>
      <c r="L19" s="270"/>
      <c r="M19" s="272"/>
      <c r="N19" s="271"/>
      <c r="O19" s="16"/>
      <c r="P19" s="175"/>
      <c r="Q19" s="175"/>
      <c r="R19" s="175"/>
      <c r="S19" s="175"/>
      <c r="T19" s="16"/>
      <c r="U19" s="140"/>
      <c r="V19" s="140"/>
      <c r="W19" s="141"/>
      <c r="X19" s="140"/>
      <c r="Y19" s="158"/>
      <c r="BA19" s="143"/>
      <c r="BB19" s="143"/>
    </row>
    <row r="20" spans="1:54" ht="76.5" customHeight="1" thickBot="1">
      <c r="A20" s="148" t="s">
        <v>10</v>
      </c>
      <c r="B20" s="181" t="s">
        <v>993</v>
      </c>
      <c r="C20" s="146" t="s">
        <v>994</v>
      </c>
      <c r="D20" s="146" t="s">
        <v>995</v>
      </c>
      <c r="E20" s="146" t="s">
        <v>996</v>
      </c>
      <c r="F20" s="270" t="s">
        <v>880</v>
      </c>
      <c r="G20" s="271"/>
      <c r="H20" s="147"/>
      <c r="I20" s="270"/>
      <c r="J20" s="271"/>
      <c r="K20" s="147"/>
      <c r="L20" s="270"/>
      <c r="M20" s="272"/>
      <c r="N20" s="271"/>
      <c r="O20" s="16"/>
      <c r="P20" s="175"/>
      <c r="Q20" s="175"/>
      <c r="R20" s="175"/>
      <c r="S20" s="175"/>
      <c r="T20" s="17"/>
      <c r="U20" s="24"/>
      <c r="V20" s="140"/>
      <c r="W20" s="141"/>
      <c r="X20" s="140"/>
      <c r="Y20" s="158"/>
      <c r="BA20" s="143"/>
      <c r="BB20" s="143"/>
    </row>
    <row r="21" spans="1:54" ht="56.25" customHeight="1" thickBot="1">
      <c r="A21" s="324" t="s">
        <v>13</v>
      </c>
      <c r="B21" s="326" t="s">
        <v>997</v>
      </c>
      <c r="C21" s="146" t="s">
        <v>998</v>
      </c>
      <c r="D21" s="146" t="s">
        <v>999</v>
      </c>
      <c r="E21" s="146" t="s">
        <v>1000</v>
      </c>
      <c r="F21" s="270" t="s">
        <v>845</v>
      </c>
      <c r="G21" s="271"/>
      <c r="H21" s="147" t="s">
        <v>74</v>
      </c>
      <c r="I21" s="270" t="s">
        <v>69</v>
      </c>
      <c r="J21" s="271"/>
      <c r="K21" s="354" t="s">
        <v>68</v>
      </c>
      <c r="L21" s="270" t="s">
        <v>75</v>
      </c>
      <c r="M21" s="272"/>
      <c r="N21" s="271"/>
      <c r="O21" s="16"/>
      <c r="P21" s="16">
        <v>20614</v>
      </c>
      <c r="Q21" s="16"/>
      <c r="R21" s="16">
        <v>19369</v>
      </c>
      <c r="S21" s="16">
        <v>20602</v>
      </c>
      <c r="T21" s="16"/>
      <c r="U21" s="355">
        <v>20600</v>
      </c>
      <c r="V21" s="140"/>
      <c r="W21" s="141">
        <v>18956</v>
      </c>
      <c r="X21" s="140">
        <v>0.92</v>
      </c>
      <c r="Y21" s="158" t="s">
        <v>840</v>
      </c>
      <c r="BA21" s="143"/>
      <c r="BB21" s="143"/>
    </row>
    <row r="22" spans="1:54" ht="55.5" customHeight="1" thickBot="1">
      <c r="A22" s="325"/>
      <c r="B22" s="327"/>
      <c r="C22" s="146" t="s">
        <v>1001</v>
      </c>
      <c r="D22" s="146" t="s">
        <v>1002</v>
      </c>
      <c r="E22" s="146" t="s">
        <v>1003</v>
      </c>
      <c r="F22" s="270" t="s">
        <v>845</v>
      </c>
      <c r="G22" s="271"/>
      <c r="H22" s="147" t="s">
        <v>74</v>
      </c>
      <c r="I22" s="270" t="s">
        <v>69</v>
      </c>
      <c r="J22" s="271"/>
      <c r="K22" s="354" t="s">
        <v>68</v>
      </c>
      <c r="L22" s="270" t="s">
        <v>75</v>
      </c>
      <c r="M22" s="272"/>
      <c r="N22" s="271"/>
      <c r="O22" s="16"/>
      <c r="P22" s="16">
        <v>30387</v>
      </c>
      <c r="Q22" s="16"/>
      <c r="R22" s="16">
        <v>30863</v>
      </c>
      <c r="S22" s="16">
        <v>31050</v>
      </c>
      <c r="T22" s="16"/>
      <c r="U22" s="355">
        <v>24000</v>
      </c>
      <c r="V22" s="140"/>
      <c r="W22" s="141">
        <v>22490</v>
      </c>
      <c r="X22" s="140">
        <v>0.93710000000000004</v>
      </c>
      <c r="Y22" s="158" t="s">
        <v>840</v>
      </c>
      <c r="BA22" s="143"/>
      <c r="BB22" s="143"/>
    </row>
    <row r="23" spans="1:54" ht="63" customHeight="1" thickBot="1">
      <c r="A23" s="342" t="s">
        <v>18</v>
      </c>
      <c r="B23" s="181" t="s">
        <v>1004</v>
      </c>
      <c r="C23" s="146" t="s">
        <v>1005</v>
      </c>
      <c r="D23" s="146" t="s">
        <v>1006</v>
      </c>
      <c r="E23" s="146" t="s">
        <v>1007</v>
      </c>
      <c r="F23" s="270" t="s">
        <v>77</v>
      </c>
      <c r="G23" s="271"/>
      <c r="H23" s="147" t="s">
        <v>74</v>
      </c>
      <c r="I23" s="270" t="s">
        <v>69</v>
      </c>
      <c r="J23" s="271"/>
      <c r="K23" s="147" t="s">
        <v>68</v>
      </c>
      <c r="L23" s="270" t="s">
        <v>76</v>
      </c>
      <c r="M23" s="272"/>
      <c r="N23" s="271"/>
      <c r="O23" s="16"/>
      <c r="P23" s="349">
        <v>0.86099999999999999</v>
      </c>
      <c r="Q23" s="16"/>
      <c r="R23" s="349">
        <v>0.97799999999999998</v>
      </c>
      <c r="S23" s="349">
        <v>0.96499999999999997</v>
      </c>
      <c r="T23" s="17"/>
      <c r="U23" s="335">
        <v>0.95</v>
      </c>
      <c r="V23" s="140"/>
      <c r="W23" s="141">
        <v>1287</v>
      </c>
      <c r="X23" s="140">
        <v>0.93400000000000005</v>
      </c>
      <c r="Y23" s="158" t="s">
        <v>840</v>
      </c>
      <c r="BA23" s="143"/>
      <c r="BB23" s="143"/>
    </row>
    <row r="24" spans="1:54" ht="51.75" thickBot="1">
      <c r="A24" s="148" t="s">
        <v>11</v>
      </c>
      <c r="B24" s="181" t="s">
        <v>1008</v>
      </c>
      <c r="C24" s="146" t="s">
        <v>1009</v>
      </c>
      <c r="D24" s="146" t="s">
        <v>1010</v>
      </c>
      <c r="E24" s="146" t="s">
        <v>1011</v>
      </c>
      <c r="F24" s="270" t="s">
        <v>880</v>
      </c>
      <c r="G24" s="271"/>
      <c r="H24" s="147"/>
      <c r="I24" s="270"/>
      <c r="J24" s="271"/>
      <c r="K24" s="147"/>
      <c r="L24" s="270"/>
      <c r="M24" s="272"/>
      <c r="N24" s="271"/>
      <c r="O24" s="16"/>
      <c r="P24" s="175"/>
      <c r="Q24" s="175"/>
      <c r="R24" s="175"/>
      <c r="S24" s="175"/>
      <c r="T24" s="17"/>
      <c r="U24" s="25"/>
      <c r="V24" s="140"/>
      <c r="W24" s="141"/>
      <c r="X24" s="140"/>
      <c r="Y24" s="158"/>
      <c r="BA24" s="143"/>
      <c r="BB24" s="143"/>
    </row>
    <row r="25" spans="1:54" ht="55.5" customHeight="1" thickBot="1">
      <c r="A25" s="324" t="s">
        <v>14</v>
      </c>
      <c r="B25" s="326" t="s">
        <v>1012</v>
      </c>
      <c r="C25" s="146" t="s">
        <v>1013</v>
      </c>
      <c r="D25" s="146" t="s">
        <v>1014</v>
      </c>
      <c r="E25" s="146" t="s">
        <v>1015</v>
      </c>
      <c r="F25" s="270" t="s">
        <v>845</v>
      </c>
      <c r="G25" s="271"/>
      <c r="H25" s="147" t="s">
        <v>74</v>
      </c>
      <c r="I25" s="270" t="s">
        <v>69</v>
      </c>
      <c r="J25" s="271"/>
      <c r="K25" s="354" t="s">
        <v>68</v>
      </c>
      <c r="L25" s="270" t="s">
        <v>75</v>
      </c>
      <c r="M25" s="272"/>
      <c r="N25" s="271"/>
      <c r="O25" s="16"/>
      <c r="P25" s="16">
        <v>224965</v>
      </c>
      <c r="Q25" s="16"/>
      <c r="R25" s="16">
        <v>214231</v>
      </c>
      <c r="S25" s="16">
        <v>235388</v>
      </c>
      <c r="T25" s="16"/>
      <c r="U25" s="356">
        <v>230000</v>
      </c>
      <c r="V25" s="140"/>
      <c r="W25" s="336">
        <v>167485</v>
      </c>
      <c r="X25" s="140">
        <v>0.72799999999999998</v>
      </c>
      <c r="Y25" s="158" t="s">
        <v>841</v>
      </c>
      <c r="BA25" s="143"/>
      <c r="BB25" s="143"/>
    </row>
    <row r="26" spans="1:54" ht="88.5" customHeight="1" thickBot="1">
      <c r="A26" s="325"/>
      <c r="B26" s="327"/>
      <c r="C26" s="146" t="s">
        <v>1016</v>
      </c>
      <c r="D26" s="146" t="s">
        <v>1017</v>
      </c>
      <c r="E26" s="146" t="s">
        <v>1018</v>
      </c>
      <c r="F26" s="270" t="s">
        <v>845</v>
      </c>
      <c r="G26" s="271"/>
      <c r="H26" s="147" t="s">
        <v>74</v>
      </c>
      <c r="I26" s="270" t="s">
        <v>69</v>
      </c>
      <c r="J26" s="271"/>
      <c r="K26" s="354" t="s">
        <v>68</v>
      </c>
      <c r="L26" s="270" t="s">
        <v>75</v>
      </c>
      <c r="M26" s="272"/>
      <c r="N26" s="271"/>
      <c r="O26" s="16"/>
      <c r="P26" s="16">
        <v>462562</v>
      </c>
      <c r="Q26" s="16"/>
      <c r="R26" s="16">
        <v>504244</v>
      </c>
      <c r="S26" s="16">
        <v>450547</v>
      </c>
      <c r="T26" s="16"/>
      <c r="U26" s="356">
        <v>450000</v>
      </c>
      <c r="V26" s="140"/>
      <c r="W26" s="336">
        <v>320090</v>
      </c>
      <c r="X26" s="140">
        <v>0.71130000000000004</v>
      </c>
      <c r="Y26" s="158" t="s">
        <v>841</v>
      </c>
      <c r="BA26" s="143"/>
      <c r="BB26" s="143"/>
    </row>
    <row r="27" spans="1:54" ht="39" thickBot="1">
      <c r="A27" s="148" t="s">
        <v>12</v>
      </c>
      <c r="B27" s="357" t="s">
        <v>1019</v>
      </c>
      <c r="C27" s="146" t="s">
        <v>1020</v>
      </c>
      <c r="D27" s="146" t="s">
        <v>1021</v>
      </c>
      <c r="E27" s="146" t="s">
        <v>1022</v>
      </c>
      <c r="F27" s="270" t="s">
        <v>845</v>
      </c>
      <c r="G27" s="271"/>
      <c r="H27" s="147"/>
      <c r="I27" s="183"/>
      <c r="J27" s="184"/>
      <c r="K27" s="147"/>
      <c r="L27" s="270"/>
      <c r="M27" s="272"/>
      <c r="N27" s="271"/>
      <c r="O27" s="16"/>
      <c r="P27" s="175"/>
      <c r="Q27" s="175"/>
      <c r="R27" s="175"/>
      <c r="S27" s="175"/>
      <c r="T27" s="17"/>
      <c r="U27" s="25"/>
      <c r="V27" s="140"/>
      <c r="W27" s="141"/>
      <c r="X27" s="140"/>
      <c r="Y27" s="158"/>
      <c r="BA27" s="143"/>
      <c r="BB27" s="143"/>
    </row>
    <row r="28" spans="1:54" ht="62.25" customHeight="1" thickBot="1">
      <c r="A28" s="342" t="s">
        <v>15</v>
      </c>
      <c r="B28" s="357" t="s">
        <v>1023</v>
      </c>
      <c r="C28" s="146" t="s">
        <v>1024</v>
      </c>
      <c r="D28" s="146" t="s">
        <v>1025</v>
      </c>
      <c r="E28" s="146" t="s">
        <v>1026</v>
      </c>
      <c r="F28" s="270" t="s">
        <v>845</v>
      </c>
      <c r="G28" s="271"/>
      <c r="H28" s="147" t="s">
        <v>74</v>
      </c>
      <c r="I28" s="270" t="s">
        <v>69</v>
      </c>
      <c r="J28" s="271"/>
      <c r="K28" s="354" t="s">
        <v>68</v>
      </c>
      <c r="L28" s="270" t="s">
        <v>75</v>
      </c>
      <c r="M28" s="272"/>
      <c r="N28" s="271"/>
      <c r="O28" s="16"/>
      <c r="P28" s="16">
        <v>13244</v>
      </c>
      <c r="Q28" s="16"/>
      <c r="R28" s="16">
        <v>14749</v>
      </c>
      <c r="S28" s="16">
        <v>20602</v>
      </c>
      <c r="T28" s="16"/>
      <c r="U28" s="355">
        <v>20602</v>
      </c>
      <c r="V28" s="140"/>
      <c r="W28" s="141">
        <v>19466</v>
      </c>
      <c r="X28" s="140">
        <v>0.94489999999999996</v>
      </c>
      <c r="Y28" s="158" t="s">
        <v>840</v>
      </c>
      <c r="BA28" s="143"/>
      <c r="BB28" s="143"/>
    </row>
    <row r="29" spans="1:54" ht="48" customHeight="1" thickBot="1">
      <c r="A29" s="148" t="s">
        <v>1027</v>
      </c>
      <c r="B29" s="357" t="s">
        <v>1028</v>
      </c>
      <c r="C29" s="146" t="s">
        <v>1029</v>
      </c>
      <c r="D29" s="146" t="s">
        <v>1030</v>
      </c>
      <c r="E29" s="146" t="s">
        <v>1031</v>
      </c>
      <c r="F29" s="270" t="s">
        <v>845</v>
      </c>
      <c r="G29" s="271"/>
      <c r="H29" s="147"/>
      <c r="I29" s="183"/>
      <c r="J29" s="184"/>
      <c r="K29" s="147"/>
      <c r="L29" s="270"/>
      <c r="M29" s="272"/>
      <c r="N29" s="271"/>
      <c r="O29" s="16"/>
      <c r="P29" s="175"/>
      <c r="Q29" s="175"/>
      <c r="R29" s="175"/>
      <c r="S29" s="175"/>
      <c r="T29" s="17"/>
      <c r="U29" s="25"/>
      <c r="V29" s="140"/>
      <c r="W29" s="141"/>
      <c r="X29" s="140"/>
      <c r="Y29" s="158"/>
      <c r="BA29" s="143"/>
      <c r="BB29" s="143"/>
    </row>
    <row r="30" spans="1:54" ht="101.25" customHeight="1" thickBot="1">
      <c r="A30" s="342" t="s">
        <v>1032</v>
      </c>
      <c r="B30" s="357" t="s">
        <v>1033</v>
      </c>
      <c r="C30" s="146" t="s">
        <v>1034</v>
      </c>
      <c r="D30" s="146" t="s">
        <v>1035</v>
      </c>
      <c r="E30" s="146" t="s">
        <v>1036</v>
      </c>
      <c r="F30" s="270" t="s">
        <v>845</v>
      </c>
      <c r="G30" s="271"/>
      <c r="H30" s="147" t="s">
        <v>74</v>
      </c>
      <c r="I30" s="270" t="s">
        <v>69</v>
      </c>
      <c r="J30" s="271"/>
      <c r="K30" s="354" t="s">
        <v>68</v>
      </c>
      <c r="L30" s="270" t="s">
        <v>75</v>
      </c>
      <c r="M30" s="272"/>
      <c r="N30" s="271"/>
      <c r="O30" s="16"/>
      <c r="P30" s="16">
        <v>3732</v>
      </c>
      <c r="Q30" s="16"/>
      <c r="R30" s="16">
        <v>4790</v>
      </c>
      <c r="S30" s="16">
        <v>3302</v>
      </c>
      <c r="T30" s="16"/>
      <c r="U30" s="355">
        <v>3500</v>
      </c>
      <c r="V30" s="140"/>
      <c r="W30" s="141">
        <v>5591</v>
      </c>
      <c r="X30" s="140" t="s">
        <v>1037</v>
      </c>
      <c r="Y30" s="158" t="s">
        <v>840</v>
      </c>
      <c r="BA30" s="143"/>
      <c r="BB30" s="143"/>
    </row>
    <row r="31" spans="1:54" ht="24" customHeight="1" thickBot="1">
      <c r="A31" s="286" t="s">
        <v>821</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BA31" s="143"/>
      <c r="BB31" s="143"/>
    </row>
    <row r="32" spans="1:54" ht="21.75" customHeight="1" thickBot="1">
      <c r="A32" s="286" t="s">
        <v>41</v>
      </c>
      <c r="B32" s="286"/>
      <c r="C32" s="286"/>
      <c r="D32" s="286"/>
      <c r="E32" s="286"/>
      <c r="F32" s="286"/>
      <c r="G32" s="286"/>
      <c r="H32" s="286"/>
      <c r="I32" s="286"/>
      <c r="J32" s="286"/>
      <c r="K32" s="286" t="s">
        <v>85</v>
      </c>
      <c r="L32" s="286"/>
      <c r="M32" s="286"/>
      <c r="N32" s="286"/>
      <c r="O32" s="286"/>
      <c r="P32" s="286"/>
      <c r="Q32" s="286"/>
      <c r="R32" s="286"/>
      <c r="S32" s="286"/>
      <c r="T32" s="286"/>
      <c r="U32" s="286"/>
      <c r="V32" s="286"/>
      <c r="W32" s="286"/>
      <c r="X32" s="286"/>
      <c r="Y32" s="286"/>
      <c r="BA32" s="143"/>
      <c r="BB32" s="143"/>
    </row>
    <row r="33" spans="1:54" ht="34.5" customHeight="1" thickBot="1">
      <c r="A33" s="286" t="s">
        <v>47</v>
      </c>
      <c r="B33" s="286"/>
      <c r="C33" s="286"/>
      <c r="D33" s="286"/>
      <c r="E33" s="286"/>
      <c r="F33" s="286" t="s">
        <v>48</v>
      </c>
      <c r="G33" s="286"/>
      <c r="H33" s="286"/>
      <c r="I33" s="286"/>
      <c r="J33" s="286"/>
      <c r="K33" s="307" t="s">
        <v>822</v>
      </c>
      <c r="L33" s="289" t="s">
        <v>826</v>
      </c>
      <c r="M33" s="290"/>
      <c r="N33" s="290"/>
      <c r="O33" s="290"/>
      <c r="P33" s="290"/>
      <c r="Q33" s="290"/>
      <c r="R33" s="290"/>
      <c r="S33" s="290"/>
      <c r="T33" s="290"/>
      <c r="U33" s="290"/>
      <c r="V33" s="290"/>
      <c r="W33" s="290"/>
      <c r="X33" s="290"/>
      <c r="Y33" s="291"/>
      <c r="BA33" s="143"/>
      <c r="BB33" s="143"/>
    </row>
    <row r="34" spans="1:54" ht="24" customHeight="1" thickBot="1">
      <c r="A34" s="286"/>
      <c r="B34" s="286"/>
      <c r="C34" s="286" t="s">
        <v>49</v>
      </c>
      <c r="D34" s="286" t="s">
        <v>50</v>
      </c>
      <c r="E34" s="286" t="s">
        <v>51</v>
      </c>
      <c r="F34" s="286" t="s">
        <v>49</v>
      </c>
      <c r="G34" s="286" t="s">
        <v>52</v>
      </c>
      <c r="H34" s="286"/>
      <c r="I34" s="307" t="s">
        <v>848</v>
      </c>
      <c r="J34" s="286" t="s">
        <v>51</v>
      </c>
      <c r="K34" s="307"/>
      <c r="L34" s="289" t="s">
        <v>831</v>
      </c>
      <c r="M34" s="290"/>
      <c r="N34" s="290"/>
      <c r="O34" s="290"/>
      <c r="P34" s="290"/>
      <c r="Q34" s="291"/>
      <c r="R34" s="287" t="s">
        <v>48</v>
      </c>
      <c r="S34" s="300"/>
      <c r="T34" s="300"/>
      <c r="U34" s="300"/>
      <c r="V34" s="288"/>
      <c r="W34" s="330" t="s">
        <v>824</v>
      </c>
      <c r="X34" s="331"/>
      <c r="Y34" s="296" t="s">
        <v>825</v>
      </c>
      <c r="BA34" s="143"/>
      <c r="BB34" s="143"/>
    </row>
    <row r="35" spans="1:54" ht="45.75" customHeight="1" thickBot="1">
      <c r="A35" s="286"/>
      <c r="B35" s="286"/>
      <c r="C35" s="286"/>
      <c r="D35" s="286"/>
      <c r="E35" s="286"/>
      <c r="F35" s="286"/>
      <c r="G35" s="286"/>
      <c r="H35" s="286"/>
      <c r="I35" s="307"/>
      <c r="J35" s="286"/>
      <c r="K35" s="307"/>
      <c r="L35" s="289" t="s">
        <v>823</v>
      </c>
      <c r="M35" s="291"/>
      <c r="N35" s="289" t="s">
        <v>50</v>
      </c>
      <c r="O35" s="291"/>
      <c r="P35" s="287" t="s">
        <v>51</v>
      </c>
      <c r="Q35" s="288"/>
      <c r="R35" s="190" t="s">
        <v>823</v>
      </c>
      <c r="S35" s="287" t="s">
        <v>52</v>
      </c>
      <c r="T35" s="288"/>
      <c r="U35" s="166" t="s">
        <v>857</v>
      </c>
      <c r="V35" s="189" t="s">
        <v>51</v>
      </c>
      <c r="W35" s="332"/>
      <c r="X35" s="333"/>
      <c r="Y35" s="297"/>
      <c r="BA35" s="143"/>
      <c r="BB35" s="143"/>
    </row>
    <row r="36" spans="1:54" ht="19.5" customHeight="1" thickBot="1">
      <c r="A36" s="298" t="s">
        <v>32</v>
      </c>
      <c r="B36" s="299"/>
      <c r="C36" s="136">
        <f>15518.4</f>
        <v>15518.4</v>
      </c>
      <c r="D36" s="136">
        <f>81716.78</f>
        <v>81716.78</v>
      </c>
      <c r="E36" s="168">
        <f>SUM(C36:D36)</f>
        <v>97235.18</v>
      </c>
      <c r="F36" s="136"/>
      <c r="G36" s="137" t="s">
        <v>854</v>
      </c>
      <c r="H36" s="136"/>
      <c r="I36" s="136"/>
      <c r="J36" s="168">
        <f>SUM(F36:I36)</f>
        <v>0</v>
      </c>
      <c r="K36" s="168">
        <f>E36+J36</f>
        <v>97235.18</v>
      </c>
      <c r="L36" s="292">
        <f>15518.4</f>
        <v>15518.4</v>
      </c>
      <c r="M36" s="293"/>
      <c r="N36" s="292"/>
      <c r="O36" s="293"/>
      <c r="P36" s="294">
        <f>SUM(L36:O36)</f>
        <v>15518.4</v>
      </c>
      <c r="Q36" s="295"/>
      <c r="R36" s="138"/>
      <c r="S36" s="137" t="s">
        <v>849</v>
      </c>
      <c r="T36" s="138"/>
      <c r="U36" s="138"/>
      <c r="V36" s="169">
        <f>SUM(R36,T36,U36)</f>
        <v>0</v>
      </c>
      <c r="W36" s="311">
        <f>SUM(P36,V36)</f>
        <v>15518.4</v>
      </c>
      <c r="X36" s="312"/>
      <c r="Y36" s="170">
        <f>IF(W36=0,0,W36/K36)</f>
        <v>0.15959655754223934</v>
      </c>
      <c r="BA36" s="143"/>
      <c r="BB36" s="143"/>
    </row>
    <row r="37" spans="1:54" ht="19.5" customHeight="1" thickBot="1">
      <c r="A37" s="298" t="s">
        <v>33</v>
      </c>
      <c r="B37" s="299"/>
      <c r="C37" s="136">
        <f>18028.5</f>
        <v>18028.5</v>
      </c>
      <c r="D37" s="136">
        <v>45579.5</v>
      </c>
      <c r="E37" s="168">
        <f>SUM(C37:D37)</f>
        <v>63608</v>
      </c>
      <c r="F37" s="136"/>
      <c r="G37" s="137" t="s">
        <v>849</v>
      </c>
      <c r="H37" s="136"/>
      <c r="I37" s="136"/>
      <c r="J37" s="168">
        <f>SUM(F37:I37)</f>
        <v>0</v>
      </c>
      <c r="K37" s="168">
        <f>J37+E37</f>
        <v>63608</v>
      </c>
      <c r="L37" s="292">
        <f>18028.5</f>
        <v>18028.5</v>
      </c>
      <c r="M37" s="293"/>
      <c r="N37" s="305">
        <f>45483.7</f>
        <v>45483.7</v>
      </c>
      <c r="O37" s="306"/>
      <c r="P37" s="294">
        <f>SUM(L37:O37)</f>
        <v>63512.2</v>
      </c>
      <c r="Q37" s="295"/>
      <c r="R37" s="138"/>
      <c r="S37" s="137" t="s">
        <v>849</v>
      </c>
      <c r="T37" s="138"/>
      <c r="U37" s="138"/>
      <c r="V37" s="169">
        <f>SUM(R37,T37,U37)</f>
        <v>0</v>
      </c>
      <c r="W37" s="311">
        <f>SUM(P37,V37)</f>
        <v>63512.2</v>
      </c>
      <c r="X37" s="312"/>
      <c r="Y37" s="170">
        <f>IF(W37=0,0,W37/K37)</f>
        <v>0.99849390013834738</v>
      </c>
      <c r="BA37" s="143"/>
      <c r="BB37" s="143"/>
    </row>
    <row r="38" spans="1:54" ht="15.75" thickBot="1">
      <c r="A38" s="279" t="s">
        <v>81</v>
      </c>
      <c r="B38" s="280"/>
      <c r="C38" s="280"/>
      <c r="D38" s="280"/>
      <c r="E38" s="280"/>
      <c r="F38" s="280"/>
      <c r="G38" s="280"/>
      <c r="H38" s="280"/>
      <c r="I38" s="280"/>
      <c r="J38" s="280"/>
      <c r="K38" s="280"/>
      <c r="L38" s="280"/>
      <c r="M38" s="280"/>
      <c r="N38" s="280"/>
      <c r="O38" s="280"/>
      <c r="P38" s="280"/>
      <c r="Q38" s="280"/>
      <c r="R38" s="280"/>
      <c r="S38" s="280"/>
      <c r="T38" s="280"/>
      <c r="U38" s="280"/>
      <c r="V38" s="280"/>
      <c r="W38" s="280"/>
      <c r="X38" s="281"/>
      <c r="Y38" s="282"/>
      <c r="BA38" s="143"/>
      <c r="BB38" s="143"/>
    </row>
    <row r="39" spans="1:54" ht="17.25" thickTop="1" thickBot="1">
      <c r="A39" s="301"/>
      <c r="B39" s="302"/>
      <c r="C39" s="283" t="s">
        <v>1038</v>
      </c>
      <c r="D39" s="284"/>
      <c r="E39" s="284"/>
      <c r="F39" s="284"/>
      <c r="G39" s="284"/>
      <c r="H39" s="284"/>
      <c r="I39" s="284"/>
      <c r="J39" s="284"/>
      <c r="K39" s="284"/>
      <c r="L39" s="284"/>
      <c r="M39" s="284"/>
      <c r="N39" s="284"/>
      <c r="O39" s="284"/>
      <c r="P39" s="284"/>
      <c r="Q39" s="284"/>
      <c r="R39" s="284"/>
      <c r="S39" s="284"/>
      <c r="T39" s="284"/>
      <c r="U39" s="284"/>
      <c r="V39" s="284"/>
      <c r="W39" s="284"/>
      <c r="X39" s="284"/>
      <c r="Y39" s="285"/>
      <c r="BA39" s="143"/>
      <c r="BB39" s="143"/>
    </row>
    <row r="40" spans="1:54" ht="16.5" thickBot="1">
      <c r="A40" s="303"/>
      <c r="B40" s="304"/>
      <c r="C40" s="321"/>
      <c r="D40" s="322"/>
      <c r="E40" s="322"/>
      <c r="F40" s="322"/>
      <c r="G40" s="322"/>
      <c r="H40" s="322"/>
      <c r="I40" s="322"/>
      <c r="J40" s="322"/>
      <c r="K40" s="322"/>
      <c r="L40" s="322"/>
      <c r="M40" s="322"/>
      <c r="N40" s="322"/>
      <c r="O40" s="322"/>
      <c r="P40" s="322"/>
      <c r="Q40" s="322"/>
      <c r="R40" s="322"/>
      <c r="S40" s="322"/>
      <c r="T40" s="322"/>
      <c r="U40" s="322"/>
      <c r="V40" s="322"/>
      <c r="W40" s="322"/>
      <c r="X40" s="322"/>
      <c r="Y40" s="323"/>
      <c r="BA40" s="143"/>
      <c r="BB40" s="143"/>
    </row>
    <row r="41" spans="1:54" ht="15.75" thickTop="1">
      <c r="BA41" s="143"/>
      <c r="BB41" s="143"/>
    </row>
    <row r="42" spans="1:54">
      <c r="C42" s="150"/>
      <c r="BA42" s="143"/>
      <c r="BB42" s="143"/>
    </row>
    <row r="43" spans="1:54">
      <c r="BA43" s="143"/>
      <c r="BB43" s="143"/>
    </row>
    <row r="44" spans="1:54">
      <c r="C44" s="150"/>
      <c r="BA44" s="143"/>
      <c r="BB44" s="143"/>
    </row>
    <row r="45" spans="1:54">
      <c r="BA45" s="143"/>
      <c r="BB45" s="143"/>
    </row>
    <row r="46" spans="1:54">
      <c r="BA46" s="143"/>
      <c r="BB46" s="143"/>
    </row>
    <row r="47" spans="1:54">
      <c r="BA47" s="143"/>
      <c r="BB47" s="143"/>
    </row>
    <row r="48" spans="1:54">
      <c r="BA48" s="143"/>
      <c r="BB48" s="143"/>
    </row>
    <row r="49" spans="53:54">
      <c r="BA49" s="143"/>
      <c r="BB49" s="143"/>
    </row>
    <row r="50" spans="53:54">
      <c r="BA50" s="143"/>
      <c r="BB50" s="143"/>
    </row>
    <row r="51" spans="53:54">
      <c r="BA51" s="143"/>
      <c r="BB51" s="143"/>
    </row>
    <row r="52" spans="53:54">
      <c r="BA52" s="143"/>
      <c r="BB52" s="143"/>
    </row>
    <row r="53" spans="53:54">
      <c r="BA53" s="143"/>
      <c r="BB53" s="143"/>
    </row>
    <row r="54" spans="53:54">
      <c r="BA54" s="143"/>
      <c r="BB54" s="143"/>
    </row>
    <row r="55" spans="53:54">
      <c r="BA55" s="143"/>
      <c r="BB55" s="143"/>
    </row>
    <row r="56" spans="53:54">
      <c r="BA56" s="143"/>
      <c r="BB56" s="143"/>
    </row>
    <row r="57" spans="53:54">
      <c r="BA57" s="143"/>
      <c r="BB57" s="143"/>
    </row>
    <row r="58" spans="53:54">
      <c r="BA58" s="143"/>
      <c r="BB58" s="143"/>
    </row>
    <row r="59" spans="53:54">
      <c r="BA59" s="143"/>
      <c r="BB59" s="143"/>
    </row>
    <row r="60" spans="53:54">
      <c r="BA60" s="143"/>
      <c r="BB60" s="143"/>
    </row>
    <row r="61" spans="53:54">
      <c r="BA61" s="143"/>
      <c r="BB61" s="143"/>
    </row>
    <row r="62" spans="53:54">
      <c r="BA62" s="143"/>
      <c r="BB62" s="143"/>
    </row>
    <row r="63" spans="53:54">
      <c r="BA63" s="143"/>
      <c r="BB63" s="143"/>
    </row>
    <row r="64" spans="53:54">
      <c r="BA64" s="143"/>
      <c r="BB64" s="143"/>
    </row>
    <row r="65" spans="53:54">
      <c r="BA65" s="143"/>
      <c r="BB65" s="143"/>
    </row>
    <row r="66" spans="53:54">
      <c r="BA66" s="143"/>
      <c r="BB66" s="143"/>
    </row>
    <row r="67" spans="53:54">
      <c r="BA67" s="143"/>
      <c r="BB67" s="143"/>
    </row>
    <row r="68" spans="53:54">
      <c r="BA68" s="143"/>
      <c r="BB68" s="143"/>
    </row>
    <row r="69" spans="53:54">
      <c r="BA69" s="143"/>
      <c r="BB69" s="143"/>
    </row>
    <row r="70" spans="53:54">
      <c r="BA70" s="143"/>
      <c r="BB70" s="143"/>
    </row>
    <row r="71" spans="53:54">
      <c r="BA71" s="143"/>
      <c r="BB71" s="143"/>
    </row>
    <row r="72" spans="53:54">
      <c r="BA72" s="143"/>
      <c r="BB72" s="143"/>
    </row>
    <row r="73" spans="53:54">
      <c r="BA73" s="143"/>
      <c r="BB73" s="143"/>
    </row>
    <row r="74" spans="53:54">
      <c r="BA74" s="143"/>
      <c r="BB74" s="143"/>
    </row>
    <row r="75" spans="53:54">
      <c r="BA75" s="143"/>
      <c r="BB75" s="143"/>
    </row>
    <row r="76" spans="53:54">
      <c r="BA76" s="143"/>
      <c r="BB76" s="143"/>
    </row>
    <row r="77" spans="53:54">
      <c r="BA77" s="143"/>
      <c r="BB77" s="143"/>
    </row>
    <row r="78" spans="53:54">
      <c r="BA78" s="143"/>
      <c r="BB78" s="143"/>
    </row>
    <row r="79" spans="53:54">
      <c r="BA79" s="143"/>
      <c r="BB79" s="143"/>
    </row>
    <row r="80" spans="53:54">
      <c r="BA80" s="143"/>
      <c r="BB80" s="143"/>
    </row>
    <row r="81" spans="53:54">
      <c r="BA81" s="143"/>
      <c r="BB81" s="143"/>
    </row>
    <row r="82" spans="53:54">
      <c r="BA82" s="143"/>
      <c r="BB82" s="143"/>
    </row>
    <row r="83" spans="53:54">
      <c r="BA83" s="143"/>
      <c r="BB83" s="143"/>
    </row>
    <row r="84" spans="53:54">
      <c r="BA84" s="143"/>
      <c r="BB84" s="143"/>
    </row>
    <row r="85" spans="53:54">
      <c r="BA85" s="143"/>
      <c r="BB85" s="143"/>
    </row>
    <row r="86" spans="53:54">
      <c r="BA86" s="143"/>
      <c r="BB86" s="143"/>
    </row>
    <row r="87" spans="53:54">
      <c r="BA87" s="143"/>
      <c r="BB87" s="143"/>
    </row>
    <row r="88" spans="53:54">
      <c r="BA88" s="143"/>
      <c r="BB88" s="143"/>
    </row>
    <row r="89" spans="53:54">
      <c r="BA89" s="143"/>
      <c r="BB89" s="143"/>
    </row>
    <row r="90" spans="53:54">
      <c r="BA90" s="143"/>
      <c r="BB90" s="143"/>
    </row>
    <row r="91" spans="53:54">
      <c r="BA91" s="143"/>
      <c r="BB91" s="143"/>
    </row>
    <row r="92" spans="53:54">
      <c r="BA92" s="143"/>
      <c r="BB92" s="143"/>
    </row>
    <row r="93" spans="53:54">
      <c r="BA93" s="143"/>
      <c r="BB93" s="143"/>
    </row>
    <row r="94" spans="53:54">
      <c r="BA94" s="143"/>
      <c r="BB94" s="143"/>
    </row>
    <row r="95" spans="53:54">
      <c r="BA95" s="143"/>
      <c r="BB95" s="143"/>
    </row>
    <row r="96" spans="53:54">
      <c r="BA96" s="143"/>
      <c r="BB96" s="143"/>
    </row>
    <row r="97" spans="53:54">
      <c r="BA97" s="143"/>
      <c r="BB97" s="143"/>
    </row>
    <row r="98" spans="53:54">
      <c r="BA98" s="143"/>
      <c r="BB98" s="143"/>
    </row>
    <row r="99" spans="53:54">
      <c r="BA99" s="143"/>
      <c r="BB99" s="143"/>
    </row>
    <row r="100" spans="53:54">
      <c r="BA100" s="143"/>
      <c r="BB100" s="143"/>
    </row>
    <row r="101" spans="53:54">
      <c r="BA101" s="143"/>
      <c r="BB101" s="143"/>
    </row>
    <row r="102" spans="53:54">
      <c r="BA102" s="143"/>
      <c r="BB102" s="143"/>
    </row>
    <row r="103" spans="53:54">
      <c r="BA103" s="143"/>
      <c r="BB103" s="143"/>
    </row>
    <row r="104" spans="53:54">
      <c r="BA104" s="143"/>
      <c r="BB104" s="143"/>
    </row>
    <row r="105" spans="53:54">
      <c r="BA105" s="143"/>
      <c r="BB105" s="143"/>
    </row>
    <row r="106" spans="53:54">
      <c r="BA106" s="143"/>
      <c r="BB106" s="143"/>
    </row>
    <row r="107" spans="53:54">
      <c r="BA107" s="143"/>
      <c r="BB107" s="143"/>
    </row>
    <row r="108" spans="53:54">
      <c r="BA108" s="143"/>
      <c r="BB108" s="143"/>
    </row>
    <row r="109" spans="53:54">
      <c r="BA109" s="143"/>
      <c r="BB109" s="143"/>
    </row>
    <row r="110" spans="53:54">
      <c r="BA110" s="143"/>
      <c r="BB110" s="143"/>
    </row>
    <row r="111" spans="53:54">
      <c r="BA111" s="143"/>
      <c r="BB111" s="143"/>
    </row>
    <row r="112" spans="53:54">
      <c r="BA112" s="143"/>
      <c r="BB112" s="143"/>
    </row>
    <row r="113" spans="53:54">
      <c r="BA113" s="143"/>
      <c r="BB113" s="143"/>
    </row>
    <row r="114" spans="53:54">
      <c r="BA114" s="143"/>
      <c r="BB114" s="143"/>
    </row>
    <row r="115" spans="53:54">
      <c r="BA115" s="143"/>
      <c r="BB115" s="143"/>
    </row>
    <row r="116" spans="53:54">
      <c r="BA116" s="143"/>
      <c r="BB116" s="143"/>
    </row>
    <row r="117" spans="53:54">
      <c r="BA117" s="143"/>
      <c r="BB117" s="143"/>
    </row>
    <row r="118" spans="53:54">
      <c r="BA118" s="143"/>
      <c r="BB118" s="143"/>
    </row>
    <row r="119" spans="53:54">
      <c r="BA119" s="143"/>
      <c r="BB119" s="143"/>
    </row>
    <row r="120" spans="53:54">
      <c r="BA120" s="143"/>
      <c r="BB120" s="143"/>
    </row>
    <row r="121" spans="53:54">
      <c r="BA121" s="143"/>
      <c r="BB121" s="143"/>
    </row>
    <row r="122" spans="53:54">
      <c r="BA122" s="143"/>
      <c r="BB122" s="143"/>
    </row>
    <row r="123" spans="53:54">
      <c r="BA123" s="143"/>
      <c r="BB123" s="143"/>
    </row>
    <row r="124" spans="53:54">
      <c r="BA124" s="143"/>
      <c r="BB124" s="143"/>
    </row>
    <row r="125" spans="53:54">
      <c r="BA125" s="143"/>
      <c r="BB125" s="143"/>
    </row>
    <row r="126" spans="53:54">
      <c r="BA126" s="143"/>
      <c r="BB126" s="143"/>
    </row>
    <row r="127" spans="53:54">
      <c r="BA127" s="143"/>
      <c r="BB127" s="143"/>
    </row>
    <row r="128" spans="53:54">
      <c r="BA128" s="143"/>
      <c r="BB128" s="143"/>
    </row>
    <row r="129" spans="53:54">
      <c r="BA129" s="143"/>
      <c r="BB129" s="143"/>
    </row>
    <row r="130" spans="53:54">
      <c r="BA130" s="143"/>
      <c r="BB130" s="143"/>
    </row>
    <row r="999" spans="53:69" ht="15.75" thickBot="1">
      <c r="BA999" s="32" t="s">
        <v>152</v>
      </c>
      <c r="BB999" s="66" t="s">
        <v>790</v>
      </c>
      <c r="BC999" s="315" t="s">
        <v>153</v>
      </c>
      <c r="BD999" s="315"/>
      <c r="BE999" s="315"/>
      <c r="BF999" s="315"/>
      <c r="BG999" s="72" t="s">
        <v>331</v>
      </c>
      <c r="BH999" s="72" t="s">
        <v>332</v>
      </c>
      <c r="BI999" s="71" t="s">
        <v>330</v>
      </c>
      <c r="BJ999" s="142" t="s">
        <v>407</v>
      </c>
      <c r="BK999" s="80" t="s">
        <v>555</v>
      </c>
      <c r="BL999" s="80" t="s">
        <v>39</v>
      </c>
      <c r="BM999" s="80" t="s">
        <v>40</v>
      </c>
      <c r="BN999" s="81" t="s">
        <v>556</v>
      </c>
      <c r="BO999" s="113" t="s">
        <v>56</v>
      </c>
      <c r="BP999" s="114" t="s">
        <v>796</v>
      </c>
      <c r="BQ999" s="114"/>
    </row>
    <row r="1000" spans="53:69" ht="15.75">
      <c r="BA1000" s="32" t="str">
        <f t="shared" ref="BA1000:BA1042" si="0">MID(BB1000,1,4)</f>
        <v>E011</v>
      </c>
      <c r="BB1000" s="26" t="s">
        <v>96</v>
      </c>
      <c r="BC1000" s="43" t="s">
        <v>241</v>
      </c>
      <c r="BD1000" s="44" t="s">
        <v>243</v>
      </c>
      <c r="BE1000" s="45" t="s">
        <v>154</v>
      </c>
      <c r="BF1000" s="46" t="s">
        <v>155</v>
      </c>
      <c r="BG1000" s="142" t="s">
        <v>333</v>
      </c>
      <c r="BH1000" s="74" t="s">
        <v>338</v>
      </c>
      <c r="BI1000" s="142" t="s">
        <v>286</v>
      </c>
      <c r="BJ1000" s="76" t="s">
        <v>177</v>
      </c>
      <c r="BK1000" s="142" t="s">
        <v>412</v>
      </c>
      <c r="BN1000" s="187" t="s">
        <v>557</v>
      </c>
      <c r="BO1000" s="82" t="s">
        <v>793</v>
      </c>
      <c r="BP1000" s="128" t="s">
        <v>806</v>
      </c>
      <c r="BQ1000" s="116"/>
    </row>
    <row r="1001" spans="53:69" ht="15.75">
      <c r="BA1001" s="32" t="str">
        <f t="shared" si="0"/>
        <v>E012</v>
      </c>
      <c r="BB1001" s="27" t="s">
        <v>97</v>
      </c>
      <c r="BC1001" s="316" t="s">
        <v>232</v>
      </c>
      <c r="BD1001" s="317" t="s">
        <v>157</v>
      </c>
      <c r="BE1001" s="47" t="s">
        <v>158</v>
      </c>
      <c r="BF1001" s="187"/>
      <c r="BG1001" s="142" t="s">
        <v>334</v>
      </c>
      <c r="BH1001" s="74" t="s">
        <v>339</v>
      </c>
      <c r="BI1001" s="142" t="s">
        <v>287</v>
      </c>
      <c r="BJ1001" s="76" t="s">
        <v>244</v>
      </c>
      <c r="BK1001" s="142" t="s">
        <v>413</v>
      </c>
      <c r="BL1001" s="79" t="s">
        <v>414</v>
      </c>
      <c r="BM1001" s="142" t="s">
        <v>415</v>
      </c>
      <c r="BN1001" s="187" t="s">
        <v>558</v>
      </c>
      <c r="BO1001" s="83" t="s">
        <v>791</v>
      </c>
      <c r="BP1001" s="128" t="s">
        <v>798</v>
      </c>
      <c r="BQ1001" s="116"/>
    </row>
    <row r="1002" spans="53:69" ht="15.75">
      <c r="BA1002" s="32" t="str">
        <f t="shared" si="0"/>
        <v>E013</v>
      </c>
      <c r="BB1002" s="27" t="s">
        <v>98</v>
      </c>
      <c r="BC1002" s="316"/>
      <c r="BD1002" s="317"/>
      <c r="BE1002" s="47" t="s">
        <v>159</v>
      </c>
      <c r="BF1002" s="187"/>
      <c r="BG1002" s="142" t="s">
        <v>335</v>
      </c>
      <c r="BH1002" s="74" t="s">
        <v>340</v>
      </c>
      <c r="BI1002" s="142" t="s">
        <v>288</v>
      </c>
      <c r="BJ1002" s="76" t="s">
        <v>408</v>
      </c>
      <c r="BK1002" s="142" t="s">
        <v>416</v>
      </c>
      <c r="BL1002" s="142" t="s">
        <v>417</v>
      </c>
      <c r="BM1002" s="142" t="s">
        <v>418</v>
      </c>
      <c r="BN1002" s="187" t="s">
        <v>559</v>
      </c>
      <c r="BO1002" s="84" t="s">
        <v>792</v>
      </c>
      <c r="BP1002" s="128" t="s">
        <v>799</v>
      </c>
      <c r="BQ1002" s="118"/>
    </row>
    <row r="1003" spans="53:69" ht="30">
      <c r="BA1003" s="32" t="str">
        <f t="shared" si="0"/>
        <v>E015</v>
      </c>
      <c r="BB1003" s="33" t="s">
        <v>95</v>
      </c>
      <c r="BC1003" s="316" t="s">
        <v>233</v>
      </c>
      <c r="BD1003" s="317" t="s">
        <v>264</v>
      </c>
      <c r="BE1003" s="48" t="s">
        <v>161</v>
      </c>
      <c r="BF1003" s="318"/>
      <c r="BG1003" s="142" t="s">
        <v>336</v>
      </c>
      <c r="BH1003" s="74" t="s">
        <v>341</v>
      </c>
      <c r="BI1003" s="142" t="s">
        <v>289</v>
      </c>
      <c r="BJ1003" s="76" t="s">
        <v>245</v>
      </c>
      <c r="BK1003" s="142" t="s">
        <v>419</v>
      </c>
      <c r="BL1003" s="142" t="s">
        <v>420</v>
      </c>
      <c r="BM1003" s="142" t="s">
        <v>421</v>
      </c>
      <c r="BN1003" s="187" t="s">
        <v>560</v>
      </c>
      <c r="BO1003" s="82" t="s">
        <v>199</v>
      </c>
      <c r="BP1003" s="128" t="s">
        <v>858</v>
      </c>
      <c r="BQ1003" s="118"/>
    </row>
    <row r="1004" spans="53:69" ht="30">
      <c r="BA1004" s="32" t="str">
        <f t="shared" si="0"/>
        <v>E021</v>
      </c>
      <c r="BB1004" s="27" t="s">
        <v>104</v>
      </c>
      <c r="BC1004" s="316"/>
      <c r="BD1004" s="317"/>
      <c r="BE1004" s="49" t="s">
        <v>162</v>
      </c>
      <c r="BF1004" s="318"/>
      <c r="BG1004" s="142" t="s">
        <v>337</v>
      </c>
      <c r="BH1004" s="74" t="s">
        <v>342</v>
      </c>
      <c r="BI1004" s="142" t="s">
        <v>290</v>
      </c>
      <c r="BJ1004" s="76" t="s">
        <v>246</v>
      </c>
      <c r="BL1004" s="142" t="s">
        <v>422</v>
      </c>
      <c r="BM1004" s="142" t="s">
        <v>423</v>
      </c>
      <c r="BN1004" s="187" t="s">
        <v>561</v>
      </c>
      <c r="BO1004" s="83" t="s">
        <v>794</v>
      </c>
      <c r="BP1004" s="128" t="s">
        <v>800</v>
      </c>
      <c r="BQ1004" s="119"/>
    </row>
    <row r="1005" spans="53:69" ht="30">
      <c r="BA1005" s="32" t="str">
        <f t="shared" si="0"/>
        <v>E031</v>
      </c>
      <c r="BB1005" s="129" t="s">
        <v>106</v>
      </c>
      <c r="BC1005" s="316"/>
      <c r="BD1005" s="317"/>
      <c r="BE1005" s="49" t="s">
        <v>163</v>
      </c>
      <c r="BF1005" s="318"/>
      <c r="BG1005" s="143"/>
      <c r="BH1005" s="74" t="s">
        <v>343</v>
      </c>
      <c r="BI1005" s="142" t="s">
        <v>291</v>
      </c>
      <c r="BJ1005" s="76" t="s">
        <v>247</v>
      </c>
      <c r="BL1005" s="142" t="s">
        <v>424</v>
      </c>
      <c r="BM1005" s="142" t="s">
        <v>425</v>
      </c>
      <c r="BN1005" s="187" t="s">
        <v>562</v>
      </c>
      <c r="BO1005" s="84" t="s">
        <v>329</v>
      </c>
      <c r="BP1005" s="128" t="s">
        <v>801</v>
      </c>
      <c r="BQ1005" s="119"/>
    </row>
    <row r="1006" spans="53:69" ht="15.75">
      <c r="BA1006" s="32" t="str">
        <f t="shared" si="0"/>
        <v>S034</v>
      </c>
      <c r="BB1006" s="129" t="s">
        <v>808</v>
      </c>
      <c r="BC1006" s="316"/>
      <c r="BD1006" s="317"/>
      <c r="BE1006" s="50" t="s">
        <v>164</v>
      </c>
      <c r="BF1006" s="318"/>
      <c r="BG1006" s="143"/>
      <c r="BH1006" s="74" t="s">
        <v>344</v>
      </c>
      <c r="BI1006" s="142" t="s">
        <v>292</v>
      </c>
      <c r="BJ1006" s="76" t="s">
        <v>248</v>
      </c>
      <c r="BL1006" s="142" t="s">
        <v>426</v>
      </c>
      <c r="BM1006" s="142" t="s">
        <v>427</v>
      </c>
      <c r="BN1006" s="187" t="s">
        <v>563</v>
      </c>
      <c r="BO1006" s="82"/>
      <c r="BP1006" s="128" t="s">
        <v>802</v>
      </c>
      <c r="BQ1006" s="119"/>
    </row>
    <row r="1007" spans="53:69">
      <c r="BA1007" s="32" t="str">
        <f t="shared" si="0"/>
        <v>E035</v>
      </c>
      <c r="BB1007" s="130" t="s">
        <v>809</v>
      </c>
      <c r="BC1007" s="319" t="s">
        <v>234</v>
      </c>
      <c r="BD1007" s="320" t="s">
        <v>166</v>
      </c>
      <c r="BE1007" s="51" t="s">
        <v>167</v>
      </c>
      <c r="BF1007" s="187"/>
      <c r="BG1007" s="143"/>
      <c r="BH1007" s="142" t="s">
        <v>345</v>
      </c>
      <c r="BI1007" s="142" t="s">
        <v>293</v>
      </c>
      <c r="BJ1007" s="76" t="s">
        <v>249</v>
      </c>
      <c r="BL1007" s="142" t="s">
        <v>428</v>
      </c>
      <c r="BM1007" s="142" t="s">
        <v>429</v>
      </c>
      <c r="BN1007" s="187" t="s">
        <v>564</v>
      </c>
      <c r="BO1007" s="84"/>
      <c r="BP1007" s="128" t="s">
        <v>803</v>
      </c>
      <c r="BQ1007" s="119"/>
    </row>
    <row r="1008" spans="53:69">
      <c r="BA1008" s="32" t="str">
        <f t="shared" si="0"/>
        <v>E036</v>
      </c>
      <c r="BB1008" s="56" t="s">
        <v>810</v>
      </c>
      <c r="BC1008" s="319"/>
      <c r="BD1008" s="320"/>
      <c r="BE1008" s="51" t="s">
        <v>168</v>
      </c>
      <c r="BF1008" s="187"/>
      <c r="BG1008" s="143"/>
      <c r="BH1008" s="142" t="s">
        <v>346</v>
      </c>
      <c r="BI1008" s="142" t="s">
        <v>294</v>
      </c>
      <c r="BJ1008" s="76" t="s">
        <v>250</v>
      </c>
      <c r="BL1008" s="142" t="s">
        <v>430</v>
      </c>
      <c r="BM1008" s="142" t="s">
        <v>431</v>
      </c>
      <c r="BN1008" s="187" t="s">
        <v>565</v>
      </c>
      <c r="BO1008" s="83"/>
      <c r="BP1008" s="128" t="s">
        <v>804</v>
      </c>
      <c r="BQ1008" s="119"/>
    </row>
    <row r="1009" spans="53:69" ht="15.75">
      <c r="BA1009" s="32" t="str">
        <f t="shared" si="0"/>
        <v>F037</v>
      </c>
      <c r="BB1009" s="56" t="s">
        <v>811</v>
      </c>
      <c r="BC1009" s="319"/>
      <c r="BD1009" s="320"/>
      <c r="BE1009" s="52" t="s">
        <v>169</v>
      </c>
      <c r="BF1009" s="187"/>
      <c r="BG1009" s="143"/>
      <c r="BH1009" s="142" t="s">
        <v>347</v>
      </c>
      <c r="BI1009" s="142" t="s">
        <v>295</v>
      </c>
      <c r="BJ1009" s="76" t="s">
        <v>252</v>
      </c>
      <c r="BL1009" s="142" t="s">
        <v>432</v>
      </c>
      <c r="BM1009" s="142" t="s">
        <v>433</v>
      </c>
      <c r="BN1009" s="187" t="s">
        <v>830</v>
      </c>
      <c r="BO1009" s="84"/>
      <c r="BP1009" s="128" t="s">
        <v>805</v>
      </c>
      <c r="BQ1009" s="119"/>
    </row>
    <row r="1010" spans="53:69" ht="15.75">
      <c r="BA1010" s="32" t="str">
        <f t="shared" si="0"/>
        <v>PA17</v>
      </c>
      <c r="BB1010" s="131" t="s">
        <v>107</v>
      </c>
      <c r="BC1010" s="319"/>
      <c r="BD1010" s="320"/>
      <c r="BE1010" s="50" t="s">
        <v>170</v>
      </c>
      <c r="BF1010" s="187"/>
      <c r="BG1010" s="143"/>
      <c r="BH1010" s="142" t="s">
        <v>348</v>
      </c>
      <c r="BI1010" s="142" t="s">
        <v>296</v>
      </c>
      <c r="BJ1010" s="76" t="s">
        <v>409</v>
      </c>
      <c r="BL1010" s="142" t="s">
        <v>434</v>
      </c>
      <c r="BM1010" s="142" t="s">
        <v>435</v>
      </c>
      <c r="BN1010" s="187" t="s">
        <v>566</v>
      </c>
      <c r="BO1010" s="84"/>
      <c r="BP1010" s="128" t="s">
        <v>807</v>
      </c>
      <c r="BQ1010" s="119"/>
    </row>
    <row r="1011" spans="53:69" ht="15.75">
      <c r="BA1011" s="32" t="str">
        <f t="shared" si="0"/>
        <v>P123</v>
      </c>
      <c r="BB1011" s="129" t="s">
        <v>141</v>
      </c>
      <c r="BC1011" s="319"/>
      <c r="BD1011" s="320"/>
      <c r="BE1011" s="50" t="s">
        <v>171</v>
      </c>
      <c r="BF1011" s="187"/>
      <c r="BG1011" s="143"/>
      <c r="BH1011" s="142" t="s">
        <v>349</v>
      </c>
      <c r="BI1011" s="142" t="s">
        <v>297</v>
      </c>
      <c r="BJ1011" s="76" t="s">
        <v>195</v>
      </c>
      <c r="BL1011" s="142" t="s">
        <v>436</v>
      </c>
      <c r="BM1011" s="142" t="s">
        <v>437</v>
      </c>
      <c r="BN1011" s="187" t="s">
        <v>567</v>
      </c>
      <c r="BO1011" s="84"/>
      <c r="BP1011" s="128" t="s">
        <v>797</v>
      </c>
      <c r="BQ1011" s="120"/>
    </row>
    <row r="1012" spans="53:69" ht="15.75">
      <c r="BA1012" s="32" t="str">
        <f t="shared" si="0"/>
        <v>E043</v>
      </c>
      <c r="BB1012" s="132" t="s">
        <v>813</v>
      </c>
      <c r="BC1012" s="319"/>
      <c r="BD1012" s="320"/>
      <c r="BE1012" s="50" t="s">
        <v>172</v>
      </c>
      <c r="BF1012" s="187"/>
      <c r="BG1012" s="143"/>
      <c r="BH1012" s="142" t="s">
        <v>350</v>
      </c>
      <c r="BI1012" s="142" t="s">
        <v>298</v>
      </c>
      <c r="BJ1012" s="76" t="s">
        <v>410</v>
      </c>
      <c r="BL1012" s="142" t="s">
        <v>438</v>
      </c>
      <c r="BM1012" s="142" t="s">
        <v>439</v>
      </c>
      <c r="BN1012" s="187" t="s">
        <v>568</v>
      </c>
      <c r="BO1012" s="85"/>
      <c r="BP1012" s="119"/>
      <c r="BQ1012" s="120"/>
    </row>
    <row r="1013" spans="53:69" ht="31.5">
      <c r="BA1013" s="32" t="str">
        <f t="shared" si="0"/>
        <v>E044</v>
      </c>
      <c r="BB1013" s="132" t="s">
        <v>814</v>
      </c>
      <c r="BC1013" s="319"/>
      <c r="BD1013" s="320"/>
      <c r="BE1013" s="50" t="s">
        <v>173</v>
      </c>
      <c r="BF1013" s="187"/>
      <c r="BG1013" s="143"/>
      <c r="BH1013" s="142" t="s">
        <v>351</v>
      </c>
      <c r="BI1013" s="142" t="s">
        <v>299</v>
      </c>
      <c r="BJ1013" s="76" t="s">
        <v>254</v>
      </c>
      <c r="BL1013" s="142" t="s">
        <v>440</v>
      </c>
      <c r="BM1013" s="142" t="s">
        <v>441</v>
      </c>
      <c r="BN1013" s="187" t="s">
        <v>569</v>
      </c>
      <c r="BO1013" s="82"/>
      <c r="BP1013" s="122"/>
      <c r="BQ1013" s="121"/>
    </row>
    <row r="1014" spans="53:69" ht="15.75">
      <c r="BA1014" s="32" t="str">
        <f t="shared" si="0"/>
        <v>E045</v>
      </c>
      <c r="BB1014" s="132" t="s">
        <v>815</v>
      </c>
      <c r="BC1014" s="319"/>
      <c r="BD1014" s="320"/>
      <c r="BE1014" s="50" t="s">
        <v>174</v>
      </c>
      <c r="BF1014" s="187"/>
      <c r="BG1014" s="143"/>
      <c r="BH1014" s="142" t="s">
        <v>352</v>
      </c>
      <c r="BI1014" s="142" t="s">
        <v>300</v>
      </c>
      <c r="BJ1014" s="76" t="s">
        <v>256</v>
      </c>
      <c r="BL1014" s="142" t="s">
        <v>442</v>
      </c>
      <c r="BM1014" s="142" t="s">
        <v>443</v>
      </c>
      <c r="BN1014" s="187" t="s">
        <v>570</v>
      </c>
      <c r="BO1014" s="84"/>
      <c r="BP1014" s="123"/>
      <c r="BQ1014" s="121"/>
    </row>
    <row r="1015" spans="53:69" ht="31.5">
      <c r="BA1015" s="32" t="str">
        <f t="shared" si="0"/>
        <v>PA07</v>
      </c>
      <c r="BB1015" s="129" t="s">
        <v>111</v>
      </c>
      <c r="BC1015" s="319"/>
      <c r="BD1015" s="320"/>
      <c r="BE1015" s="50" t="s">
        <v>175</v>
      </c>
      <c r="BF1015" s="187"/>
      <c r="BG1015" s="143"/>
      <c r="BH1015" s="142" t="s">
        <v>353</v>
      </c>
      <c r="BI1015" s="142" t="s">
        <v>301</v>
      </c>
      <c r="BJ1015" s="76" t="s">
        <v>255</v>
      </c>
      <c r="BL1015" s="142" t="s">
        <v>444</v>
      </c>
      <c r="BM1015" s="142" t="s">
        <v>445</v>
      </c>
      <c r="BN1015" s="187" t="s">
        <v>571</v>
      </c>
      <c r="BO1015" s="82"/>
      <c r="BP1015" s="124"/>
      <c r="BQ1015" s="121"/>
    </row>
    <row r="1016" spans="53:69" ht="15.75">
      <c r="BA1016" s="32" t="str">
        <f t="shared" si="0"/>
        <v>E061</v>
      </c>
      <c r="BB1016" s="29" t="s">
        <v>112</v>
      </c>
      <c r="BC1016" s="64" t="s">
        <v>235</v>
      </c>
      <c r="BD1016" s="54" t="s">
        <v>177</v>
      </c>
      <c r="BE1016" s="55" t="s">
        <v>178</v>
      </c>
      <c r="BF1016" s="56" t="s">
        <v>179</v>
      </c>
      <c r="BG1016" s="73"/>
      <c r="BH1016" s="75" t="s">
        <v>354</v>
      </c>
      <c r="BI1016" s="142" t="s">
        <v>302</v>
      </c>
      <c r="BJ1016" s="76" t="s">
        <v>257</v>
      </c>
      <c r="BL1016" s="142" t="s">
        <v>446</v>
      </c>
      <c r="BM1016" s="142" t="s">
        <v>447</v>
      </c>
      <c r="BN1016" s="187" t="s">
        <v>572</v>
      </c>
      <c r="BO1016" s="84"/>
      <c r="BP1016" s="116"/>
      <c r="BQ1016" s="122"/>
    </row>
    <row r="1017" spans="53:69" ht="15.75">
      <c r="BA1017" s="32" t="str">
        <f t="shared" si="0"/>
        <v>E062</v>
      </c>
      <c r="BB1017" s="29" t="s">
        <v>113</v>
      </c>
      <c r="BC1017" s="64" t="s">
        <v>236</v>
      </c>
      <c r="BD1017" s="54" t="s">
        <v>181</v>
      </c>
      <c r="BE1017" s="55" t="s">
        <v>178</v>
      </c>
      <c r="BF1017" s="56" t="s">
        <v>179</v>
      </c>
      <c r="BG1017" s="73"/>
      <c r="BH1017" s="142" t="s">
        <v>355</v>
      </c>
      <c r="BI1017" s="142" t="s">
        <v>303</v>
      </c>
      <c r="BJ1017" s="76" t="s">
        <v>258</v>
      </c>
      <c r="BL1017" s="142" t="s">
        <v>448</v>
      </c>
      <c r="BM1017" s="142" t="s">
        <v>449</v>
      </c>
      <c r="BN1017" s="187" t="s">
        <v>573</v>
      </c>
      <c r="BO1017" s="86"/>
      <c r="BP1017" s="122"/>
      <c r="BQ1017" s="122"/>
    </row>
    <row r="1018" spans="53:69" ht="15.75">
      <c r="BA1018" s="32" t="str">
        <f t="shared" si="0"/>
        <v>E063</v>
      </c>
      <c r="BB1018" s="29" t="s">
        <v>114</v>
      </c>
      <c r="BC1018" s="64" t="s">
        <v>237</v>
      </c>
      <c r="BD1018" s="54" t="s">
        <v>183</v>
      </c>
      <c r="BE1018" s="55" t="s">
        <v>178</v>
      </c>
      <c r="BF1018" s="56" t="s">
        <v>179</v>
      </c>
      <c r="BG1018" s="73"/>
      <c r="BH1018" s="142" t="s">
        <v>356</v>
      </c>
      <c r="BI1018" s="142" t="s">
        <v>304</v>
      </c>
      <c r="BJ1018" s="76" t="s">
        <v>259</v>
      </c>
      <c r="BL1018" s="142" t="s">
        <v>450</v>
      </c>
      <c r="BM1018" s="142" t="s">
        <v>451</v>
      </c>
      <c r="BN1018" s="187" t="s">
        <v>574</v>
      </c>
      <c r="BO1018" s="87"/>
      <c r="BP1018" s="124"/>
      <c r="BQ1018" s="123"/>
    </row>
    <row r="1019" spans="53:69" ht="15.75">
      <c r="BA1019" s="32" t="str">
        <f t="shared" si="0"/>
        <v>E064</v>
      </c>
      <c r="BB1019" s="29" t="s">
        <v>115</v>
      </c>
      <c r="BC1019" s="64" t="s">
        <v>238</v>
      </c>
      <c r="BD1019" s="54" t="s">
        <v>72</v>
      </c>
      <c r="BE1019" s="55" t="s">
        <v>178</v>
      </c>
      <c r="BF1019" s="56" t="s">
        <v>179</v>
      </c>
      <c r="BG1019" s="73"/>
      <c r="BH1019" s="142" t="s">
        <v>357</v>
      </c>
      <c r="BI1019" s="142" t="s">
        <v>305</v>
      </c>
      <c r="BJ1019" s="77" t="s">
        <v>260</v>
      </c>
      <c r="BL1019" s="142" t="s">
        <v>452</v>
      </c>
      <c r="BM1019" s="142" t="s">
        <v>453</v>
      </c>
      <c r="BN1019" s="187" t="s">
        <v>575</v>
      </c>
      <c r="BO1019" s="88"/>
      <c r="BP1019" s="120"/>
      <c r="BQ1019" s="123"/>
    </row>
    <row r="1020" spans="53:69" ht="30">
      <c r="BA1020" s="32" t="str">
        <f t="shared" si="0"/>
        <v>E065</v>
      </c>
      <c r="BB1020" s="29" t="s">
        <v>116</v>
      </c>
      <c r="BC1020" s="64" t="s">
        <v>239</v>
      </c>
      <c r="BD1020" s="54" t="s">
        <v>186</v>
      </c>
      <c r="BE1020" s="55" t="s">
        <v>178</v>
      </c>
      <c r="BF1020" s="56" t="s">
        <v>179</v>
      </c>
      <c r="BG1020" s="73"/>
      <c r="BH1020" s="75" t="s">
        <v>358</v>
      </c>
      <c r="BI1020" s="142" t="s">
        <v>306</v>
      </c>
      <c r="BJ1020" s="78" t="s">
        <v>411</v>
      </c>
      <c r="BL1020" s="142" t="s">
        <v>454</v>
      </c>
      <c r="BM1020" s="142" t="s">
        <v>455</v>
      </c>
      <c r="BN1020" s="187" t="s">
        <v>576</v>
      </c>
      <c r="BO1020" s="86"/>
      <c r="BP1020" s="125"/>
      <c r="BQ1020" s="122"/>
    </row>
    <row r="1021" spans="53:69" ht="15.75">
      <c r="BA1021" s="32" t="str">
        <f t="shared" si="0"/>
        <v>E066</v>
      </c>
      <c r="BB1021" s="29" t="s">
        <v>117</v>
      </c>
      <c r="BC1021" s="64" t="s">
        <v>240</v>
      </c>
      <c r="BD1021" s="54" t="s">
        <v>188</v>
      </c>
      <c r="BE1021" s="55" t="s">
        <v>178</v>
      </c>
      <c r="BF1021" s="56" t="s">
        <v>179</v>
      </c>
      <c r="BG1021" s="73"/>
      <c r="BH1021" s="142" t="s">
        <v>359</v>
      </c>
      <c r="BI1021" s="142" t="s">
        <v>307</v>
      </c>
      <c r="BL1021" s="142" t="s">
        <v>456</v>
      </c>
      <c r="BM1021" s="142" t="s">
        <v>457</v>
      </c>
      <c r="BN1021" s="187" t="s">
        <v>577</v>
      </c>
      <c r="BO1021" s="89"/>
      <c r="BP1021" s="118"/>
      <c r="BQ1021" s="122"/>
    </row>
    <row r="1022" spans="53:69" ht="15.75">
      <c r="BA1022" s="32" t="str">
        <f t="shared" si="0"/>
        <v>E067</v>
      </c>
      <c r="BB1022" s="29" t="s">
        <v>118</v>
      </c>
      <c r="BC1022" s="65" t="s">
        <v>213</v>
      </c>
      <c r="BD1022" s="54" t="s">
        <v>189</v>
      </c>
      <c r="BE1022" s="55" t="s">
        <v>178</v>
      </c>
      <c r="BF1022" s="56" t="s">
        <v>179</v>
      </c>
      <c r="BG1022" s="73"/>
      <c r="BH1022" s="142" t="s">
        <v>360</v>
      </c>
      <c r="BI1022" s="142" t="s">
        <v>308</v>
      </c>
      <c r="BL1022" s="142" t="s">
        <v>458</v>
      </c>
      <c r="BM1022" s="142" t="s">
        <v>459</v>
      </c>
      <c r="BN1022" s="187" t="s">
        <v>578</v>
      </c>
      <c r="BO1022" s="84"/>
      <c r="BP1022" s="115"/>
      <c r="BQ1022" s="123"/>
    </row>
    <row r="1023" spans="53:69" ht="15.75">
      <c r="BA1023" s="32" t="str">
        <f t="shared" si="0"/>
        <v>E071</v>
      </c>
      <c r="BB1023" s="29" t="s">
        <v>120</v>
      </c>
      <c r="BC1023" s="65" t="s">
        <v>214</v>
      </c>
      <c r="BD1023" s="54" t="s">
        <v>190</v>
      </c>
      <c r="BE1023" s="55" t="s">
        <v>178</v>
      </c>
      <c r="BF1023" s="56" t="s">
        <v>179</v>
      </c>
      <c r="BG1023" s="73"/>
      <c r="BH1023" s="142" t="s">
        <v>361</v>
      </c>
      <c r="BI1023" s="142" t="s">
        <v>309</v>
      </c>
      <c r="BL1023" s="142" t="s">
        <v>460</v>
      </c>
      <c r="BM1023" s="142" t="s">
        <v>461</v>
      </c>
      <c r="BN1023" s="187" t="s">
        <v>579</v>
      </c>
      <c r="BO1023" s="90"/>
      <c r="BP1023" s="115"/>
      <c r="BQ1023" s="123"/>
    </row>
    <row r="1024" spans="53:69" ht="15.75">
      <c r="BA1024" s="32" t="str">
        <f t="shared" si="0"/>
        <v>E072</v>
      </c>
      <c r="BB1024" s="29" t="s">
        <v>121</v>
      </c>
      <c r="BC1024" s="65" t="s">
        <v>215</v>
      </c>
      <c r="BD1024" s="54" t="s">
        <v>191</v>
      </c>
      <c r="BE1024" s="55" t="s">
        <v>178</v>
      </c>
      <c r="BF1024" s="56" t="s">
        <v>179</v>
      </c>
      <c r="BG1024" s="73"/>
      <c r="BH1024" s="142" t="s">
        <v>362</v>
      </c>
      <c r="BI1024" s="142" t="s">
        <v>310</v>
      </c>
      <c r="BL1024" s="142" t="s">
        <v>462</v>
      </c>
      <c r="BM1024" s="142" t="s">
        <v>463</v>
      </c>
      <c r="BN1024" s="187" t="s">
        <v>580</v>
      </c>
      <c r="BO1024" s="91"/>
      <c r="BP1024" s="117"/>
      <c r="BQ1024" s="122"/>
    </row>
    <row r="1025" spans="53:69" ht="15.75">
      <c r="BA1025" s="32" t="str">
        <f t="shared" si="0"/>
        <v>E073</v>
      </c>
      <c r="BB1025" s="29" t="s">
        <v>122</v>
      </c>
      <c r="BC1025" s="65" t="s">
        <v>216</v>
      </c>
      <c r="BD1025" s="54" t="s">
        <v>192</v>
      </c>
      <c r="BE1025" s="55" t="s">
        <v>178</v>
      </c>
      <c r="BF1025" s="56" t="s">
        <v>179</v>
      </c>
      <c r="BG1025" s="73"/>
      <c r="BH1025" s="142" t="s">
        <v>363</v>
      </c>
      <c r="BI1025" s="142" t="s">
        <v>311</v>
      </c>
      <c r="BL1025" s="142" t="s">
        <v>464</v>
      </c>
      <c r="BM1025" s="142" t="s">
        <v>465</v>
      </c>
      <c r="BN1025" s="187" t="s">
        <v>581</v>
      </c>
      <c r="BO1025" s="90"/>
      <c r="BP1025" s="117"/>
      <c r="BQ1025" s="122"/>
    </row>
    <row r="1026" spans="53:69" ht="15.75">
      <c r="BA1026" s="32" t="str">
        <f t="shared" si="0"/>
        <v>E082</v>
      </c>
      <c r="BB1026" s="35" t="s">
        <v>146</v>
      </c>
      <c r="BC1026" s="65" t="s">
        <v>217</v>
      </c>
      <c r="BD1026" s="54" t="s">
        <v>193</v>
      </c>
      <c r="BE1026" s="55" t="s">
        <v>178</v>
      </c>
      <c r="BF1026" s="56" t="s">
        <v>179</v>
      </c>
      <c r="BG1026" s="73"/>
      <c r="BH1026" s="142" t="s">
        <v>364</v>
      </c>
      <c r="BI1026" s="142" t="s">
        <v>312</v>
      </c>
      <c r="BL1026" s="142" t="s">
        <v>466</v>
      </c>
      <c r="BM1026" s="142" t="s">
        <v>467</v>
      </c>
      <c r="BN1026" s="187" t="s">
        <v>582</v>
      </c>
      <c r="BO1026" s="86"/>
      <c r="BP1026" s="117"/>
      <c r="BQ1026" s="124"/>
    </row>
    <row r="1027" spans="53:69" ht="15.75">
      <c r="BA1027" s="32" t="str">
        <f t="shared" si="0"/>
        <v>E083</v>
      </c>
      <c r="BB1027" s="30" t="s">
        <v>126</v>
      </c>
      <c r="BC1027" s="65" t="s">
        <v>218</v>
      </c>
      <c r="BD1027" s="54" t="s">
        <v>194</v>
      </c>
      <c r="BE1027" s="55" t="s">
        <v>178</v>
      </c>
      <c r="BF1027" s="56" t="s">
        <v>179</v>
      </c>
      <c r="BG1027" s="73"/>
      <c r="BH1027" s="142" t="s">
        <v>365</v>
      </c>
      <c r="BI1027" s="142" t="s">
        <v>313</v>
      </c>
      <c r="BL1027" s="142" t="s">
        <v>468</v>
      </c>
      <c r="BM1027" s="142" t="s">
        <v>469</v>
      </c>
      <c r="BN1027" s="187" t="s">
        <v>583</v>
      </c>
      <c r="BO1027" s="86"/>
      <c r="BP1027" s="117"/>
      <c r="BQ1027" s="124"/>
    </row>
    <row r="1028" spans="53:69" ht="30">
      <c r="BA1028" s="32" t="str">
        <f t="shared" si="0"/>
        <v>E085</v>
      </c>
      <c r="BB1028" s="30" t="s">
        <v>832</v>
      </c>
      <c r="BC1028" s="65" t="s">
        <v>219</v>
      </c>
      <c r="BD1028" s="54" t="s">
        <v>195</v>
      </c>
      <c r="BE1028" s="55" t="s">
        <v>178</v>
      </c>
      <c r="BF1028" s="56" t="s">
        <v>179</v>
      </c>
      <c r="BG1028" s="73"/>
      <c r="BH1028" s="142" t="s">
        <v>366</v>
      </c>
      <c r="BI1028" s="142" t="s">
        <v>314</v>
      </c>
      <c r="BL1028" s="142" t="s">
        <v>470</v>
      </c>
      <c r="BM1028" s="142" t="s">
        <v>471</v>
      </c>
      <c r="BN1028" s="187" t="s">
        <v>584</v>
      </c>
      <c r="BO1028" s="86"/>
      <c r="BP1028" s="117"/>
      <c r="BQ1028" s="120"/>
    </row>
    <row r="1029" spans="53:69" ht="15.75">
      <c r="BA1029" s="32" t="str">
        <f t="shared" si="0"/>
        <v>E091</v>
      </c>
      <c r="BB1029" s="30" t="s">
        <v>110</v>
      </c>
      <c r="BC1029" s="65" t="s">
        <v>220</v>
      </c>
      <c r="BD1029" s="54" t="s">
        <v>196</v>
      </c>
      <c r="BE1029" s="55" t="s">
        <v>178</v>
      </c>
      <c r="BF1029" s="56" t="s">
        <v>179</v>
      </c>
      <c r="BG1029" s="73"/>
      <c r="BH1029" s="142" t="s">
        <v>367</v>
      </c>
      <c r="BI1029" s="142" t="s">
        <v>315</v>
      </c>
      <c r="BL1029" s="142" t="s">
        <v>329</v>
      </c>
      <c r="BM1029" s="142" t="s">
        <v>472</v>
      </c>
      <c r="BN1029" s="187" t="s">
        <v>585</v>
      </c>
      <c r="BO1029" s="87"/>
      <c r="BP1029" s="117"/>
      <c r="BQ1029" s="120"/>
    </row>
    <row r="1030" spans="53:69" ht="15.75">
      <c r="BA1030" s="32" t="str">
        <f t="shared" si="0"/>
        <v>E092</v>
      </c>
      <c r="BB1030" s="30" t="s">
        <v>130</v>
      </c>
      <c r="BC1030" s="65" t="s">
        <v>221</v>
      </c>
      <c r="BD1030" s="54" t="s">
        <v>197</v>
      </c>
      <c r="BE1030" s="55" t="s">
        <v>178</v>
      </c>
      <c r="BF1030" s="56" t="s">
        <v>179</v>
      </c>
      <c r="BG1030" s="73"/>
      <c r="BH1030" s="142" t="s">
        <v>368</v>
      </c>
      <c r="BI1030" s="142" t="s">
        <v>316</v>
      </c>
      <c r="BM1030" s="142" t="s">
        <v>473</v>
      </c>
      <c r="BN1030" s="187" t="s">
        <v>586</v>
      </c>
      <c r="BO1030" s="86"/>
      <c r="BP1030" s="115"/>
      <c r="BQ1030" s="125"/>
    </row>
    <row r="1031" spans="53:69" ht="15.75">
      <c r="BA1031" s="32" t="str">
        <f t="shared" si="0"/>
        <v>E101</v>
      </c>
      <c r="BB1031" s="35" t="s">
        <v>147</v>
      </c>
      <c r="BC1031" s="65" t="s">
        <v>222</v>
      </c>
      <c r="BD1031" s="54" t="s">
        <v>198</v>
      </c>
      <c r="BE1031" s="55" t="s">
        <v>178</v>
      </c>
      <c r="BF1031" s="56" t="s">
        <v>179</v>
      </c>
      <c r="BG1031" s="73"/>
      <c r="BH1031" s="142" t="s">
        <v>369</v>
      </c>
      <c r="BI1031" s="142" t="s">
        <v>317</v>
      </c>
      <c r="BM1031" s="142" t="s">
        <v>474</v>
      </c>
      <c r="BN1031" s="187" t="s">
        <v>587</v>
      </c>
      <c r="BO1031" s="86"/>
      <c r="BP1031" s="115"/>
      <c r="BQ1031" s="125"/>
    </row>
    <row r="1032" spans="53:69" ht="15.75">
      <c r="BA1032" s="32" t="str">
        <f t="shared" si="0"/>
        <v>E102</v>
      </c>
      <c r="BB1032" s="35" t="s">
        <v>148</v>
      </c>
      <c r="BC1032" s="65" t="s">
        <v>223</v>
      </c>
      <c r="BD1032" s="54" t="s">
        <v>199</v>
      </c>
      <c r="BE1032" s="55" t="s">
        <v>178</v>
      </c>
      <c r="BF1032" s="56" t="s">
        <v>179</v>
      </c>
      <c r="BG1032" s="73"/>
      <c r="BH1032" s="142" t="s">
        <v>370</v>
      </c>
      <c r="BI1032" s="142" t="s">
        <v>318</v>
      </c>
      <c r="BM1032" s="142" t="s">
        <v>475</v>
      </c>
      <c r="BN1032" s="187" t="s">
        <v>588</v>
      </c>
      <c r="BO1032" s="84"/>
      <c r="BP1032" s="115"/>
      <c r="BQ1032" s="125"/>
    </row>
    <row r="1033" spans="53:69" ht="15.75">
      <c r="BA1033" s="32" t="str">
        <f t="shared" si="0"/>
        <v>E103</v>
      </c>
      <c r="BB1033" s="31" t="s">
        <v>135</v>
      </c>
      <c r="BC1033" s="65" t="s">
        <v>224</v>
      </c>
      <c r="BD1033" s="54" t="s">
        <v>200</v>
      </c>
      <c r="BE1033" s="55" t="s">
        <v>178</v>
      </c>
      <c r="BF1033" s="56" t="s">
        <v>179</v>
      </c>
      <c r="BG1033" s="73"/>
      <c r="BH1033" s="75" t="s">
        <v>371</v>
      </c>
      <c r="BI1033" s="142" t="s">
        <v>319</v>
      </c>
      <c r="BM1033" s="142" t="s">
        <v>476</v>
      </c>
      <c r="BN1033" s="187" t="s">
        <v>589</v>
      </c>
      <c r="BO1033" s="85"/>
      <c r="BP1033" s="115"/>
      <c r="BQ1033" s="118"/>
    </row>
    <row r="1034" spans="53:69" ht="15.75">
      <c r="BA1034" s="32" t="str">
        <f t="shared" si="0"/>
        <v>E104</v>
      </c>
      <c r="BB1034" s="34" t="s">
        <v>149</v>
      </c>
      <c r="BC1034" s="65" t="s">
        <v>225</v>
      </c>
      <c r="BD1034" s="54" t="s">
        <v>201</v>
      </c>
      <c r="BE1034" s="55" t="s">
        <v>178</v>
      </c>
      <c r="BF1034" s="56" t="s">
        <v>179</v>
      </c>
      <c r="BG1034" s="73"/>
      <c r="BH1034" s="142" t="s">
        <v>372</v>
      </c>
      <c r="BI1034" s="142" t="s">
        <v>320</v>
      </c>
      <c r="BM1034" s="142" t="s">
        <v>477</v>
      </c>
      <c r="BN1034" s="187" t="s">
        <v>589</v>
      </c>
      <c r="BO1034" s="88"/>
      <c r="BP1034" s="115"/>
      <c r="BQ1034" s="118"/>
    </row>
    <row r="1035" spans="53:69" ht="15.75">
      <c r="BA1035" s="32" t="str">
        <f t="shared" si="0"/>
        <v>E105</v>
      </c>
      <c r="BB1035" s="31" t="s">
        <v>134</v>
      </c>
      <c r="BC1035" s="65" t="s">
        <v>226</v>
      </c>
      <c r="BD1035" s="54" t="s">
        <v>202</v>
      </c>
      <c r="BE1035" s="55" t="s">
        <v>178</v>
      </c>
      <c r="BF1035" s="56" t="s">
        <v>179</v>
      </c>
      <c r="BG1035" s="73"/>
      <c r="BH1035" s="142" t="s">
        <v>373</v>
      </c>
      <c r="BI1035" s="142" t="s">
        <v>321</v>
      </c>
      <c r="BM1035" s="142" t="s">
        <v>478</v>
      </c>
      <c r="BN1035" s="187" t="s">
        <v>590</v>
      </c>
      <c r="BO1035" s="86"/>
      <c r="BP1035" s="117"/>
      <c r="BQ1035" s="123"/>
    </row>
    <row r="1036" spans="53:69" ht="30">
      <c r="BA1036" s="32" t="str">
        <f t="shared" si="0"/>
        <v>E112</v>
      </c>
      <c r="BB1036" s="28" t="s">
        <v>102</v>
      </c>
      <c r="BC1036" s="65" t="s">
        <v>227</v>
      </c>
      <c r="BD1036" s="54" t="s">
        <v>203</v>
      </c>
      <c r="BE1036" s="58" t="s">
        <v>204</v>
      </c>
      <c r="BF1036" s="187"/>
      <c r="BG1036" s="143"/>
      <c r="BH1036" s="142" t="s">
        <v>374</v>
      </c>
      <c r="BI1036" s="142" t="s">
        <v>322</v>
      </c>
      <c r="BM1036" s="142" t="s">
        <v>479</v>
      </c>
      <c r="BN1036" s="187" t="s">
        <v>591</v>
      </c>
      <c r="BO1036" s="86"/>
      <c r="BP1036" s="117"/>
      <c r="BQ1036" s="123"/>
    </row>
    <row r="1037" spans="53:69" ht="30">
      <c r="BA1037" s="32" t="str">
        <f t="shared" si="0"/>
        <v>E122</v>
      </c>
      <c r="BB1037" s="36" t="s">
        <v>140</v>
      </c>
      <c r="BC1037" s="65" t="s">
        <v>228</v>
      </c>
      <c r="BD1037" s="54" t="s">
        <v>205</v>
      </c>
      <c r="BE1037" s="59" t="s">
        <v>206</v>
      </c>
      <c r="BF1037" s="187"/>
      <c r="BG1037" s="143"/>
      <c r="BH1037" s="142" t="s">
        <v>375</v>
      </c>
      <c r="BI1037" s="142" t="s">
        <v>323</v>
      </c>
      <c r="BM1037" s="142" t="s">
        <v>480</v>
      </c>
      <c r="BN1037" s="187" t="s">
        <v>592</v>
      </c>
      <c r="BO1037" s="92"/>
      <c r="BP1037" s="117"/>
      <c r="BQ1037" s="120"/>
    </row>
    <row r="1038" spans="53:69">
      <c r="BA1038" s="32" t="str">
        <f t="shared" si="0"/>
        <v>E124</v>
      </c>
      <c r="BB1038" s="36" t="s">
        <v>144</v>
      </c>
      <c r="BC1038" s="65" t="s">
        <v>229</v>
      </c>
      <c r="BD1038" s="54" t="s">
        <v>207</v>
      </c>
      <c r="BE1038" s="58" t="s">
        <v>208</v>
      </c>
      <c r="BF1038" s="187"/>
      <c r="BG1038" s="143"/>
      <c r="BH1038" s="142" t="s">
        <v>376</v>
      </c>
      <c r="BI1038" s="142" t="s">
        <v>324</v>
      </c>
      <c r="BM1038" s="142" t="s">
        <v>481</v>
      </c>
      <c r="BN1038" s="187" t="s">
        <v>593</v>
      </c>
      <c r="BO1038" s="92"/>
      <c r="BP1038" s="117"/>
      <c r="BQ1038" s="120"/>
    </row>
    <row r="1039" spans="53:69" ht="15.75">
      <c r="BA1039" s="32" t="str">
        <f t="shared" si="0"/>
        <v>F081</v>
      </c>
      <c r="BB1039" s="37" t="s">
        <v>124</v>
      </c>
      <c r="BC1039" s="65" t="s">
        <v>230</v>
      </c>
      <c r="BD1039" s="54" t="s">
        <v>209</v>
      </c>
      <c r="BE1039" s="55" t="s">
        <v>210</v>
      </c>
      <c r="BF1039" s="187"/>
      <c r="BG1039" s="143"/>
      <c r="BH1039" s="142" t="s">
        <v>377</v>
      </c>
      <c r="BI1039" s="142" t="s">
        <v>325</v>
      </c>
      <c r="BM1039" s="142" t="s">
        <v>482</v>
      </c>
      <c r="BN1039" s="187" t="s">
        <v>594</v>
      </c>
      <c r="BO1039" s="86"/>
      <c r="BP1039" s="117"/>
      <c r="BQ1039" s="119"/>
    </row>
    <row r="1040" spans="53:69">
      <c r="BA1040" s="32" t="str">
        <f t="shared" si="0"/>
        <v>F084</v>
      </c>
      <c r="BB1040" s="37" t="s">
        <v>150</v>
      </c>
      <c r="BC1040" s="65" t="s">
        <v>231</v>
      </c>
      <c r="BD1040" s="61" t="s">
        <v>211</v>
      </c>
      <c r="BE1040" s="47" t="s">
        <v>212</v>
      </c>
      <c r="BF1040" s="187"/>
      <c r="BG1040" s="143"/>
      <c r="BH1040" s="142" t="s">
        <v>378</v>
      </c>
      <c r="BI1040" s="142" t="s">
        <v>326</v>
      </c>
      <c r="BM1040" s="142" t="s">
        <v>483</v>
      </c>
      <c r="BN1040" s="187" t="s">
        <v>595</v>
      </c>
      <c r="BO1040" s="92"/>
      <c r="BP1040" s="117"/>
      <c r="BQ1040" s="124"/>
    </row>
    <row r="1041" spans="53:69">
      <c r="BA1041" s="32" t="str">
        <f t="shared" si="0"/>
        <v>G055</v>
      </c>
      <c r="BB1041" s="38" t="s">
        <v>109</v>
      </c>
      <c r="BH1041" s="142" t="s">
        <v>379</v>
      </c>
      <c r="BI1041" s="142" t="s">
        <v>327</v>
      </c>
      <c r="BM1041" s="142" t="s">
        <v>484</v>
      </c>
      <c r="BN1041" s="187" t="s">
        <v>596</v>
      </c>
      <c r="BO1041" s="92"/>
      <c r="BP1041" s="117"/>
      <c r="BQ1041" s="124"/>
    </row>
    <row r="1042" spans="53:69" ht="30">
      <c r="BA1042" s="32" t="str">
        <f t="shared" si="0"/>
        <v>K052</v>
      </c>
      <c r="BB1042" s="39" t="s">
        <v>108</v>
      </c>
      <c r="BH1042" s="142" t="s">
        <v>380</v>
      </c>
      <c r="BI1042" s="142" t="s">
        <v>328</v>
      </c>
      <c r="BM1042" s="142" t="s">
        <v>485</v>
      </c>
      <c r="BN1042" s="187" t="s">
        <v>597</v>
      </c>
      <c r="BO1042" s="93"/>
      <c r="BP1042" s="117"/>
      <c r="BQ1042" s="116"/>
    </row>
    <row r="1043" spans="53:69">
      <c r="BA1043" s="32" t="s">
        <v>860</v>
      </c>
      <c r="BB1043" s="39" t="s">
        <v>859</v>
      </c>
      <c r="BH1043" s="142" t="s">
        <v>381</v>
      </c>
      <c r="BI1043" s="142" t="s">
        <v>329</v>
      </c>
      <c r="BM1043" s="142" t="s">
        <v>486</v>
      </c>
      <c r="BN1043" s="187" t="s">
        <v>597</v>
      </c>
      <c r="BO1043" s="92"/>
      <c r="BP1043" s="117"/>
      <c r="BQ1043" s="116"/>
    </row>
    <row r="1044" spans="53:69">
      <c r="BA1044" s="32" t="str">
        <f t="shared" ref="BA1044:BA1069" si="1">MID(BB1044,1,4)</f>
        <v>N014</v>
      </c>
      <c r="BB1044" s="40" t="s">
        <v>100</v>
      </c>
      <c r="BH1044" s="142" t="s">
        <v>382</v>
      </c>
      <c r="BM1044" s="142" t="s">
        <v>487</v>
      </c>
      <c r="BN1044" s="187" t="s">
        <v>598</v>
      </c>
      <c r="BO1044" s="87"/>
      <c r="BP1044" s="126"/>
      <c r="BQ1044" s="118"/>
    </row>
    <row r="1045" spans="53:69">
      <c r="BA1045" s="32" t="str">
        <f t="shared" si="1"/>
        <v>O121</v>
      </c>
      <c r="BB1045" s="36" t="s">
        <v>137</v>
      </c>
      <c r="BH1045" s="142" t="s">
        <v>383</v>
      </c>
      <c r="BM1045" s="142" t="s">
        <v>488</v>
      </c>
      <c r="BN1045" s="187" t="s">
        <v>599</v>
      </c>
      <c r="BO1045" s="82"/>
      <c r="BP1045" s="126"/>
      <c r="BQ1045" s="118"/>
    </row>
    <row r="1046" spans="53:69">
      <c r="BA1046" s="32" t="str">
        <f t="shared" si="1"/>
        <v>P106</v>
      </c>
      <c r="BB1046" s="41" t="s">
        <v>133</v>
      </c>
      <c r="BH1046" s="142" t="s">
        <v>384</v>
      </c>
      <c r="BM1046" s="142" t="s">
        <v>489</v>
      </c>
      <c r="BN1046" s="187" t="s">
        <v>600</v>
      </c>
      <c r="BO1046" s="82"/>
      <c r="BP1046" s="127"/>
      <c r="BQ1046" s="114"/>
    </row>
    <row r="1047" spans="53:69">
      <c r="BA1047" s="32" t="str">
        <f t="shared" si="1"/>
        <v>P111</v>
      </c>
      <c r="BB1047" s="36" t="s">
        <v>101</v>
      </c>
      <c r="BH1047" s="142" t="s">
        <v>385</v>
      </c>
      <c r="BM1047" s="142" t="s">
        <v>490</v>
      </c>
      <c r="BN1047" s="187" t="s">
        <v>601</v>
      </c>
      <c r="BO1047" s="86"/>
      <c r="BP1047" s="117"/>
      <c r="BQ1047" s="123"/>
    </row>
    <row r="1048" spans="53:69">
      <c r="BA1048" s="32" t="str">
        <f t="shared" si="1"/>
        <v>P123</v>
      </c>
      <c r="BB1048" s="42" t="s">
        <v>141</v>
      </c>
      <c r="BH1048" s="142" t="s">
        <v>386</v>
      </c>
      <c r="BM1048" s="142" t="s">
        <v>491</v>
      </c>
      <c r="BN1048" s="187" t="s">
        <v>602</v>
      </c>
      <c r="BO1048" s="82"/>
      <c r="BP1048" s="115"/>
      <c r="BQ1048" s="123"/>
    </row>
    <row r="1049" spans="53:69">
      <c r="BA1049" s="32" t="str">
        <f t="shared" si="1"/>
        <v>PA01</v>
      </c>
      <c r="BB1049" s="36" t="s">
        <v>145</v>
      </c>
      <c r="BH1049" s="142" t="s">
        <v>387</v>
      </c>
      <c r="BM1049" s="142" t="s">
        <v>492</v>
      </c>
      <c r="BN1049" s="187" t="s">
        <v>603</v>
      </c>
      <c r="BO1049" s="82"/>
      <c r="BP1049" s="115"/>
      <c r="BQ1049" s="123"/>
    </row>
    <row r="1050" spans="53:69">
      <c r="BA1050" s="32" t="str">
        <f t="shared" si="1"/>
        <v>PA02</v>
      </c>
      <c r="BB1050" s="40" t="s">
        <v>99</v>
      </c>
      <c r="BH1050" s="142" t="s">
        <v>388</v>
      </c>
      <c r="BM1050" s="142" t="s">
        <v>493</v>
      </c>
      <c r="BN1050" s="187" t="s">
        <v>604</v>
      </c>
      <c r="BO1050" s="94"/>
      <c r="BP1050" s="115"/>
      <c r="BQ1050" s="123"/>
    </row>
    <row r="1051" spans="53:69">
      <c r="BA1051" s="32" t="str">
        <f t="shared" si="1"/>
        <v>PA03</v>
      </c>
      <c r="BB1051" s="42" t="s">
        <v>142</v>
      </c>
      <c r="BH1051" s="142" t="s">
        <v>389</v>
      </c>
      <c r="BM1051" s="142" t="s">
        <v>494</v>
      </c>
      <c r="BN1051" s="187" t="s">
        <v>605</v>
      </c>
      <c r="BO1051" s="82"/>
      <c r="BP1051" s="115"/>
      <c r="BQ1051" s="123"/>
    </row>
    <row r="1052" spans="53:69">
      <c r="BA1052" s="32" t="str">
        <f t="shared" si="1"/>
        <v>PA04</v>
      </c>
      <c r="BB1052" s="37" t="s">
        <v>129</v>
      </c>
      <c r="BH1052" s="142" t="s">
        <v>390</v>
      </c>
      <c r="BM1052" s="142" t="s">
        <v>495</v>
      </c>
      <c r="BN1052" s="187" t="s">
        <v>606</v>
      </c>
      <c r="BO1052" s="95"/>
      <c r="BP1052" s="117"/>
      <c r="BQ1052" s="122"/>
    </row>
    <row r="1053" spans="53:69">
      <c r="BA1053" s="32" t="str">
        <f t="shared" si="1"/>
        <v>PA05</v>
      </c>
      <c r="BB1053" s="37" t="s">
        <v>127</v>
      </c>
      <c r="BH1053" s="142" t="s">
        <v>391</v>
      </c>
      <c r="BM1053" s="142" t="s">
        <v>496</v>
      </c>
      <c r="BN1053" s="187" t="s">
        <v>607</v>
      </c>
      <c r="BO1053" s="87"/>
      <c r="BP1053" s="117"/>
      <c r="BQ1053" s="123"/>
    </row>
    <row r="1054" spans="53:69">
      <c r="BA1054" s="32" t="str">
        <f t="shared" si="1"/>
        <v>PA06</v>
      </c>
      <c r="BB1054" s="37" t="s">
        <v>128</v>
      </c>
      <c r="BH1054" s="142" t="s">
        <v>392</v>
      </c>
      <c r="BM1054" s="142" t="s">
        <v>497</v>
      </c>
      <c r="BN1054" s="187" t="s">
        <v>608</v>
      </c>
      <c r="BO1054" s="84"/>
      <c r="BP1054" s="117"/>
      <c r="BQ1054" s="124"/>
    </row>
    <row r="1055" spans="53:69">
      <c r="BA1055" s="32" t="str">
        <f t="shared" si="1"/>
        <v>PA07</v>
      </c>
      <c r="BB1055" s="39" t="s">
        <v>111</v>
      </c>
      <c r="BH1055" s="142" t="s">
        <v>393</v>
      </c>
      <c r="BM1055" s="142" t="s">
        <v>498</v>
      </c>
      <c r="BN1055" s="187" t="s">
        <v>609</v>
      </c>
      <c r="BO1055" s="84"/>
      <c r="BP1055" s="117"/>
      <c r="BQ1055" s="124"/>
    </row>
    <row r="1056" spans="53:69">
      <c r="BA1056" s="32" t="str">
        <f t="shared" si="1"/>
        <v>PA08</v>
      </c>
      <c r="BB1056" s="39" t="s">
        <v>119</v>
      </c>
      <c r="BH1056" s="142" t="s">
        <v>394</v>
      </c>
      <c r="BM1056" s="142" t="s">
        <v>499</v>
      </c>
      <c r="BN1056" s="187" t="s">
        <v>610</v>
      </c>
      <c r="BO1056" s="84"/>
      <c r="BP1056" s="117"/>
      <c r="BQ1056" s="122"/>
    </row>
    <row r="1057" spans="53:69">
      <c r="BA1057" s="32" t="str">
        <f t="shared" si="1"/>
        <v>MA10</v>
      </c>
      <c r="BB1057" s="42" t="s">
        <v>143</v>
      </c>
      <c r="BH1057" s="142" t="s">
        <v>395</v>
      </c>
      <c r="BM1057" s="142" t="s">
        <v>500</v>
      </c>
      <c r="BN1057" s="187" t="s">
        <v>611</v>
      </c>
      <c r="BO1057" s="82"/>
      <c r="BP1057" s="117"/>
      <c r="BQ1057" s="122"/>
    </row>
    <row r="1058" spans="53:69">
      <c r="BA1058" s="32" t="str">
        <f t="shared" si="1"/>
        <v>OA11</v>
      </c>
      <c r="BB1058" s="36" t="s">
        <v>138</v>
      </c>
      <c r="BN1058" s="187" t="s">
        <v>612</v>
      </c>
      <c r="BO1058" s="84"/>
      <c r="BP1058" s="117"/>
      <c r="BQ1058" s="122"/>
    </row>
    <row r="1059" spans="53:69">
      <c r="BA1059" s="32" t="str">
        <f t="shared" si="1"/>
        <v>PA09</v>
      </c>
      <c r="BB1059" s="40" t="s">
        <v>105</v>
      </c>
      <c r="BH1059" s="142" t="s">
        <v>396</v>
      </c>
      <c r="BM1059" s="142" t="s">
        <v>501</v>
      </c>
      <c r="BN1059" s="187" t="s">
        <v>613</v>
      </c>
      <c r="BO1059" s="93"/>
      <c r="BP1059" s="117"/>
      <c r="BQ1059" s="123"/>
    </row>
    <row r="1060" spans="53:69">
      <c r="BA1060" s="32" t="str">
        <f t="shared" si="1"/>
        <v>PA14</v>
      </c>
      <c r="BB1060" s="36" t="s">
        <v>103</v>
      </c>
      <c r="BH1060" s="142" t="s">
        <v>397</v>
      </c>
      <c r="BM1060" s="142" t="s">
        <v>502</v>
      </c>
      <c r="BN1060" s="187" t="s">
        <v>614</v>
      </c>
      <c r="BO1060" s="93"/>
      <c r="BP1060" s="117"/>
      <c r="BQ1060" s="122"/>
    </row>
    <row r="1061" spans="53:69">
      <c r="BA1061" s="32" t="str">
        <f t="shared" si="1"/>
        <v>PA15</v>
      </c>
      <c r="BB1061" s="42" t="s">
        <v>139</v>
      </c>
      <c r="BH1061" s="142" t="s">
        <v>398</v>
      </c>
      <c r="BM1061" s="142" t="s">
        <v>503</v>
      </c>
      <c r="BN1061" s="187" t="s">
        <v>615</v>
      </c>
      <c r="BO1061" s="93"/>
      <c r="BP1061" s="117"/>
      <c r="BQ1061" s="122"/>
    </row>
    <row r="1062" spans="53:69">
      <c r="BA1062" s="32" t="str">
        <f t="shared" si="1"/>
        <v>PA16</v>
      </c>
      <c r="BB1062" s="37" t="s">
        <v>125</v>
      </c>
      <c r="BH1062" s="142" t="s">
        <v>399</v>
      </c>
      <c r="BM1062" s="142" t="s">
        <v>504</v>
      </c>
      <c r="BN1062" s="187" t="s">
        <v>616</v>
      </c>
      <c r="BO1062" s="87"/>
      <c r="BP1062" s="117"/>
      <c r="BQ1062" s="122"/>
    </row>
    <row r="1063" spans="53:69">
      <c r="BA1063" s="32" t="str">
        <f t="shared" si="1"/>
        <v>PA17</v>
      </c>
      <c r="BB1063" s="39" t="s">
        <v>107</v>
      </c>
      <c r="BH1063" s="142" t="s">
        <v>400</v>
      </c>
      <c r="BM1063" s="142" t="s">
        <v>505</v>
      </c>
      <c r="BN1063" s="187" t="s">
        <v>617</v>
      </c>
      <c r="BO1063" s="93"/>
      <c r="BP1063" s="117"/>
      <c r="BQ1063" s="122"/>
    </row>
    <row r="1064" spans="53:69">
      <c r="BA1064" s="32" t="str">
        <f t="shared" si="1"/>
        <v>PA18</v>
      </c>
      <c r="BB1064" s="37" t="s">
        <v>131</v>
      </c>
      <c r="BH1064" s="142" t="s">
        <v>401</v>
      </c>
      <c r="BM1064" s="142" t="s">
        <v>506</v>
      </c>
      <c r="BN1064" s="187" t="s">
        <v>618</v>
      </c>
      <c r="BO1064" s="93"/>
      <c r="BP1064" s="117"/>
      <c r="BQ1064" s="121"/>
    </row>
    <row r="1065" spans="53:69">
      <c r="BA1065" s="32" t="str">
        <f t="shared" si="1"/>
        <v>PA19</v>
      </c>
      <c r="BB1065" s="39" t="s">
        <v>123</v>
      </c>
      <c r="BH1065" s="142" t="s">
        <v>402</v>
      </c>
      <c r="BM1065" s="142" t="s">
        <v>507</v>
      </c>
      <c r="BN1065" s="187" t="s">
        <v>619</v>
      </c>
      <c r="BO1065" s="93"/>
      <c r="BP1065" s="117"/>
      <c r="BQ1065" s="121"/>
    </row>
    <row r="1066" spans="53:69">
      <c r="BA1066" s="32" t="str">
        <f t="shared" si="1"/>
        <v>PA21</v>
      </c>
      <c r="BB1066" s="41" t="s">
        <v>132</v>
      </c>
      <c r="BH1066" s="142" t="s">
        <v>403</v>
      </c>
      <c r="BM1066" s="142" t="s">
        <v>508</v>
      </c>
      <c r="BN1066" s="187" t="s">
        <v>620</v>
      </c>
      <c r="BO1066" s="92"/>
      <c r="BP1066" s="117"/>
      <c r="BQ1066" s="123"/>
    </row>
    <row r="1067" spans="53:69">
      <c r="BA1067" s="32" t="str">
        <f t="shared" si="1"/>
        <v>PA22</v>
      </c>
      <c r="BB1067" s="37" t="s">
        <v>151</v>
      </c>
      <c r="BH1067" s="142" t="s">
        <v>404</v>
      </c>
      <c r="BM1067" s="142" t="s">
        <v>509</v>
      </c>
      <c r="BN1067" s="187" t="s">
        <v>621</v>
      </c>
      <c r="BO1067" s="92"/>
      <c r="BP1067" s="117"/>
      <c r="BQ1067" s="121"/>
    </row>
    <row r="1068" spans="53:69">
      <c r="BA1068" s="32" t="str">
        <f t="shared" si="1"/>
        <v>PA23</v>
      </c>
      <c r="BB1068" s="41" t="s">
        <v>136</v>
      </c>
      <c r="BC1068" s="63" t="s">
        <v>241</v>
      </c>
      <c r="BD1068" s="46" t="s">
        <v>243</v>
      </c>
      <c r="BH1068" s="142" t="s">
        <v>405</v>
      </c>
      <c r="BM1068" s="142" t="s">
        <v>510</v>
      </c>
      <c r="BN1068" s="187" t="s">
        <v>622</v>
      </c>
      <c r="BO1068" s="93"/>
      <c r="BP1068" s="117"/>
      <c r="BQ1068" s="121"/>
    </row>
    <row r="1069" spans="53:69">
      <c r="BA1069" s="32" t="str">
        <f t="shared" si="1"/>
        <v>PA25</v>
      </c>
      <c r="BB1069" s="187" t="s">
        <v>812</v>
      </c>
      <c r="BC1069" s="185" t="s">
        <v>232</v>
      </c>
      <c r="BD1069" s="186" t="s">
        <v>262</v>
      </c>
      <c r="BH1069" s="142" t="s">
        <v>406</v>
      </c>
      <c r="BM1069" s="142" t="s">
        <v>511</v>
      </c>
      <c r="BN1069" s="187" t="s">
        <v>623</v>
      </c>
      <c r="BO1069" s="93"/>
      <c r="BP1069" s="117"/>
      <c r="BQ1069" s="121"/>
    </row>
    <row r="1070" spans="53:69">
      <c r="BC1070" s="185" t="s">
        <v>233</v>
      </c>
      <c r="BD1070" s="186" t="s">
        <v>271</v>
      </c>
      <c r="BM1070" s="142" t="s">
        <v>512</v>
      </c>
      <c r="BN1070" s="187" t="s">
        <v>624</v>
      </c>
      <c r="BO1070" s="87"/>
      <c r="BP1070" s="117"/>
      <c r="BQ1070" s="121"/>
    </row>
    <row r="1071" spans="53:69">
      <c r="BC1071" s="185" t="s">
        <v>234</v>
      </c>
      <c r="BD1071" s="188" t="s">
        <v>272</v>
      </c>
      <c r="BN1071" s="187" t="s">
        <v>625</v>
      </c>
      <c r="BO1071" s="93"/>
      <c r="BP1071" s="117"/>
      <c r="BQ1071" s="116"/>
    </row>
    <row r="1072" spans="53:69">
      <c r="BC1072" s="185" t="s">
        <v>235</v>
      </c>
      <c r="BD1072" s="54" t="s">
        <v>270</v>
      </c>
      <c r="BM1072" s="142" t="s">
        <v>513</v>
      </c>
      <c r="BN1072" s="187" t="s">
        <v>626</v>
      </c>
      <c r="BO1072" s="84"/>
      <c r="BP1072" s="117"/>
      <c r="BQ1072" s="116"/>
    </row>
    <row r="1073" spans="55:69">
      <c r="BC1073" s="185" t="s">
        <v>236</v>
      </c>
      <c r="BD1073" s="54" t="s">
        <v>181</v>
      </c>
      <c r="BM1073" s="142" t="s">
        <v>514</v>
      </c>
      <c r="BN1073" s="187" t="s">
        <v>627</v>
      </c>
      <c r="BO1073" s="93"/>
      <c r="BP1073" s="117"/>
      <c r="BQ1073" s="123"/>
    </row>
    <row r="1074" spans="55:69">
      <c r="BC1074" s="185" t="s">
        <v>237</v>
      </c>
      <c r="BD1074" s="54" t="s">
        <v>183</v>
      </c>
      <c r="BM1074" s="142" t="s">
        <v>515</v>
      </c>
      <c r="BN1074" s="187" t="s">
        <v>628</v>
      </c>
      <c r="BO1074" s="87"/>
      <c r="BP1074" s="117"/>
      <c r="BQ1074" s="123"/>
    </row>
    <row r="1075" spans="55:69">
      <c r="BC1075" s="185" t="s">
        <v>238</v>
      </c>
      <c r="BD1075" s="54" t="s">
        <v>72</v>
      </c>
      <c r="BM1075" s="142" t="s">
        <v>516</v>
      </c>
      <c r="BN1075" s="187" t="s">
        <v>629</v>
      </c>
      <c r="BO1075" s="84"/>
      <c r="BP1075" s="117"/>
      <c r="BQ1075" s="123"/>
    </row>
    <row r="1076" spans="55:69">
      <c r="BC1076" s="185" t="s">
        <v>239</v>
      </c>
      <c r="BD1076" s="54" t="s">
        <v>186</v>
      </c>
      <c r="BM1076" s="142" t="s">
        <v>517</v>
      </c>
      <c r="BN1076" s="187" t="s">
        <v>630</v>
      </c>
      <c r="BO1076" s="84"/>
      <c r="BP1076" s="117"/>
      <c r="BQ1076" s="123"/>
    </row>
    <row r="1077" spans="55:69">
      <c r="BC1077" s="185" t="s">
        <v>240</v>
      </c>
      <c r="BD1077" s="54" t="s">
        <v>269</v>
      </c>
      <c r="BM1077" s="142" t="s">
        <v>518</v>
      </c>
      <c r="BN1077" s="187" t="s">
        <v>631</v>
      </c>
      <c r="BO1077" s="90"/>
      <c r="BP1077" s="117"/>
      <c r="BQ1077" s="116"/>
    </row>
    <row r="1078" spans="55:69">
      <c r="BC1078" s="57" t="s">
        <v>213</v>
      </c>
      <c r="BD1078" s="54" t="s">
        <v>189</v>
      </c>
      <c r="BM1078" s="142" t="s">
        <v>519</v>
      </c>
      <c r="BN1078" s="187" t="s">
        <v>632</v>
      </c>
      <c r="BO1078" s="84"/>
      <c r="BP1078" s="117"/>
      <c r="BQ1078" s="122"/>
    </row>
    <row r="1079" spans="55:69">
      <c r="BC1079" s="57" t="s">
        <v>214</v>
      </c>
      <c r="BD1079" s="54" t="s">
        <v>190</v>
      </c>
      <c r="BM1079" s="142" t="s">
        <v>520</v>
      </c>
      <c r="BN1079" s="187" t="s">
        <v>633</v>
      </c>
      <c r="BO1079" s="84"/>
      <c r="BP1079" s="117"/>
      <c r="BQ1079" s="122"/>
    </row>
    <row r="1080" spans="55:69">
      <c r="BC1080" s="57" t="s">
        <v>215</v>
      </c>
      <c r="BD1080" s="54" t="s">
        <v>273</v>
      </c>
      <c r="BM1080" s="142" t="s">
        <v>521</v>
      </c>
      <c r="BN1080" s="187" t="s">
        <v>634</v>
      </c>
      <c r="BO1080" s="84"/>
      <c r="BP1080" s="117"/>
      <c r="BQ1080" s="122"/>
    </row>
    <row r="1081" spans="55:69">
      <c r="BC1081" s="57" t="s">
        <v>216</v>
      </c>
      <c r="BD1081" s="54" t="s">
        <v>192</v>
      </c>
      <c r="BM1081" s="142" t="s">
        <v>522</v>
      </c>
      <c r="BN1081" s="187" t="s">
        <v>634</v>
      </c>
      <c r="BO1081" s="84"/>
      <c r="BP1081" s="117"/>
      <c r="BQ1081" s="116"/>
    </row>
    <row r="1082" spans="55:69">
      <c r="BC1082" s="57" t="s">
        <v>217</v>
      </c>
      <c r="BD1082" s="54" t="s">
        <v>193</v>
      </c>
      <c r="BM1082" s="142" t="s">
        <v>523</v>
      </c>
      <c r="BN1082" s="187" t="s">
        <v>635</v>
      </c>
      <c r="BO1082" s="84"/>
      <c r="BP1082" s="117"/>
      <c r="BQ1082" s="122"/>
    </row>
    <row r="1083" spans="55:69">
      <c r="BC1083" s="57" t="s">
        <v>218</v>
      </c>
      <c r="BD1083" s="54" t="s">
        <v>274</v>
      </c>
      <c r="BM1083" s="142" t="s">
        <v>524</v>
      </c>
      <c r="BN1083" s="187" t="s">
        <v>636</v>
      </c>
      <c r="BO1083" s="84"/>
      <c r="BP1083" s="117"/>
      <c r="BQ1083" s="116"/>
    </row>
    <row r="1084" spans="55:69">
      <c r="BC1084" s="57" t="s">
        <v>219</v>
      </c>
      <c r="BD1084" s="54" t="s">
        <v>275</v>
      </c>
      <c r="BM1084" s="142" t="s">
        <v>525</v>
      </c>
      <c r="BN1084" s="187" t="s">
        <v>637</v>
      </c>
      <c r="BO1084" s="84"/>
      <c r="BP1084" s="117"/>
      <c r="BQ1084" s="116"/>
    </row>
    <row r="1085" spans="55:69">
      <c r="BC1085" s="57" t="s">
        <v>220</v>
      </c>
      <c r="BD1085" s="54" t="s">
        <v>196</v>
      </c>
      <c r="BM1085" s="142" t="s">
        <v>526</v>
      </c>
      <c r="BN1085" s="187" t="s">
        <v>638</v>
      </c>
      <c r="BO1085" s="84"/>
      <c r="BP1085" s="117"/>
      <c r="BQ1085" s="116"/>
    </row>
    <row r="1086" spans="55:69">
      <c r="BC1086" s="65" t="s">
        <v>221</v>
      </c>
      <c r="BD1086" s="54" t="s">
        <v>276</v>
      </c>
      <c r="BM1086" s="142" t="s">
        <v>527</v>
      </c>
      <c r="BN1086" s="187" t="s">
        <v>639</v>
      </c>
      <c r="BO1086" s="87"/>
      <c r="BP1086" s="117"/>
      <c r="BQ1086" s="116"/>
    </row>
    <row r="1087" spans="55:69">
      <c r="BC1087" s="65" t="s">
        <v>222</v>
      </c>
      <c r="BD1087" s="54" t="s">
        <v>198</v>
      </c>
      <c r="BM1087" s="142" t="s">
        <v>528</v>
      </c>
      <c r="BN1087" s="187" t="s">
        <v>640</v>
      </c>
      <c r="BO1087" s="87"/>
      <c r="BP1087" s="126"/>
      <c r="BQ1087" s="123"/>
    </row>
    <row r="1088" spans="55:69">
      <c r="BC1088" s="65" t="s">
        <v>223</v>
      </c>
      <c r="BD1088" s="54" t="s">
        <v>199</v>
      </c>
      <c r="BM1088" s="142" t="s">
        <v>529</v>
      </c>
      <c r="BN1088" s="187" t="s">
        <v>641</v>
      </c>
      <c r="BO1088" s="87"/>
      <c r="BP1088" s="117"/>
      <c r="BQ1088" s="123"/>
    </row>
    <row r="1089" spans="55:69">
      <c r="BC1089" s="65" t="s">
        <v>224</v>
      </c>
      <c r="BD1089" s="54" t="s">
        <v>277</v>
      </c>
      <c r="BM1089" s="142" t="s">
        <v>530</v>
      </c>
      <c r="BN1089" s="187" t="s">
        <v>642</v>
      </c>
      <c r="BO1089" s="93"/>
      <c r="BP1089" s="126"/>
      <c r="BQ1089" s="123"/>
    </row>
    <row r="1090" spans="55:69">
      <c r="BC1090" s="65" t="s">
        <v>225</v>
      </c>
      <c r="BD1090" s="54" t="s">
        <v>278</v>
      </c>
      <c r="BM1090" s="142" t="s">
        <v>531</v>
      </c>
      <c r="BN1090" s="187" t="s">
        <v>643</v>
      </c>
      <c r="BO1090" s="93"/>
      <c r="BP1090" s="115"/>
      <c r="BQ1090" s="116"/>
    </row>
    <row r="1091" spans="55:69">
      <c r="BC1091" s="65" t="s">
        <v>226</v>
      </c>
      <c r="BD1091" s="54" t="s">
        <v>279</v>
      </c>
      <c r="BM1091" s="142" t="s">
        <v>532</v>
      </c>
      <c r="BN1091" s="187" t="s">
        <v>644</v>
      </c>
      <c r="BO1091" s="86"/>
      <c r="BP1091" s="115"/>
      <c r="BQ1091" s="124"/>
    </row>
    <row r="1092" spans="55:69">
      <c r="BC1092" s="65" t="s">
        <v>227</v>
      </c>
      <c r="BD1092" s="54" t="s">
        <v>285</v>
      </c>
      <c r="BE1092" s="69" t="s">
        <v>6</v>
      </c>
      <c r="BM1092" s="142" t="s">
        <v>533</v>
      </c>
      <c r="BN1092" s="187" t="s">
        <v>645</v>
      </c>
      <c r="BO1092" s="93"/>
      <c r="BP1092" s="115"/>
      <c r="BQ1092" s="124"/>
    </row>
    <row r="1093" spans="55:69">
      <c r="BC1093" s="65" t="s">
        <v>228</v>
      </c>
      <c r="BD1093" s="54" t="s">
        <v>280</v>
      </c>
      <c r="BE1093" s="69" t="s">
        <v>252</v>
      </c>
      <c r="BM1093" s="142" t="s">
        <v>534</v>
      </c>
      <c r="BN1093" s="187" t="s">
        <v>646</v>
      </c>
      <c r="BO1093" s="92"/>
      <c r="BP1093" s="143"/>
    </row>
    <row r="1094" spans="55:69">
      <c r="BC1094" s="65" t="s">
        <v>229</v>
      </c>
      <c r="BD1094" s="54" t="s">
        <v>281</v>
      </c>
      <c r="BE1094" s="69" t="s">
        <v>6</v>
      </c>
      <c r="BM1094" s="142" t="s">
        <v>535</v>
      </c>
      <c r="BN1094" s="187" t="s">
        <v>647</v>
      </c>
      <c r="BO1094" s="93"/>
      <c r="BP1094" s="143"/>
    </row>
    <row r="1095" spans="55:69">
      <c r="BC1095" s="65" t="s">
        <v>230</v>
      </c>
      <c r="BD1095" s="54" t="s">
        <v>282</v>
      </c>
      <c r="BE1095" s="69" t="s">
        <v>6</v>
      </c>
      <c r="BM1095" s="142" t="s">
        <v>536</v>
      </c>
      <c r="BN1095" s="187" t="s">
        <v>648</v>
      </c>
      <c r="BO1095" s="93"/>
      <c r="BP1095" s="143"/>
    </row>
    <row r="1096" spans="55:69">
      <c r="BC1096" s="65" t="s">
        <v>231</v>
      </c>
      <c r="BD1096" s="61" t="s">
        <v>283</v>
      </c>
      <c r="BE1096" s="61" t="s">
        <v>211</v>
      </c>
      <c r="BM1096" s="142" t="s">
        <v>537</v>
      </c>
      <c r="BN1096" s="187" t="s">
        <v>649</v>
      </c>
      <c r="BO1096" s="86"/>
      <c r="BP1096" s="143"/>
    </row>
    <row r="1097" spans="55:69" ht="15.75" thickBot="1">
      <c r="BM1097" s="142" t="s">
        <v>538</v>
      </c>
      <c r="BN1097" s="187" t="s">
        <v>650</v>
      </c>
      <c r="BO1097" s="93"/>
      <c r="BP1097" s="143"/>
    </row>
    <row r="1098" spans="55:69">
      <c r="BC1098" s="313" t="s">
        <v>243</v>
      </c>
      <c r="BD1098" s="314"/>
      <c r="BE1098" s="45" t="s">
        <v>261</v>
      </c>
      <c r="BM1098" s="142" t="s">
        <v>539</v>
      </c>
      <c r="BN1098" s="187" t="s">
        <v>651</v>
      </c>
      <c r="BO1098" s="93"/>
      <c r="BP1098" s="143"/>
    </row>
    <row r="1099" spans="55:69">
      <c r="BC1099" s="185" t="s">
        <v>156</v>
      </c>
      <c r="BD1099" s="186" t="s">
        <v>263</v>
      </c>
      <c r="BE1099" s="47" t="s">
        <v>158</v>
      </c>
      <c r="BM1099" s="142" t="s">
        <v>540</v>
      </c>
      <c r="BN1099" s="187" t="s">
        <v>652</v>
      </c>
      <c r="BO1099" s="86"/>
      <c r="BP1099" s="143"/>
    </row>
    <row r="1100" spans="55:69">
      <c r="BC1100" s="185" t="s">
        <v>156</v>
      </c>
      <c r="BD1100" s="186" t="s">
        <v>263</v>
      </c>
      <c r="BE1100" s="47" t="s">
        <v>159</v>
      </c>
      <c r="BM1100" s="142" t="s">
        <v>541</v>
      </c>
      <c r="BN1100" s="187" t="s">
        <v>653</v>
      </c>
      <c r="BO1100" s="86"/>
      <c r="BP1100" s="143"/>
    </row>
    <row r="1101" spans="55:69">
      <c r="BC1101" s="185" t="s">
        <v>160</v>
      </c>
      <c r="BD1101" s="186" t="s">
        <v>264</v>
      </c>
      <c r="BE1101" s="48" t="s">
        <v>161</v>
      </c>
      <c r="BM1101" s="142" t="s">
        <v>542</v>
      </c>
      <c r="BN1101" s="187" t="s">
        <v>654</v>
      </c>
      <c r="BO1101" s="82"/>
      <c r="BP1101" s="143"/>
    </row>
    <row r="1102" spans="55:69" ht="15.75">
      <c r="BC1102" s="185" t="s">
        <v>160</v>
      </c>
      <c r="BD1102" s="186" t="s">
        <v>264</v>
      </c>
      <c r="BE1102" s="49" t="s">
        <v>162</v>
      </c>
      <c r="BM1102" s="142" t="s">
        <v>543</v>
      </c>
      <c r="BN1102" s="187" t="s">
        <v>655</v>
      </c>
      <c r="BO1102" s="82"/>
      <c r="BP1102" s="143"/>
    </row>
    <row r="1103" spans="55:69" ht="15.75">
      <c r="BC1103" s="185" t="s">
        <v>160</v>
      </c>
      <c r="BD1103" s="186" t="s">
        <v>264</v>
      </c>
      <c r="BE1103" s="49" t="s">
        <v>163</v>
      </c>
      <c r="BM1103" s="142" t="s">
        <v>544</v>
      </c>
      <c r="BN1103" s="187" t="s">
        <v>656</v>
      </c>
      <c r="BO1103" s="82"/>
      <c r="BP1103" s="143"/>
    </row>
    <row r="1104" spans="55:69" ht="15.75">
      <c r="BC1104" s="185" t="s">
        <v>160</v>
      </c>
      <c r="BD1104" s="186" t="s">
        <v>264</v>
      </c>
      <c r="BE1104" s="50" t="s">
        <v>164</v>
      </c>
      <c r="BM1104" s="142" t="s">
        <v>545</v>
      </c>
      <c r="BN1104" s="187" t="s">
        <v>657</v>
      </c>
      <c r="BO1104" s="82"/>
      <c r="BP1104" s="143"/>
    </row>
    <row r="1105" spans="55:68">
      <c r="BC1105" s="185" t="s">
        <v>165</v>
      </c>
      <c r="BD1105" s="188" t="s">
        <v>265</v>
      </c>
      <c r="BE1105" s="51" t="s">
        <v>167</v>
      </c>
      <c r="BM1105" s="142" t="s">
        <v>546</v>
      </c>
      <c r="BN1105" s="187" t="s">
        <v>658</v>
      </c>
      <c r="BO1105" s="96"/>
      <c r="BP1105" s="143"/>
    </row>
    <row r="1106" spans="55:68">
      <c r="BC1106" s="185" t="s">
        <v>165</v>
      </c>
      <c r="BD1106" s="188" t="s">
        <v>265</v>
      </c>
      <c r="BE1106" s="51" t="s">
        <v>168</v>
      </c>
      <c r="BM1106" s="142" t="s">
        <v>547</v>
      </c>
      <c r="BN1106" s="187" t="s">
        <v>659</v>
      </c>
      <c r="BO1106" s="96"/>
      <c r="BP1106" s="143"/>
    </row>
    <row r="1107" spans="55:68" ht="15.75">
      <c r="BC1107" s="185" t="s">
        <v>165</v>
      </c>
      <c r="BD1107" s="188" t="s">
        <v>265</v>
      </c>
      <c r="BE1107" s="52" t="s">
        <v>169</v>
      </c>
      <c r="BM1107" s="142" t="s">
        <v>548</v>
      </c>
      <c r="BN1107" s="187" t="s">
        <v>660</v>
      </c>
      <c r="BO1107" s="96"/>
      <c r="BP1107" s="143"/>
    </row>
    <row r="1108" spans="55:68" ht="15.75">
      <c r="BC1108" s="185" t="s">
        <v>165</v>
      </c>
      <c r="BD1108" s="188" t="s">
        <v>265</v>
      </c>
      <c r="BE1108" s="50" t="s">
        <v>170</v>
      </c>
      <c r="BM1108" s="142" t="s">
        <v>549</v>
      </c>
      <c r="BN1108" s="187" t="s">
        <v>661</v>
      </c>
      <c r="BO1108" s="96"/>
      <c r="BP1108" s="143"/>
    </row>
    <row r="1109" spans="55:68" ht="15.75">
      <c r="BC1109" s="185" t="s">
        <v>165</v>
      </c>
      <c r="BD1109" s="188" t="s">
        <v>265</v>
      </c>
      <c r="BE1109" s="50" t="s">
        <v>171</v>
      </c>
      <c r="BM1109" s="142" t="s">
        <v>550</v>
      </c>
      <c r="BN1109" s="187" t="s">
        <v>662</v>
      </c>
      <c r="BO1109" s="96"/>
      <c r="BP1109" s="143"/>
    </row>
    <row r="1110" spans="55:68" ht="15.75">
      <c r="BC1110" s="185" t="s">
        <v>165</v>
      </c>
      <c r="BD1110" s="188" t="s">
        <v>265</v>
      </c>
      <c r="BE1110" s="50" t="s">
        <v>172</v>
      </c>
      <c r="BM1110" s="142" t="s">
        <v>551</v>
      </c>
      <c r="BN1110" s="187" t="s">
        <v>663</v>
      </c>
      <c r="BO1110" s="96"/>
      <c r="BP1110" s="143"/>
    </row>
    <row r="1111" spans="55:68" ht="31.5">
      <c r="BC1111" s="185" t="s">
        <v>165</v>
      </c>
      <c r="BD1111" s="188" t="s">
        <v>265</v>
      </c>
      <c r="BE1111" s="50" t="s">
        <v>173</v>
      </c>
      <c r="BM1111" s="142" t="s">
        <v>552</v>
      </c>
      <c r="BN1111" s="187" t="s">
        <v>664</v>
      </c>
      <c r="BO1111" s="96"/>
      <c r="BP1111" s="143"/>
    </row>
    <row r="1112" spans="55:68" ht="15.75">
      <c r="BC1112" s="185" t="s">
        <v>165</v>
      </c>
      <c r="BD1112" s="188" t="s">
        <v>265</v>
      </c>
      <c r="BE1112" s="50" t="s">
        <v>174</v>
      </c>
      <c r="BM1112" s="142" t="s">
        <v>553</v>
      </c>
      <c r="BN1112" s="187" t="s">
        <v>665</v>
      </c>
      <c r="BO1112" s="96"/>
      <c r="BP1112" s="143"/>
    </row>
    <row r="1113" spans="55:68" ht="31.5">
      <c r="BC1113" s="185" t="s">
        <v>165</v>
      </c>
      <c r="BD1113" s="188" t="s">
        <v>265</v>
      </c>
      <c r="BE1113" s="50" t="s">
        <v>175</v>
      </c>
      <c r="BM1113" s="142" t="s">
        <v>554</v>
      </c>
      <c r="BN1113" s="187" t="s">
        <v>666</v>
      </c>
      <c r="BO1113" s="82"/>
      <c r="BP1113" s="143"/>
    </row>
    <row r="1114" spans="55:68">
      <c r="BC1114" s="185" t="s">
        <v>176</v>
      </c>
      <c r="BD1114" s="54" t="s">
        <v>177</v>
      </c>
      <c r="BE1114" s="54" t="s">
        <v>177</v>
      </c>
      <c r="BM1114" s="142" t="s">
        <v>329</v>
      </c>
      <c r="BN1114" s="187" t="s">
        <v>667</v>
      </c>
      <c r="BO1114" s="93"/>
      <c r="BP1114" s="143"/>
    </row>
    <row r="1115" spans="55:68" ht="15.75">
      <c r="BC1115" s="185" t="s">
        <v>180</v>
      </c>
      <c r="BD1115" s="54" t="s">
        <v>181</v>
      </c>
      <c r="BE1115" s="67" t="s">
        <v>244</v>
      </c>
      <c r="BN1115" s="187" t="s">
        <v>668</v>
      </c>
      <c r="BO1115" s="97"/>
      <c r="BP1115" s="143"/>
    </row>
    <row r="1116" spans="55:68" ht="15.75">
      <c r="BC1116" s="185" t="s">
        <v>182</v>
      </c>
      <c r="BD1116" s="54" t="s">
        <v>183</v>
      </c>
      <c r="BE1116" s="67" t="s">
        <v>6</v>
      </c>
      <c r="BN1116" s="187" t="s">
        <v>669</v>
      </c>
      <c r="BO1116" s="98"/>
      <c r="BP1116" s="143"/>
    </row>
    <row r="1117" spans="55:68" ht="15.75">
      <c r="BC1117" s="185" t="s">
        <v>184</v>
      </c>
      <c r="BD1117" s="54" t="s">
        <v>72</v>
      </c>
      <c r="BE1117" s="67" t="s">
        <v>245</v>
      </c>
      <c r="BN1117" s="187" t="s">
        <v>670</v>
      </c>
      <c r="BO1117" s="99"/>
      <c r="BP1117" s="143"/>
    </row>
    <row r="1118" spans="55:68" ht="15.75">
      <c r="BC1118" s="185" t="s">
        <v>185</v>
      </c>
      <c r="BD1118" s="54" t="s">
        <v>186</v>
      </c>
      <c r="BE1118" s="67" t="s">
        <v>246</v>
      </c>
      <c r="BN1118" s="187" t="s">
        <v>671</v>
      </c>
      <c r="BO1118" s="99"/>
      <c r="BP1118" s="143"/>
    </row>
    <row r="1119" spans="55:68" ht="15.75">
      <c r="BC1119" s="185" t="s">
        <v>187</v>
      </c>
      <c r="BD1119" s="54" t="s">
        <v>188</v>
      </c>
      <c r="BE1119" s="67" t="s">
        <v>247</v>
      </c>
      <c r="BN1119" s="187" t="s">
        <v>672</v>
      </c>
      <c r="BO1119" s="98"/>
      <c r="BP1119" s="143"/>
    </row>
    <row r="1120" spans="55:68" ht="15.75">
      <c r="BC1120" s="57">
        <v>10</v>
      </c>
      <c r="BD1120" s="54" t="s">
        <v>189</v>
      </c>
      <c r="BE1120" s="67" t="s">
        <v>248</v>
      </c>
      <c r="BN1120" s="187" t="s">
        <v>673</v>
      </c>
      <c r="BO1120" s="83"/>
      <c r="BP1120" s="143"/>
    </row>
    <row r="1121" spans="55:68" ht="15.75">
      <c r="BC1121" s="57">
        <v>10</v>
      </c>
      <c r="BD1121" s="54" t="s">
        <v>189</v>
      </c>
      <c r="BE1121" s="67" t="s">
        <v>833</v>
      </c>
      <c r="BN1121" s="187" t="s">
        <v>674</v>
      </c>
      <c r="BO1121" s="99"/>
      <c r="BP1121" s="143"/>
    </row>
    <row r="1122" spans="55:68" ht="15.75">
      <c r="BC1122" s="57">
        <v>11</v>
      </c>
      <c r="BD1122" s="54" t="s">
        <v>190</v>
      </c>
      <c r="BE1122" s="67" t="s">
        <v>249</v>
      </c>
      <c r="BN1122" s="187" t="s">
        <v>675</v>
      </c>
      <c r="BO1122" s="83"/>
      <c r="BP1122" s="143"/>
    </row>
    <row r="1123" spans="55:68" ht="15.75">
      <c r="BC1123" s="57">
        <v>11</v>
      </c>
      <c r="BD1123" s="54" t="s">
        <v>190</v>
      </c>
      <c r="BE1123" s="67" t="s">
        <v>268</v>
      </c>
      <c r="BN1123" s="187" t="s">
        <v>676</v>
      </c>
      <c r="BO1123" s="83"/>
      <c r="BP1123" s="143"/>
    </row>
    <row r="1124" spans="55:68" ht="15.75">
      <c r="BC1124" s="57">
        <v>12</v>
      </c>
      <c r="BD1124" s="54" t="s">
        <v>266</v>
      </c>
      <c r="BE1124" s="67" t="s">
        <v>250</v>
      </c>
      <c r="BN1124" s="187" t="s">
        <v>677</v>
      </c>
      <c r="BO1124" s="82"/>
      <c r="BP1124" s="143"/>
    </row>
    <row r="1125" spans="55:68" ht="15.75">
      <c r="BC1125" s="57">
        <v>12</v>
      </c>
      <c r="BD1125" s="54" t="s">
        <v>266</v>
      </c>
      <c r="BE1125" s="67" t="s">
        <v>244</v>
      </c>
      <c r="BN1125" s="187" t="s">
        <v>678</v>
      </c>
      <c r="BO1125" s="86"/>
      <c r="BP1125" s="143"/>
    </row>
    <row r="1126" spans="55:68" ht="15.75">
      <c r="BC1126" s="57">
        <v>12</v>
      </c>
      <c r="BD1126" s="54" t="s">
        <v>266</v>
      </c>
      <c r="BE1126" s="67" t="s">
        <v>251</v>
      </c>
      <c r="BN1126" s="187" t="s">
        <v>679</v>
      </c>
      <c r="BO1126" s="86"/>
      <c r="BP1126" s="143"/>
    </row>
    <row r="1127" spans="55:68">
      <c r="BC1127" s="57">
        <v>13</v>
      </c>
      <c r="BD1127" s="54" t="s">
        <v>192</v>
      </c>
      <c r="BE1127" s="54" t="s">
        <v>252</v>
      </c>
      <c r="BN1127" s="187" t="s">
        <v>680</v>
      </c>
      <c r="BO1127" s="86"/>
      <c r="BP1127" s="143"/>
    </row>
    <row r="1128" spans="55:68">
      <c r="BC1128" s="57">
        <v>14</v>
      </c>
      <c r="BD1128" s="54" t="s">
        <v>193</v>
      </c>
      <c r="BE1128" s="54" t="s">
        <v>253</v>
      </c>
      <c r="BN1128" s="187" t="s">
        <v>681</v>
      </c>
      <c r="BO1128" s="86"/>
      <c r="BP1128" s="143"/>
    </row>
    <row r="1129" spans="55:68">
      <c r="BC1129" s="57">
        <v>15</v>
      </c>
      <c r="BD1129" s="54" t="s">
        <v>194</v>
      </c>
      <c r="BE1129" s="54" t="s">
        <v>410</v>
      </c>
      <c r="BN1129" s="187" t="s">
        <v>682</v>
      </c>
      <c r="BO1129" s="86"/>
      <c r="BP1129" s="143"/>
    </row>
    <row r="1130" spans="55:68">
      <c r="BC1130" s="57">
        <v>16</v>
      </c>
      <c r="BD1130" s="54" t="s">
        <v>195</v>
      </c>
      <c r="BE1130" s="54" t="s">
        <v>195</v>
      </c>
      <c r="BN1130" s="187" t="s">
        <v>683</v>
      </c>
      <c r="BO1130" s="86"/>
      <c r="BP1130" s="143"/>
    </row>
    <row r="1131" spans="55:68">
      <c r="BC1131" s="57">
        <v>17</v>
      </c>
      <c r="BD1131" s="54" t="s">
        <v>196</v>
      </c>
      <c r="BE1131" s="68" t="s">
        <v>254</v>
      </c>
      <c r="BN1131" s="187" t="s">
        <v>684</v>
      </c>
      <c r="BO1131" s="84"/>
      <c r="BP1131" s="143"/>
    </row>
    <row r="1132" spans="55:68">
      <c r="BC1132" s="57">
        <v>18</v>
      </c>
      <c r="BD1132" s="54" t="s">
        <v>197</v>
      </c>
      <c r="BE1132" s="68" t="s">
        <v>255</v>
      </c>
      <c r="BN1132" s="187" t="s">
        <v>685</v>
      </c>
      <c r="BO1132" s="84"/>
      <c r="BP1132" s="143"/>
    </row>
    <row r="1133" spans="55:68">
      <c r="BC1133" s="57">
        <v>19</v>
      </c>
      <c r="BD1133" s="54" t="s">
        <v>198</v>
      </c>
      <c r="BE1133" s="54" t="s">
        <v>256</v>
      </c>
      <c r="BN1133" s="187" t="s">
        <v>686</v>
      </c>
      <c r="BO1133" s="84"/>
      <c r="BP1133" s="143"/>
    </row>
    <row r="1134" spans="55:68">
      <c r="BC1134" s="57">
        <v>20</v>
      </c>
      <c r="BD1134" s="54" t="s">
        <v>199</v>
      </c>
      <c r="BE1134" s="54" t="s">
        <v>257</v>
      </c>
      <c r="BN1134" s="187" t="s">
        <v>687</v>
      </c>
      <c r="BO1134" s="86"/>
      <c r="BP1134" s="143"/>
    </row>
    <row r="1135" spans="55:68">
      <c r="BC1135" s="57">
        <v>21</v>
      </c>
      <c r="BD1135" s="54" t="s">
        <v>200</v>
      </c>
      <c r="BE1135" s="54" t="s">
        <v>258</v>
      </c>
      <c r="BN1135" s="187" t="s">
        <v>687</v>
      </c>
      <c r="BO1135" s="93"/>
      <c r="BP1135" s="143"/>
    </row>
    <row r="1136" spans="55:68">
      <c r="BC1136" s="57">
        <v>21</v>
      </c>
      <c r="BD1136" s="54" t="s">
        <v>200</v>
      </c>
      <c r="BE1136" s="54" t="s">
        <v>267</v>
      </c>
      <c r="BN1136" s="187" t="s">
        <v>688</v>
      </c>
      <c r="BO1136" s="86"/>
      <c r="BP1136" s="143"/>
    </row>
    <row r="1137" spans="55:68">
      <c r="BC1137" s="57" t="s">
        <v>225</v>
      </c>
      <c r="BD1137" s="54" t="s">
        <v>284</v>
      </c>
      <c r="BE1137" s="54" t="s">
        <v>259</v>
      </c>
      <c r="BN1137" s="187" t="s">
        <v>689</v>
      </c>
      <c r="BO1137" s="87"/>
      <c r="BP1137" s="143"/>
    </row>
    <row r="1138" spans="55:68">
      <c r="BC1138" s="57">
        <v>23</v>
      </c>
      <c r="BD1138" s="54" t="s">
        <v>279</v>
      </c>
      <c r="BE1138" s="54" t="s">
        <v>260</v>
      </c>
      <c r="BN1138" s="187" t="s">
        <v>690</v>
      </c>
      <c r="BO1138" s="83"/>
      <c r="BP1138" s="143"/>
    </row>
    <row r="1139" spans="55:68">
      <c r="BC1139" s="57" t="s">
        <v>227</v>
      </c>
      <c r="BD1139" s="54" t="s">
        <v>285</v>
      </c>
      <c r="BE1139" s="69" t="s">
        <v>6</v>
      </c>
      <c r="BN1139" s="187" t="s">
        <v>691</v>
      </c>
      <c r="BO1139" s="83"/>
      <c r="BP1139" s="143"/>
    </row>
    <row r="1140" spans="55:68">
      <c r="BC1140" s="57" t="s">
        <v>228</v>
      </c>
      <c r="BD1140" s="54" t="s">
        <v>280</v>
      </c>
      <c r="BE1140" s="69" t="s">
        <v>252</v>
      </c>
      <c r="BN1140" s="187" t="s">
        <v>692</v>
      </c>
      <c r="BO1140" s="83"/>
      <c r="BP1140" s="143"/>
    </row>
    <row r="1141" spans="55:68">
      <c r="BC1141" s="57" t="s">
        <v>229</v>
      </c>
      <c r="BD1141" s="54" t="s">
        <v>281</v>
      </c>
      <c r="BE1141" s="69" t="s">
        <v>6</v>
      </c>
      <c r="BN1141" s="187" t="s">
        <v>693</v>
      </c>
      <c r="BO1141" s="95"/>
      <c r="BP1141" s="143"/>
    </row>
    <row r="1142" spans="55:68">
      <c r="BC1142" s="57" t="s">
        <v>230</v>
      </c>
      <c r="BD1142" s="54" t="s">
        <v>282</v>
      </c>
      <c r="BE1142" s="69" t="s">
        <v>6</v>
      </c>
      <c r="BN1142" s="187" t="s">
        <v>694</v>
      </c>
      <c r="BO1142" s="83"/>
      <c r="BP1142" s="143"/>
    </row>
    <row r="1143" spans="55:68">
      <c r="BC1143" s="60" t="s">
        <v>231</v>
      </c>
      <c r="BD1143" s="61" t="s">
        <v>283</v>
      </c>
      <c r="BE1143" s="61" t="s">
        <v>211</v>
      </c>
      <c r="BN1143" s="187" t="s">
        <v>695</v>
      </c>
      <c r="BO1143" s="83"/>
      <c r="BP1143" s="143"/>
    </row>
    <row r="1144" spans="55:68">
      <c r="BN1144" s="187" t="s">
        <v>696</v>
      </c>
      <c r="BO1144" s="83"/>
      <c r="BP1144" s="143"/>
    </row>
    <row r="1145" spans="55:68">
      <c r="BN1145" s="187" t="s">
        <v>697</v>
      </c>
      <c r="BO1145" s="87"/>
      <c r="BP1145" s="143"/>
    </row>
    <row r="1146" spans="55:68">
      <c r="BN1146" s="187" t="s">
        <v>698</v>
      </c>
      <c r="BO1146" s="93"/>
      <c r="BP1146" s="143"/>
    </row>
    <row r="1147" spans="55:68">
      <c r="BN1147" s="187" t="s">
        <v>699</v>
      </c>
      <c r="BO1147" s="93"/>
      <c r="BP1147" s="143"/>
    </row>
    <row r="1148" spans="55:68">
      <c r="BN1148" s="187" t="s">
        <v>700</v>
      </c>
      <c r="BO1148" s="93"/>
      <c r="BP1148" s="143"/>
    </row>
    <row r="1149" spans="55:68">
      <c r="BN1149" s="187" t="s">
        <v>701</v>
      </c>
      <c r="BO1149" s="84"/>
      <c r="BP1149" s="143"/>
    </row>
    <row r="1150" spans="55:68">
      <c r="BN1150" s="187" t="s">
        <v>702</v>
      </c>
      <c r="BO1150" s="84"/>
      <c r="BP1150" s="143"/>
    </row>
    <row r="1151" spans="55:68">
      <c r="BN1151" s="187" t="s">
        <v>703</v>
      </c>
      <c r="BO1151" s="84"/>
      <c r="BP1151" s="143"/>
    </row>
    <row r="1152" spans="55:68">
      <c r="BN1152" s="187" t="s">
        <v>704</v>
      </c>
      <c r="BO1152" s="84"/>
      <c r="BP1152" s="143"/>
    </row>
    <row r="1153" spans="66:68">
      <c r="BN1153" s="187" t="s">
        <v>704</v>
      </c>
      <c r="BO1153" s="84"/>
      <c r="BP1153" s="143"/>
    </row>
    <row r="1154" spans="66:68">
      <c r="BN1154" s="187" t="s">
        <v>705</v>
      </c>
      <c r="BO1154" s="84"/>
      <c r="BP1154" s="143"/>
    </row>
    <row r="1155" spans="66:68">
      <c r="BN1155" s="187" t="s">
        <v>706</v>
      </c>
      <c r="BO1155" s="84"/>
      <c r="BP1155" s="143"/>
    </row>
    <row r="1156" spans="66:68">
      <c r="BN1156" s="187" t="s">
        <v>707</v>
      </c>
      <c r="BO1156" s="100"/>
      <c r="BP1156" s="143"/>
    </row>
    <row r="1157" spans="66:68">
      <c r="BN1157" s="187" t="s">
        <v>708</v>
      </c>
      <c r="BO1157" s="101"/>
      <c r="BP1157" s="143"/>
    </row>
    <row r="1158" spans="66:68">
      <c r="BN1158" s="187" t="s">
        <v>708</v>
      </c>
      <c r="BO1158" s="100"/>
      <c r="BP1158" s="143"/>
    </row>
    <row r="1159" spans="66:68">
      <c r="BN1159" s="187" t="s">
        <v>709</v>
      </c>
      <c r="BO1159" s="101"/>
      <c r="BP1159" s="143"/>
    </row>
    <row r="1160" spans="66:68">
      <c r="BN1160" s="187" t="s">
        <v>710</v>
      </c>
      <c r="BO1160" s="100"/>
      <c r="BP1160" s="143"/>
    </row>
    <row r="1161" spans="66:68">
      <c r="BN1161" s="187" t="s">
        <v>710</v>
      </c>
      <c r="BO1161" s="100"/>
      <c r="BP1161" s="143"/>
    </row>
    <row r="1162" spans="66:68">
      <c r="BN1162" s="187" t="s">
        <v>711</v>
      </c>
      <c r="BO1162" s="101"/>
      <c r="BP1162" s="143"/>
    </row>
    <row r="1163" spans="66:68">
      <c r="BN1163" s="187" t="s">
        <v>712</v>
      </c>
      <c r="BO1163" s="100"/>
      <c r="BP1163" s="143"/>
    </row>
    <row r="1164" spans="66:68">
      <c r="BN1164" s="187" t="s">
        <v>713</v>
      </c>
      <c r="BO1164" s="102"/>
      <c r="BP1164" s="143"/>
    </row>
    <row r="1165" spans="66:68">
      <c r="BN1165" s="187" t="s">
        <v>714</v>
      </c>
      <c r="BO1165" s="102"/>
      <c r="BP1165" s="143"/>
    </row>
    <row r="1166" spans="66:68">
      <c r="BN1166" s="187" t="s">
        <v>715</v>
      </c>
      <c r="BO1166" s="102"/>
      <c r="BP1166" s="143"/>
    </row>
    <row r="1167" spans="66:68">
      <c r="BN1167" s="187" t="s">
        <v>716</v>
      </c>
      <c r="BO1167" s="102"/>
      <c r="BP1167" s="143"/>
    </row>
    <row r="1168" spans="66:68">
      <c r="BN1168" s="187" t="s">
        <v>717</v>
      </c>
      <c r="BO1168" s="102"/>
      <c r="BP1168" s="143"/>
    </row>
    <row r="1169" spans="66:68">
      <c r="BN1169" s="187" t="s">
        <v>718</v>
      </c>
      <c r="BO1169" s="103"/>
      <c r="BP1169" s="143"/>
    </row>
    <row r="1170" spans="66:68">
      <c r="BN1170" s="187" t="s">
        <v>719</v>
      </c>
      <c r="BO1170" s="84"/>
      <c r="BP1170" s="143"/>
    </row>
    <row r="1171" spans="66:68">
      <c r="BN1171" s="187" t="s">
        <v>720</v>
      </c>
      <c r="BO1171" s="84"/>
      <c r="BP1171" s="143"/>
    </row>
    <row r="1172" spans="66:68">
      <c r="BN1172" s="187" t="s">
        <v>721</v>
      </c>
      <c r="BO1172" s="84"/>
      <c r="BP1172" s="143"/>
    </row>
    <row r="1173" spans="66:68">
      <c r="BN1173" s="187" t="s">
        <v>722</v>
      </c>
      <c r="BO1173" s="84"/>
      <c r="BP1173" s="143"/>
    </row>
    <row r="1174" spans="66:68">
      <c r="BN1174" s="187" t="s">
        <v>723</v>
      </c>
      <c r="BO1174" s="86"/>
      <c r="BP1174" s="143"/>
    </row>
    <row r="1175" spans="66:68">
      <c r="BN1175" s="187" t="s">
        <v>723</v>
      </c>
      <c r="BO1175" s="82"/>
      <c r="BP1175" s="143"/>
    </row>
    <row r="1176" spans="66:68">
      <c r="BN1176" s="187" t="s">
        <v>724</v>
      </c>
      <c r="BO1176" s="84"/>
      <c r="BP1176" s="143"/>
    </row>
    <row r="1177" spans="66:68">
      <c r="BN1177" s="187" t="s">
        <v>725</v>
      </c>
      <c r="BO1177" s="82"/>
      <c r="BP1177" s="143"/>
    </row>
    <row r="1178" spans="66:68">
      <c r="BN1178" s="187" t="s">
        <v>726</v>
      </c>
      <c r="BO1178" s="86"/>
      <c r="BP1178" s="143"/>
    </row>
    <row r="1179" spans="66:68">
      <c r="BN1179" s="187" t="s">
        <v>727</v>
      </c>
      <c r="BO1179" s="93"/>
      <c r="BP1179" s="143"/>
    </row>
    <row r="1180" spans="66:68">
      <c r="BN1180" s="187" t="s">
        <v>728</v>
      </c>
      <c r="BO1180" s="93"/>
      <c r="BP1180" s="143"/>
    </row>
    <row r="1181" spans="66:68">
      <c r="BN1181" s="187" t="s">
        <v>729</v>
      </c>
      <c r="BO1181" s="93"/>
      <c r="BP1181" s="143"/>
    </row>
    <row r="1182" spans="66:68">
      <c r="BN1182" s="187" t="s">
        <v>730</v>
      </c>
      <c r="BO1182" s="104"/>
      <c r="BP1182" s="143"/>
    </row>
    <row r="1183" spans="66:68">
      <c r="BN1183" s="187" t="s">
        <v>730</v>
      </c>
      <c r="BO1183" s="105"/>
      <c r="BP1183" s="143"/>
    </row>
    <row r="1184" spans="66:68">
      <c r="BN1184" s="187" t="s">
        <v>731</v>
      </c>
      <c r="BO1184" s="97"/>
      <c r="BP1184" s="143"/>
    </row>
    <row r="1185" spans="66:68">
      <c r="BN1185" s="187" t="s">
        <v>732</v>
      </c>
      <c r="BO1185" s="106"/>
      <c r="BP1185" s="143"/>
    </row>
    <row r="1186" spans="66:68">
      <c r="BN1186" s="187" t="s">
        <v>733</v>
      </c>
      <c r="BO1186" s="106"/>
      <c r="BP1186" s="143"/>
    </row>
    <row r="1187" spans="66:68">
      <c r="BN1187" s="187" t="s">
        <v>734</v>
      </c>
      <c r="BO1187" s="107"/>
      <c r="BP1187" s="143"/>
    </row>
    <row r="1188" spans="66:68">
      <c r="BN1188" s="187" t="s">
        <v>735</v>
      </c>
      <c r="BO1188" s="107"/>
      <c r="BP1188" s="143"/>
    </row>
    <row r="1189" spans="66:68">
      <c r="BN1189" s="187" t="s">
        <v>736</v>
      </c>
      <c r="BO1189" s="107"/>
      <c r="BP1189" s="143"/>
    </row>
    <row r="1190" spans="66:68">
      <c r="BN1190" s="187" t="s">
        <v>737</v>
      </c>
      <c r="BO1190" s="97"/>
      <c r="BP1190" s="143"/>
    </row>
    <row r="1191" spans="66:68">
      <c r="BN1191" s="187" t="s">
        <v>738</v>
      </c>
      <c r="BO1191" s="105"/>
      <c r="BP1191" s="143"/>
    </row>
    <row r="1192" spans="66:68">
      <c r="BN1192" s="187" t="s">
        <v>739</v>
      </c>
      <c r="BO1192" s="105"/>
      <c r="BP1192" s="143"/>
    </row>
    <row r="1193" spans="66:68">
      <c r="BN1193" s="187" t="s">
        <v>740</v>
      </c>
      <c r="BO1193" s="105"/>
      <c r="BP1193" s="143"/>
    </row>
    <row r="1194" spans="66:68">
      <c r="BN1194" s="187" t="s">
        <v>741</v>
      </c>
      <c r="BO1194" s="105"/>
      <c r="BP1194" s="143"/>
    </row>
    <row r="1195" spans="66:68">
      <c r="BN1195" s="187" t="s">
        <v>742</v>
      </c>
      <c r="BO1195" s="105"/>
      <c r="BP1195" s="143"/>
    </row>
    <row r="1196" spans="66:68">
      <c r="BN1196" s="187" t="s">
        <v>743</v>
      </c>
      <c r="BO1196" s="105"/>
      <c r="BP1196" s="143"/>
    </row>
    <row r="1197" spans="66:68">
      <c r="BN1197" s="187" t="s">
        <v>744</v>
      </c>
      <c r="BO1197" s="108"/>
      <c r="BP1197" s="143"/>
    </row>
    <row r="1198" spans="66:68">
      <c r="BN1198" s="187" t="s">
        <v>745</v>
      </c>
      <c r="BO1198" s="104"/>
      <c r="BP1198" s="143"/>
    </row>
    <row r="1199" spans="66:68">
      <c r="BN1199" s="187" t="s">
        <v>746</v>
      </c>
      <c r="BO1199" s="104"/>
      <c r="BP1199" s="143"/>
    </row>
    <row r="1200" spans="66:68">
      <c r="BN1200" s="187" t="s">
        <v>747</v>
      </c>
      <c r="BO1200" s="104"/>
      <c r="BP1200" s="143"/>
    </row>
    <row r="1201" spans="66:68">
      <c r="BN1201" s="187" t="s">
        <v>748</v>
      </c>
      <c r="BO1201" s="104"/>
      <c r="BP1201" s="143"/>
    </row>
    <row r="1202" spans="66:68">
      <c r="BN1202" s="187" t="s">
        <v>749</v>
      </c>
      <c r="BO1202" s="109"/>
      <c r="BP1202" s="143"/>
    </row>
    <row r="1203" spans="66:68">
      <c r="BN1203" s="187" t="s">
        <v>750</v>
      </c>
      <c r="BO1203" s="110"/>
      <c r="BP1203" s="143"/>
    </row>
    <row r="1204" spans="66:68">
      <c r="BN1204" s="187" t="s">
        <v>751</v>
      </c>
      <c r="BO1204" s="105"/>
      <c r="BP1204" s="143"/>
    </row>
    <row r="1205" spans="66:68">
      <c r="BN1205" s="187" t="s">
        <v>752</v>
      </c>
      <c r="BO1205" s="105"/>
      <c r="BP1205" s="143"/>
    </row>
    <row r="1206" spans="66:68">
      <c r="BN1206" s="187" t="s">
        <v>753</v>
      </c>
      <c r="BO1206" s="105"/>
      <c r="BP1206" s="143"/>
    </row>
    <row r="1207" spans="66:68">
      <c r="BN1207" s="187" t="s">
        <v>754</v>
      </c>
      <c r="BO1207" s="105"/>
      <c r="BP1207" s="143"/>
    </row>
    <row r="1208" spans="66:68">
      <c r="BN1208" s="187" t="s">
        <v>755</v>
      </c>
      <c r="BO1208" s="105"/>
      <c r="BP1208" s="143"/>
    </row>
    <row r="1209" spans="66:68">
      <c r="BN1209" s="187" t="s">
        <v>756</v>
      </c>
      <c r="BO1209" s="105"/>
      <c r="BP1209" s="143"/>
    </row>
    <row r="1210" spans="66:68">
      <c r="BN1210" s="187" t="s">
        <v>757</v>
      </c>
      <c r="BO1210" s="105"/>
      <c r="BP1210" s="143"/>
    </row>
    <row r="1211" spans="66:68">
      <c r="BN1211" s="187" t="s">
        <v>758</v>
      </c>
      <c r="BO1211" s="105"/>
      <c r="BP1211" s="143"/>
    </row>
    <row r="1212" spans="66:68">
      <c r="BN1212" s="187" t="s">
        <v>759</v>
      </c>
      <c r="BO1212" s="105"/>
      <c r="BP1212" s="143"/>
    </row>
    <row r="1213" spans="66:68">
      <c r="BN1213" s="187" t="s">
        <v>760</v>
      </c>
      <c r="BO1213" s="105"/>
      <c r="BP1213" s="143"/>
    </row>
    <row r="1214" spans="66:68">
      <c r="BN1214" s="187" t="s">
        <v>761</v>
      </c>
      <c r="BO1214" s="105"/>
      <c r="BP1214" s="143"/>
    </row>
    <row r="1215" spans="66:68">
      <c r="BN1215" s="187" t="s">
        <v>762</v>
      </c>
      <c r="BO1215" s="111"/>
      <c r="BP1215" s="143"/>
    </row>
    <row r="1216" spans="66:68">
      <c r="BN1216" s="187" t="s">
        <v>763</v>
      </c>
      <c r="BO1216" s="111"/>
      <c r="BP1216" s="143"/>
    </row>
    <row r="1217" spans="66:68">
      <c r="BN1217" s="187" t="s">
        <v>764</v>
      </c>
      <c r="BO1217" s="107"/>
      <c r="BP1217" s="143"/>
    </row>
    <row r="1218" spans="66:68">
      <c r="BN1218" s="187" t="s">
        <v>765</v>
      </c>
      <c r="BO1218" s="107"/>
      <c r="BP1218" s="143"/>
    </row>
    <row r="1219" spans="66:68">
      <c r="BN1219" s="187" t="s">
        <v>766</v>
      </c>
      <c r="BO1219" s="104"/>
      <c r="BP1219" s="143"/>
    </row>
    <row r="1220" spans="66:68">
      <c r="BN1220" s="187" t="s">
        <v>767</v>
      </c>
      <c r="BO1220" s="104"/>
      <c r="BP1220" s="143"/>
    </row>
    <row r="1221" spans="66:68">
      <c r="BN1221" s="187" t="s">
        <v>768</v>
      </c>
      <c r="BO1221" s="107"/>
      <c r="BP1221" s="143"/>
    </row>
    <row r="1222" spans="66:68">
      <c r="BN1222" s="187" t="s">
        <v>769</v>
      </c>
      <c r="BO1222" s="107"/>
      <c r="BP1222" s="143"/>
    </row>
    <row r="1223" spans="66:68">
      <c r="BN1223" s="187" t="s">
        <v>770</v>
      </c>
      <c r="BO1223" s="85"/>
      <c r="BP1223" s="143"/>
    </row>
    <row r="1224" spans="66:68">
      <c r="BN1224" s="187" t="s">
        <v>771</v>
      </c>
      <c r="BO1224" s="85"/>
      <c r="BP1224" s="143"/>
    </row>
    <row r="1225" spans="66:68">
      <c r="BN1225" s="187" t="s">
        <v>772</v>
      </c>
      <c r="BO1225" s="90"/>
      <c r="BP1225" s="143"/>
    </row>
    <row r="1226" spans="66:68">
      <c r="BN1226" s="187" t="s">
        <v>773</v>
      </c>
      <c r="BO1226" s="85"/>
      <c r="BP1226" s="143"/>
    </row>
    <row r="1227" spans="66:68">
      <c r="BN1227" s="187" t="s">
        <v>774</v>
      </c>
      <c r="BO1227" s="85"/>
      <c r="BP1227" s="143"/>
    </row>
    <row r="1228" spans="66:68">
      <c r="BN1228" s="187" t="s">
        <v>775</v>
      </c>
      <c r="BO1228" s="95"/>
      <c r="BP1228" s="143"/>
    </row>
    <row r="1229" spans="66:68">
      <c r="BN1229" s="187" t="s">
        <v>776</v>
      </c>
      <c r="BO1229" s="85"/>
      <c r="BP1229" s="143"/>
    </row>
    <row r="1230" spans="66:68">
      <c r="BN1230" s="187" t="s">
        <v>777</v>
      </c>
      <c r="BO1230" s="95"/>
      <c r="BP1230" s="143"/>
    </row>
    <row r="1231" spans="66:68">
      <c r="BN1231" s="187" t="s">
        <v>778</v>
      </c>
      <c r="BO1231" s="82"/>
      <c r="BP1231" s="143"/>
    </row>
    <row r="1232" spans="66:68">
      <c r="BN1232" s="187" t="s">
        <v>779</v>
      </c>
      <c r="BO1232" s="82"/>
      <c r="BP1232" s="143"/>
    </row>
    <row r="1233" spans="66:68">
      <c r="BN1233" s="187" t="s">
        <v>780</v>
      </c>
      <c r="BO1233" s="82"/>
      <c r="BP1233" s="143"/>
    </row>
    <row r="1234" spans="66:68">
      <c r="BN1234" s="187" t="s">
        <v>781</v>
      </c>
      <c r="BO1234" s="82"/>
      <c r="BP1234" s="143"/>
    </row>
    <row r="1235" spans="66:68">
      <c r="BN1235" s="187" t="s">
        <v>782</v>
      </c>
      <c r="BO1235" s="82"/>
      <c r="BP1235" s="143"/>
    </row>
    <row r="1236" spans="66:68">
      <c r="BN1236" s="187" t="s">
        <v>783</v>
      </c>
      <c r="BO1236" s="82"/>
      <c r="BP1236" s="143"/>
    </row>
    <row r="1237" spans="66:68">
      <c r="BN1237" s="187" t="s">
        <v>784</v>
      </c>
      <c r="BO1237" s="82"/>
      <c r="BP1237" s="143"/>
    </row>
    <row r="1238" spans="66:68">
      <c r="BN1238" s="187" t="s">
        <v>785</v>
      </c>
      <c r="BO1238" s="82"/>
      <c r="BP1238" s="143"/>
    </row>
    <row r="1239" spans="66:68">
      <c r="BN1239" s="187" t="s">
        <v>786</v>
      </c>
      <c r="BO1239" s="104"/>
      <c r="BP1239" s="143"/>
    </row>
    <row r="1240" spans="66:68">
      <c r="BN1240" s="187" t="s">
        <v>787</v>
      </c>
      <c r="BO1240" s="112"/>
      <c r="BP1240" s="143"/>
    </row>
    <row r="1241" spans="66:68">
      <c r="BO1241" s="82"/>
      <c r="BP1241" s="143"/>
    </row>
  </sheetData>
  <dataConsolidate/>
  <mergeCells count="133">
    <mergeCell ref="BC1098:BD1098"/>
    <mergeCell ref="BC1001:BC1002"/>
    <mergeCell ref="BD1001:BD1002"/>
    <mergeCell ref="BC1003:BC1006"/>
    <mergeCell ref="BD1003:BD1006"/>
    <mergeCell ref="BF1003:BF1006"/>
    <mergeCell ref="BC1007:BC1015"/>
    <mergeCell ref="BD1007:BD1015"/>
    <mergeCell ref="A38:Y38"/>
    <mergeCell ref="A39:B39"/>
    <mergeCell ref="C39:Y39"/>
    <mergeCell ref="A40:B40"/>
    <mergeCell ref="C40:Y40"/>
    <mergeCell ref="BC999:BF999"/>
    <mergeCell ref="A36:B36"/>
    <mergeCell ref="L36:M36"/>
    <mergeCell ref="N36:O36"/>
    <mergeCell ref="P36:Q36"/>
    <mergeCell ref="W36:X36"/>
    <mergeCell ref="A37:B37"/>
    <mergeCell ref="L37:M37"/>
    <mergeCell ref="N37:O37"/>
    <mergeCell ref="P37:Q37"/>
    <mergeCell ref="W37:X37"/>
    <mergeCell ref="I34:I35"/>
    <mergeCell ref="J34:J35"/>
    <mergeCell ref="L34:Q34"/>
    <mergeCell ref="R34:V34"/>
    <mergeCell ref="W34:X35"/>
    <mergeCell ref="Y34:Y35"/>
    <mergeCell ref="L35:M35"/>
    <mergeCell ref="N35:O35"/>
    <mergeCell ref="P35:Q35"/>
    <mergeCell ref="S35:T35"/>
    <mergeCell ref="A33:E33"/>
    <mergeCell ref="F33:J33"/>
    <mergeCell ref="K33:K35"/>
    <mergeCell ref="L33:Y33"/>
    <mergeCell ref="A34:B35"/>
    <mergeCell ref="C34:C35"/>
    <mergeCell ref="D34:D35"/>
    <mergeCell ref="E34:E35"/>
    <mergeCell ref="F34:F35"/>
    <mergeCell ref="G34:H35"/>
    <mergeCell ref="F30:G30"/>
    <mergeCell ref="I30:J30"/>
    <mergeCell ref="L30:N30"/>
    <mergeCell ref="A31:Y31"/>
    <mergeCell ref="A32:J32"/>
    <mergeCell ref="K32:Y32"/>
    <mergeCell ref="F27:G27"/>
    <mergeCell ref="L27:N27"/>
    <mergeCell ref="F28:G28"/>
    <mergeCell ref="I28:J28"/>
    <mergeCell ref="L28:N28"/>
    <mergeCell ref="F29:G29"/>
    <mergeCell ref="L29:N29"/>
    <mergeCell ref="A25:A26"/>
    <mergeCell ref="B25:B26"/>
    <mergeCell ref="F25:G25"/>
    <mergeCell ref="I25:J25"/>
    <mergeCell ref="L25:N25"/>
    <mergeCell ref="F26:G26"/>
    <mergeCell ref="I26:J26"/>
    <mergeCell ref="L26:N26"/>
    <mergeCell ref="L22:N22"/>
    <mergeCell ref="F23:G23"/>
    <mergeCell ref="I23:J23"/>
    <mergeCell ref="L23:N23"/>
    <mergeCell ref="F24:G24"/>
    <mergeCell ref="I24:J24"/>
    <mergeCell ref="L24:N24"/>
    <mergeCell ref="F20:G20"/>
    <mergeCell ref="I20:J20"/>
    <mergeCell ref="L20:N20"/>
    <mergeCell ref="A21:A22"/>
    <mergeCell ref="B21:B22"/>
    <mergeCell ref="F21:G21"/>
    <mergeCell ref="I21:J21"/>
    <mergeCell ref="L21:N21"/>
    <mergeCell ref="F22:G22"/>
    <mergeCell ref="I22:J22"/>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30">
      <formula1>$AI$6:$AI$8</formula1>
    </dataValidation>
    <dataValidation type="list" allowBlank="1" showInputMessage="1" showErrorMessage="1" error="!!Debe elegir el tipo de indicador de la lista!!" prompt="!!Seleccione el tipo de indicador!!" sqref="H18:H30">
      <formula1>$AC$6:$AC$7</formula1>
    </dataValidation>
    <dataValidation allowBlank="1" showInputMessage="1" showErrorMessage="1" prompt="!!Registre la meta Programada al trimestre de reporte!!" sqref="V18:V30"/>
    <dataValidation allowBlank="1" showInputMessage="1" showErrorMessage="1" error="!!Registre en números relativos, la meta programada al trimestre de reporte!!" prompt="!!Registre en números relativos, la meta programada al trimestre de reporte!!" sqref="X18:X30"/>
    <dataValidation allowBlank="1" showInputMessage="1" showErrorMessage="1" error="!!Registre en números absolutos, la meta programada al trimestre de reporte!!" prompt="!!Registre en números absolutos, la meta programada al trimestre de reporte!!" sqref="W18:W30"/>
    <dataValidation type="list" allowBlank="1" showInputMessage="1" showErrorMessage="1" error="!!Debe seleccionar de la lista el sentido de medición del indicador!!!!" prompt="!!Seleccione el sentido de medición del indicador!!" sqref="K18:K30">
      <formula1>$AF$6:$AF$7</formula1>
    </dataValidation>
    <dataValidation type="list" allowBlank="1" showInputMessage="1" showErrorMessage="1" error="No puede cambiar el Nombre del  Programa, sólo ebe seleccionarlo.  " sqref="B7:H7">
      <formula1>$BB$1000:$BB$1069</formula1>
    </dataValidation>
    <dataValidation type="list" allowBlank="1" showInputMessage="1" showErrorMessage="1" error="!!Debe seleccionar de la lista la frecuencia que mide el indicador!!" prompt="!!Seleccione la frecuencia para medir el indicador!!" sqref="M18:N18 L18:L30">
      <formula1>$Z$6:$Z$13</formula1>
    </dataValidation>
    <dataValidation type="custom" allowBlank="1" showInputMessage="1" showErrorMessage="1" error="!! No modifique esta información !!" sqref="A6:Y6 A7 I7 N7 U7:V7 A8:Y8 A9:P9 Q9:S11 J10:J11 A10:A11 A12:Y12 A13 D13 I13 N13:O13 A14:Y17 A31:Y35 A38:Y38 E36:E37 J36:K37 P36:Q37 V36:Y37">
      <formula1>0</formula1>
    </dataValidation>
    <dataValidation type="custom" allowBlank="1" showInputMessage="1" showErrorMessage="1" error="!!No modifique esta información!!" sqref="A36:B37">
      <formula1>0</formula1>
    </dataValidation>
    <dataValidation type="list" allowBlank="1" showInputMessage="1" showErrorMessage="1" sqref="P13">
      <formula1>$BN$1000:$BN$1240</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$BJ$1000:$BJ$1020</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18:G20 F21:F30">
      <formula1>$AE$6:$AE$10</formula1>
    </dataValidation>
    <dataValidation type="list" allowBlank="1" showInputMessage="1" showErrorMessage="1" error="!!Debe elegir la dimennsión que mide el indicador!!" prompt="!!Seleccione la dimensión que mide el indicador!!" sqref="J18 I18:I30">
      <formula1>$AD$6:$AD$9</formula1>
    </dataValidation>
    <dataValidation type="list" allowBlank="1" showInputMessage="1" showErrorMessage="1" sqref="G36:G37 S36:S37">
      <formula1>$AH$6:$AH$20</formula1>
    </dataValidation>
    <dataValidation type="list" allowBlank="1" showInputMessage="1" showErrorMessage="1" sqref="E11:I11">
      <formula1>$BH$1000:$BH$1070</formula1>
    </dataValidation>
    <dataValidation type="list" allowBlank="1" showInputMessage="1" showErrorMessage="1" sqref="T9">
      <formula1>$BO$999:$BO$1005</formula1>
    </dataValidation>
    <dataValidation type="list" allowBlank="1" showInputMessage="1" showErrorMessage="1" sqref="B11:D11">
      <formula1>$BH$1000:$BH$1069</formula1>
    </dataValidation>
    <dataValidation type="list" allowBlank="1" showInputMessage="1" showErrorMessage="1" sqref="B10:I10">
      <formula1>$BG$1000:$BG$1004</formula1>
    </dataValidation>
    <dataValidation type="list" allowBlank="1" showInputMessage="1" showErrorMessage="1" sqref="J13">
      <formula1>$BM$1001:$BM$1113</formula1>
    </dataValidation>
    <dataValidation type="list" allowBlank="1" showInputMessage="1" showErrorMessage="1" sqref="E13">
      <formula1>$BL$1001:$BL$1028</formula1>
    </dataValidation>
    <dataValidation type="list" allowBlank="1" showInputMessage="1" showErrorMessage="1" sqref="B18">
      <formula1>FINES</formula1>
    </dataValidation>
    <dataValidation type="list" allowBlank="1" showInputMessage="1" showErrorMessage="1" sqref="B13:C13">
      <formula1>$BK$1000:$BK$1003</formula1>
    </dataValidation>
    <dataValidation type="list" allowBlank="1" showInputMessage="1" showErrorMessage="1" sqref="K10:M10">
      <formula1>$BI$1000:$BI$1043</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$BC$1069:$BC$1096</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37"/>
  <sheetViews>
    <sheetView showGridLines="0" view="pageBreakPreview" topLeftCell="A23" zoomScaleNormal="80" zoomScaleSheetLayoutView="100" workbookViewId="0">
      <selection activeCell="A30" sqref="A30:B31"/>
    </sheetView>
  </sheetViews>
  <sheetFormatPr baseColWidth="10" defaultRowHeight="15"/>
  <cols>
    <col min="1" max="1" width="16.28515625" style="1" customWidth="1"/>
    <col min="2" max="2" width="19.85546875" style="1" customWidth="1"/>
    <col min="3" max="3" width="24.5703125" style="1" customWidth="1"/>
    <col min="4" max="4" width="37.85546875" style="1" customWidth="1"/>
    <col min="5" max="5" width="35.7109375" style="1" customWidth="1"/>
    <col min="6" max="6" width="9.28515625" style="1" customWidth="1"/>
    <col min="7" max="7" width="8.140625" style="1" customWidth="1"/>
    <col min="8" max="8" width="10.5703125" style="1" customWidth="1"/>
    <col min="9" max="9" width="14" style="1" customWidth="1"/>
    <col min="10" max="10" width="14.42578125" style="1" customWidth="1"/>
    <col min="11" max="11" width="13.28515625" style="1" customWidth="1"/>
    <col min="12" max="12" width="10.140625" style="1" customWidth="1"/>
    <col min="13" max="13" width="4.7109375" style="1" hidden="1" customWidth="1"/>
    <col min="14" max="14" width="14.5703125" style="1" customWidth="1"/>
    <col min="15" max="15" width="6.140625" style="1" hidden="1" customWidth="1"/>
    <col min="16" max="16" width="9.7109375" style="1" customWidth="1"/>
    <col min="17" max="17" width="7.140625" style="1" hidden="1" customWidth="1"/>
    <col min="18" max="18" width="9.42578125" style="1" customWidth="1"/>
    <col min="19" max="19" width="9.5703125" style="1" customWidth="1"/>
    <col min="20" max="20" width="8.85546875" style="1" customWidth="1"/>
    <col min="21" max="21" width="9.28515625" style="1" customWidth="1"/>
    <col min="22" max="22" width="10.7109375" style="1" bestFit="1" customWidth="1"/>
    <col min="23" max="23" width="9.7109375" style="1" customWidth="1"/>
    <col min="24" max="24" width="9" style="1" customWidth="1"/>
    <col min="25" max="25" width="14.7109375" style="1" customWidth="1"/>
    <col min="26" max="26" width="11.5703125" style="1" hidden="1" customWidth="1"/>
    <col min="27" max="27" width="6.140625" style="1" hidden="1" customWidth="1"/>
    <col min="28" max="28" width="7.7109375" style="1" hidden="1" customWidth="1"/>
    <col min="29" max="29" width="11.42578125" style="1" hidden="1" customWidth="1"/>
    <col min="30" max="30" width="11.42578125" style="142" hidden="1" customWidth="1"/>
    <col min="31" max="31" width="22.28515625" style="1" hidden="1" customWidth="1"/>
    <col min="32" max="32" width="18.5703125" style="1" hidden="1" customWidth="1"/>
    <col min="33" max="33" width="19.42578125" style="1" hidden="1" customWidth="1"/>
    <col min="34" max="34" width="11.42578125" style="1" hidden="1" customWidth="1"/>
    <col min="35" max="35" width="19.140625" style="1" hidden="1" customWidth="1"/>
    <col min="36" max="52" width="11.42578125" style="1" hidden="1" customWidth="1"/>
    <col min="53" max="53" width="7.85546875" style="1" hidden="1" customWidth="1"/>
    <col min="54" max="54" width="80" style="1" hidden="1" customWidth="1"/>
    <col min="55" max="55" width="11.5703125" style="1" hidden="1" customWidth="1"/>
    <col min="56" max="56" width="38.140625" style="1" hidden="1" customWidth="1"/>
    <col min="57" max="57" width="75.28515625" style="1" hidden="1" customWidth="1"/>
    <col min="58" max="58" width="73" style="1" hidden="1" customWidth="1"/>
    <col min="59" max="59" width="59.42578125" style="1" hidden="1" customWidth="1"/>
    <col min="60" max="60" width="45.7109375" style="1" hidden="1" customWidth="1"/>
    <col min="61" max="61" width="90" style="1" hidden="1" customWidth="1"/>
    <col min="62" max="62" width="43.42578125" style="1" hidden="1" customWidth="1"/>
    <col min="63" max="63" width="29.85546875" style="1" hidden="1" customWidth="1"/>
    <col min="64" max="64" width="38.85546875" style="1" hidden="1" customWidth="1"/>
    <col min="65" max="65" width="55.5703125" style="1" hidden="1" customWidth="1"/>
    <col min="66" max="66" width="96.85546875" style="1" hidden="1" customWidth="1"/>
    <col min="67" max="67" width="34" style="1" hidden="1" customWidth="1"/>
    <col min="68" max="68" width="85.28515625" style="1" hidden="1" customWidth="1"/>
    <col min="69" max="69" width="39" style="1" customWidth="1"/>
    <col min="70" max="16384" width="11.42578125" style="1"/>
  </cols>
  <sheetData>
    <row r="1" spans="1:54" s="13" customFormat="1" ht="16.5" hidden="1" customHeight="1">
      <c r="B1" s="255"/>
      <c r="C1" s="255"/>
      <c r="D1" s="255"/>
      <c r="E1" s="255"/>
      <c r="F1" s="255"/>
      <c r="G1" s="255"/>
      <c r="H1" s="255"/>
      <c r="I1" s="255"/>
      <c r="J1" s="255"/>
      <c r="K1" s="255"/>
      <c r="L1" s="255"/>
      <c r="M1" s="255"/>
      <c r="N1" s="255"/>
      <c r="O1" s="255"/>
      <c r="P1" s="255"/>
      <c r="Q1" s="255"/>
      <c r="R1" s="255"/>
      <c r="S1" s="255"/>
      <c r="T1" s="255"/>
      <c r="AD1" s="143"/>
    </row>
    <row r="2" spans="1:54" s="13" customFormat="1" ht="14.25" customHeight="1">
      <c r="A2" s="256" t="s">
        <v>54</v>
      </c>
      <c r="B2" s="256"/>
      <c r="C2" s="256"/>
      <c r="D2" s="256"/>
      <c r="E2" s="256"/>
      <c r="F2" s="256"/>
      <c r="G2" s="256"/>
      <c r="H2" s="256"/>
      <c r="I2" s="256"/>
      <c r="J2" s="256"/>
      <c r="K2" s="256"/>
      <c r="L2" s="256"/>
      <c r="M2" s="256"/>
      <c r="N2" s="256"/>
      <c r="O2" s="256"/>
      <c r="P2" s="256"/>
      <c r="Q2" s="256"/>
      <c r="R2" s="256"/>
      <c r="S2" s="256"/>
      <c r="T2" s="256"/>
      <c r="U2" s="256"/>
      <c r="V2" s="14"/>
      <c r="W2" s="265" t="s">
        <v>55</v>
      </c>
      <c r="X2" s="265"/>
      <c r="Y2" s="265"/>
      <c r="AA2" s="22" t="s">
        <v>91</v>
      </c>
      <c r="AD2" s="143"/>
    </row>
    <row r="3" spans="1:54" s="13" customFormat="1" ht="18" customHeight="1">
      <c r="A3" s="257"/>
      <c r="B3" s="257"/>
      <c r="C3" s="257"/>
      <c r="D3" s="257"/>
      <c r="E3" s="257"/>
      <c r="F3" s="257"/>
      <c r="G3" s="257"/>
      <c r="H3" s="257"/>
      <c r="I3" s="257"/>
      <c r="J3" s="257"/>
      <c r="K3" s="257"/>
      <c r="L3" s="257"/>
      <c r="M3" s="257"/>
      <c r="N3" s="257"/>
      <c r="O3" s="257"/>
      <c r="P3" s="257"/>
      <c r="Q3" s="257"/>
      <c r="R3" s="257"/>
      <c r="S3" s="257"/>
      <c r="T3" s="257"/>
      <c r="U3" s="257"/>
      <c r="V3" s="14"/>
      <c r="W3" s="266" t="s">
        <v>90</v>
      </c>
      <c r="X3" s="266"/>
      <c r="Y3" s="159" t="s">
        <v>93</v>
      </c>
      <c r="AA3" s="22" t="s">
        <v>92</v>
      </c>
      <c r="AD3" s="143"/>
    </row>
    <row r="4" spans="1:54" s="13" customFormat="1" ht="15.75" customHeight="1">
      <c r="A4" s="258"/>
      <c r="B4" s="258"/>
      <c r="C4" s="258"/>
      <c r="D4" s="258"/>
      <c r="E4" s="258"/>
      <c r="F4" s="258"/>
      <c r="G4" s="258"/>
      <c r="H4" s="258"/>
      <c r="I4" s="258"/>
      <c r="J4" s="258"/>
      <c r="K4" s="258"/>
      <c r="L4" s="258"/>
      <c r="M4" s="258"/>
      <c r="N4" s="258"/>
      <c r="O4" s="258"/>
      <c r="P4" s="258"/>
      <c r="Q4" s="258"/>
      <c r="R4" s="258"/>
      <c r="S4" s="258"/>
      <c r="T4" s="258"/>
      <c r="U4" s="258"/>
      <c r="V4" s="14"/>
      <c r="W4" s="21"/>
      <c r="X4" s="21"/>
      <c r="Y4" s="21"/>
      <c r="AA4" s="22" t="s">
        <v>93</v>
      </c>
      <c r="AD4" s="143"/>
    </row>
    <row r="5" spans="1:54" s="13" customFormat="1" ht="12.75" customHeight="1" thickBot="1">
      <c r="C5" s="14"/>
      <c r="D5" s="14"/>
      <c r="E5" s="14"/>
      <c r="F5" s="14"/>
      <c r="G5" s="14"/>
      <c r="H5" s="14"/>
      <c r="I5" s="14"/>
      <c r="J5" s="14"/>
      <c r="K5" s="14"/>
      <c r="L5" s="14"/>
      <c r="M5" s="14"/>
      <c r="N5" s="14"/>
      <c r="O5" s="14"/>
      <c r="P5" s="19"/>
      <c r="Q5" s="19"/>
      <c r="R5" s="14"/>
      <c r="S5" s="19"/>
      <c r="T5" s="14"/>
      <c r="U5" s="14"/>
      <c r="V5" s="14"/>
      <c r="W5" s="14"/>
      <c r="X5" s="14"/>
      <c r="Y5" s="14"/>
      <c r="AA5" s="23" t="s">
        <v>94</v>
      </c>
      <c r="AD5" s="143" t="s">
        <v>844</v>
      </c>
      <c r="AI5" s="71" t="s">
        <v>843</v>
      </c>
    </row>
    <row r="6" spans="1:54" s="15" customFormat="1" ht="19.5" thickBot="1">
      <c r="A6" s="210" t="s">
        <v>34</v>
      </c>
      <c r="B6" s="211"/>
      <c r="C6" s="211"/>
      <c r="D6" s="211"/>
      <c r="E6" s="211"/>
      <c r="F6" s="211"/>
      <c r="G6" s="211"/>
      <c r="H6" s="211"/>
      <c r="I6" s="211"/>
      <c r="J6" s="211"/>
      <c r="K6" s="211"/>
      <c r="L6" s="211"/>
      <c r="M6" s="211"/>
      <c r="N6" s="211"/>
      <c r="O6" s="211"/>
      <c r="P6" s="211"/>
      <c r="Q6" s="211"/>
      <c r="R6" s="211"/>
      <c r="S6" s="211"/>
      <c r="T6" s="211"/>
      <c r="U6" s="211"/>
      <c r="V6" s="211"/>
      <c r="W6" s="211"/>
      <c r="X6" s="211"/>
      <c r="Y6" s="212"/>
      <c r="Z6" s="18" t="s">
        <v>75</v>
      </c>
      <c r="AA6" s="1" t="s">
        <v>86</v>
      </c>
      <c r="AC6" s="1" t="s">
        <v>73</v>
      </c>
      <c r="AD6" s="133" t="s">
        <v>69</v>
      </c>
      <c r="AE6" s="133" t="s">
        <v>77</v>
      </c>
      <c r="AF6" s="134" t="s">
        <v>68</v>
      </c>
      <c r="AG6" s="1">
        <v>2013</v>
      </c>
      <c r="AH6" s="135" t="s">
        <v>850</v>
      </c>
      <c r="AI6" s="142" t="s">
        <v>840</v>
      </c>
      <c r="BA6" s="13"/>
      <c r="BB6" s="13"/>
    </row>
    <row r="7" spans="1:54" ht="30.75" customHeight="1" thickBot="1">
      <c r="A7" s="152" t="s">
        <v>827</v>
      </c>
      <c r="B7" s="267" t="s">
        <v>118</v>
      </c>
      <c r="C7" s="268"/>
      <c r="D7" s="268"/>
      <c r="E7" s="268"/>
      <c r="F7" s="268"/>
      <c r="G7" s="268"/>
      <c r="H7" s="269"/>
      <c r="I7" s="157" t="s">
        <v>242</v>
      </c>
      <c r="J7" s="144" t="s">
        <v>214</v>
      </c>
      <c r="K7" s="240" t="s">
        <v>190</v>
      </c>
      <c r="L7" s="241"/>
      <c r="M7" s="259"/>
      <c r="N7" s="152" t="s">
        <v>64</v>
      </c>
      <c r="O7" s="240" t="s">
        <v>249</v>
      </c>
      <c r="P7" s="241"/>
      <c r="Q7" s="241"/>
      <c r="R7" s="241"/>
      <c r="S7" s="241"/>
      <c r="T7" s="259"/>
      <c r="U7" s="260" t="s">
        <v>789</v>
      </c>
      <c r="V7" s="261"/>
      <c r="W7" s="262" t="s">
        <v>268</v>
      </c>
      <c r="X7" s="263"/>
      <c r="Y7" s="264"/>
      <c r="Z7" s="18" t="s">
        <v>66</v>
      </c>
      <c r="AA7" s="1" t="s">
        <v>87</v>
      </c>
      <c r="AC7" s="1" t="s">
        <v>74</v>
      </c>
      <c r="AD7" s="133" t="s">
        <v>70</v>
      </c>
      <c r="AE7" s="133" t="s">
        <v>78</v>
      </c>
      <c r="AF7" s="134" t="s">
        <v>820</v>
      </c>
      <c r="AG7" s="1">
        <v>2014</v>
      </c>
      <c r="AH7" s="135" t="s">
        <v>851</v>
      </c>
      <c r="AI7" s="142" t="s">
        <v>841</v>
      </c>
      <c r="BA7" s="13"/>
      <c r="BB7" s="13"/>
    </row>
    <row r="8" spans="1:54" s="15" customFormat="1" ht="19.5" thickBot="1">
      <c r="A8" s="210" t="s">
        <v>36</v>
      </c>
      <c r="B8" s="211"/>
      <c r="C8" s="211"/>
      <c r="D8" s="211"/>
      <c r="E8" s="211"/>
      <c r="F8" s="211"/>
      <c r="G8" s="211"/>
      <c r="H8" s="211"/>
      <c r="I8" s="211"/>
      <c r="J8" s="211"/>
      <c r="K8" s="211"/>
      <c r="L8" s="211"/>
      <c r="M8" s="211"/>
      <c r="N8" s="211"/>
      <c r="O8" s="211"/>
      <c r="P8" s="211"/>
      <c r="Q8" s="211"/>
      <c r="R8" s="211"/>
      <c r="S8" s="211"/>
      <c r="T8" s="211"/>
      <c r="U8" s="211"/>
      <c r="V8" s="211"/>
      <c r="W8" s="211"/>
      <c r="X8" s="211"/>
      <c r="Y8" s="212"/>
      <c r="Z8" s="145" t="s">
        <v>76</v>
      </c>
      <c r="AA8" s="1" t="s">
        <v>88</v>
      </c>
      <c r="AD8" s="133" t="s">
        <v>71</v>
      </c>
      <c r="AE8" s="133" t="s">
        <v>79</v>
      </c>
      <c r="AG8" s="1">
        <v>2015</v>
      </c>
      <c r="AH8" s="135" t="s">
        <v>852</v>
      </c>
      <c r="AI8" s="142" t="s">
        <v>842</v>
      </c>
      <c r="BA8" s="13"/>
      <c r="BB8" s="13"/>
    </row>
    <row r="9" spans="1:54" ht="16.5" customHeight="1" thickBot="1">
      <c r="A9" s="222" t="s">
        <v>37</v>
      </c>
      <c r="B9" s="223"/>
      <c r="C9" s="223"/>
      <c r="D9" s="223"/>
      <c r="E9" s="223"/>
      <c r="F9" s="223"/>
      <c r="G9" s="223"/>
      <c r="H9" s="223"/>
      <c r="I9" s="224"/>
      <c r="J9" s="225" t="s">
        <v>829</v>
      </c>
      <c r="K9" s="226"/>
      <c r="L9" s="226"/>
      <c r="M9" s="226"/>
      <c r="N9" s="226"/>
      <c r="O9" s="226"/>
      <c r="P9" s="227"/>
      <c r="Q9" s="237" t="s">
        <v>795</v>
      </c>
      <c r="R9" s="237"/>
      <c r="S9" s="237"/>
      <c r="T9" s="240" t="s">
        <v>329</v>
      </c>
      <c r="U9" s="241"/>
      <c r="V9" s="241"/>
      <c r="W9" s="241"/>
      <c r="X9" s="241"/>
      <c r="Y9" s="242"/>
      <c r="Z9" s="18" t="s">
        <v>67</v>
      </c>
      <c r="AA9" s="1" t="s">
        <v>89</v>
      </c>
      <c r="AD9" s="133" t="s">
        <v>72</v>
      </c>
      <c r="AE9" s="133" t="s">
        <v>80</v>
      </c>
      <c r="AG9" s="1">
        <v>2016</v>
      </c>
      <c r="AH9" s="135" t="s">
        <v>853</v>
      </c>
      <c r="BA9" s="13"/>
      <c r="BB9" s="13"/>
    </row>
    <row r="10" spans="1:54" ht="21.75" customHeight="1" thickBot="1">
      <c r="A10" s="153" t="s">
        <v>828</v>
      </c>
      <c r="B10" s="219" t="s">
        <v>334</v>
      </c>
      <c r="C10" s="220"/>
      <c r="D10" s="220"/>
      <c r="E10" s="220"/>
      <c r="F10" s="220"/>
      <c r="G10" s="220"/>
      <c r="H10" s="220"/>
      <c r="I10" s="221"/>
      <c r="J10" s="160" t="s">
        <v>788</v>
      </c>
      <c r="K10" s="213" t="s">
        <v>292</v>
      </c>
      <c r="L10" s="214"/>
      <c r="M10" s="214"/>
      <c r="N10" s="214"/>
      <c r="O10" s="214"/>
      <c r="P10" s="215"/>
      <c r="Q10" s="238"/>
      <c r="R10" s="238"/>
      <c r="S10" s="238"/>
      <c r="T10" s="243"/>
      <c r="U10" s="244"/>
      <c r="V10" s="244"/>
      <c r="W10" s="244"/>
      <c r="X10" s="244"/>
      <c r="Y10" s="245"/>
      <c r="Z10" s="18" t="s">
        <v>66</v>
      </c>
      <c r="AE10" s="133" t="s">
        <v>845</v>
      </c>
      <c r="AG10" s="1">
        <v>2017</v>
      </c>
      <c r="AH10" s="135" t="s">
        <v>854</v>
      </c>
      <c r="BA10" s="13"/>
      <c r="BB10" s="13"/>
    </row>
    <row r="11" spans="1:54" ht="27.75" customHeight="1" thickBot="1">
      <c r="A11" s="154" t="s">
        <v>65</v>
      </c>
      <c r="B11" s="228" t="s">
        <v>355</v>
      </c>
      <c r="C11" s="229"/>
      <c r="D11" s="229"/>
      <c r="E11" s="228"/>
      <c r="F11" s="229"/>
      <c r="G11" s="229"/>
      <c r="H11" s="229"/>
      <c r="I11" s="230"/>
      <c r="J11" s="161" t="s">
        <v>65</v>
      </c>
      <c r="K11" s="216" t="s">
        <v>881</v>
      </c>
      <c r="L11" s="217"/>
      <c r="M11" s="217"/>
      <c r="N11" s="217"/>
      <c r="O11" s="217"/>
      <c r="P11" s="218"/>
      <c r="Q11" s="239"/>
      <c r="R11" s="239"/>
      <c r="S11" s="239"/>
      <c r="T11" s="246"/>
      <c r="U11" s="247"/>
      <c r="V11" s="247"/>
      <c r="W11" s="247"/>
      <c r="X11" s="247"/>
      <c r="Y11" s="248"/>
      <c r="Z11" s="18" t="s">
        <v>26</v>
      </c>
      <c r="AG11" s="1">
        <v>2018</v>
      </c>
      <c r="AH11" s="135" t="s">
        <v>855</v>
      </c>
      <c r="BA11" s="13"/>
      <c r="BB11" s="13"/>
    </row>
    <row r="12" spans="1:54" ht="15.75" customHeight="1" thickTop="1" thickBot="1">
      <c r="A12" s="195" t="s">
        <v>38</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7"/>
      <c r="Z12" s="18" t="s">
        <v>82</v>
      </c>
      <c r="AG12" s="1">
        <v>2019</v>
      </c>
      <c r="AH12" s="135" t="s">
        <v>849</v>
      </c>
      <c r="BA12" s="13"/>
      <c r="BB12" s="13"/>
    </row>
    <row r="13" spans="1:54" ht="34.5" customHeight="1" thickTop="1" thickBot="1">
      <c r="A13" s="155" t="s">
        <v>819</v>
      </c>
      <c r="B13" s="205" t="s">
        <v>413</v>
      </c>
      <c r="C13" s="206"/>
      <c r="D13" s="156" t="s">
        <v>818</v>
      </c>
      <c r="E13" s="207" t="s">
        <v>436</v>
      </c>
      <c r="F13" s="208"/>
      <c r="G13" s="208"/>
      <c r="H13" s="209"/>
      <c r="I13" s="162" t="s">
        <v>817</v>
      </c>
      <c r="J13" s="231" t="s">
        <v>487</v>
      </c>
      <c r="K13" s="232"/>
      <c r="L13" s="232"/>
      <c r="M13" s="233"/>
      <c r="N13" s="234" t="s">
        <v>816</v>
      </c>
      <c r="O13" s="235"/>
      <c r="P13" s="236" t="s">
        <v>699</v>
      </c>
      <c r="Q13" s="232"/>
      <c r="R13" s="232"/>
      <c r="S13" s="232"/>
      <c r="T13" s="232"/>
      <c r="U13" s="232"/>
      <c r="V13" s="232"/>
      <c r="W13" s="232"/>
      <c r="X13" s="232"/>
      <c r="Y13" s="232"/>
      <c r="Z13" s="18" t="s">
        <v>83</v>
      </c>
      <c r="AG13" s="1">
        <v>2020</v>
      </c>
      <c r="AH13" s="135" t="s">
        <v>856</v>
      </c>
      <c r="BA13" s="13"/>
      <c r="BB13" s="13"/>
    </row>
    <row r="14" spans="1:54" ht="15.75" thickBot="1">
      <c r="A14" s="198" t="s">
        <v>31</v>
      </c>
      <c r="B14" s="199"/>
      <c r="C14" s="199"/>
      <c r="D14" s="199"/>
      <c r="E14" s="199"/>
      <c r="F14" s="199"/>
      <c r="G14" s="199"/>
      <c r="H14" s="199"/>
      <c r="I14" s="199"/>
      <c r="J14" s="199"/>
      <c r="K14" s="199"/>
      <c r="L14" s="199"/>
      <c r="M14" s="199"/>
      <c r="N14" s="199"/>
      <c r="O14" s="199"/>
      <c r="P14" s="199"/>
      <c r="Q14" s="199"/>
      <c r="R14" s="199"/>
      <c r="S14" s="199"/>
      <c r="T14" s="199"/>
      <c r="U14" s="199"/>
      <c r="V14" s="199"/>
      <c r="W14" s="199"/>
      <c r="X14" s="200"/>
      <c r="Y14" s="201"/>
      <c r="AG14" s="1">
        <v>2021</v>
      </c>
      <c r="BA14" s="13"/>
      <c r="BB14" s="13"/>
    </row>
    <row r="15" spans="1:54" ht="26.25" customHeight="1" thickBot="1">
      <c r="A15" s="202" t="s">
        <v>24</v>
      </c>
      <c r="B15" s="204" t="s">
        <v>834</v>
      </c>
      <c r="C15" s="251" t="s">
        <v>30</v>
      </c>
      <c r="D15" s="251"/>
      <c r="E15" s="251"/>
      <c r="F15" s="251"/>
      <c r="G15" s="251"/>
      <c r="H15" s="251"/>
      <c r="I15" s="251"/>
      <c r="J15" s="251"/>
      <c r="K15" s="251"/>
      <c r="L15" s="251"/>
      <c r="M15" s="251"/>
      <c r="N15" s="251"/>
      <c r="O15" s="251"/>
      <c r="P15" s="251"/>
      <c r="Q15" s="251"/>
      <c r="R15" s="251"/>
      <c r="S15" s="251"/>
      <c r="T15" s="251"/>
      <c r="U15" s="251"/>
      <c r="V15" s="251"/>
      <c r="W15" s="204" t="s">
        <v>84</v>
      </c>
      <c r="X15" s="204"/>
      <c r="Y15" s="249" t="s">
        <v>53</v>
      </c>
      <c r="AG15" s="1">
        <v>2022</v>
      </c>
      <c r="BA15" s="13"/>
      <c r="BB15" s="13"/>
    </row>
    <row r="16" spans="1:54" ht="31.5" customHeight="1" thickBot="1">
      <c r="A16" s="203"/>
      <c r="B16" s="252"/>
      <c r="C16" s="253" t="s">
        <v>0</v>
      </c>
      <c r="D16" s="253" t="s">
        <v>1</v>
      </c>
      <c r="E16" s="253" t="s">
        <v>2</v>
      </c>
      <c r="F16" s="273" t="s">
        <v>28</v>
      </c>
      <c r="G16" s="275"/>
      <c r="H16" s="253" t="s">
        <v>846</v>
      </c>
      <c r="I16" s="273" t="s">
        <v>847</v>
      </c>
      <c r="J16" s="275"/>
      <c r="K16" s="253" t="s">
        <v>25</v>
      </c>
      <c r="L16" s="273" t="s">
        <v>29</v>
      </c>
      <c r="M16" s="274"/>
      <c r="N16" s="275"/>
      <c r="O16" s="252" t="s">
        <v>3</v>
      </c>
      <c r="P16" s="252"/>
      <c r="Q16" s="252"/>
      <c r="R16" s="252"/>
      <c r="S16" s="252"/>
      <c r="T16" s="252"/>
      <c r="U16" s="252" t="s">
        <v>835</v>
      </c>
      <c r="V16" s="252"/>
      <c r="W16" s="252" t="s">
        <v>27</v>
      </c>
      <c r="X16" s="252"/>
      <c r="Y16" s="250"/>
      <c r="AG16" s="1">
        <v>2023</v>
      </c>
      <c r="BA16" s="13"/>
      <c r="BB16" s="13"/>
    </row>
    <row r="17" spans="1:54" ht="22.5" customHeight="1" thickBot="1">
      <c r="A17" s="203"/>
      <c r="B17" s="252"/>
      <c r="C17" s="254"/>
      <c r="D17" s="254"/>
      <c r="E17" s="254"/>
      <c r="F17" s="276"/>
      <c r="G17" s="278"/>
      <c r="H17" s="204"/>
      <c r="I17" s="276"/>
      <c r="J17" s="278"/>
      <c r="K17" s="204"/>
      <c r="L17" s="276"/>
      <c r="M17" s="277"/>
      <c r="N17" s="278"/>
      <c r="O17" s="163">
        <v>2013</v>
      </c>
      <c r="P17" s="163">
        <v>2014</v>
      </c>
      <c r="Q17" s="163">
        <v>2015</v>
      </c>
      <c r="R17" s="163">
        <v>2015</v>
      </c>
      <c r="S17" s="163">
        <v>2016</v>
      </c>
      <c r="T17" s="163"/>
      <c r="U17" s="164" t="s">
        <v>836</v>
      </c>
      <c r="V17" s="164" t="s">
        <v>837</v>
      </c>
      <c r="W17" s="163" t="s">
        <v>838</v>
      </c>
      <c r="X17" s="163" t="s">
        <v>839</v>
      </c>
      <c r="Y17" s="251"/>
      <c r="AG17" s="1">
        <v>2024</v>
      </c>
      <c r="BA17" s="13"/>
      <c r="BB17" s="13"/>
    </row>
    <row r="18" spans="1:54" ht="63" customHeight="1" thickBot="1">
      <c r="A18" s="148" t="s">
        <v>8</v>
      </c>
      <c r="B18" s="171" t="s">
        <v>801</v>
      </c>
      <c r="C18" s="146" t="s">
        <v>865</v>
      </c>
      <c r="D18" s="146" t="s">
        <v>870</v>
      </c>
      <c r="E18" s="146" t="s">
        <v>875</v>
      </c>
      <c r="F18" s="270" t="s">
        <v>880</v>
      </c>
      <c r="G18" s="271"/>
      <c r="H18" s="147"/>
      <c r="I18" s="270"/>
      <c r="J18" s="271"/>
      <c r="K18" s="147"/>
      <c r="L18" s="270"/>
      <c r="M18" s="272"/>
      <c r="N18" s="271"/>
      <c r="O18" s="16"/>
      <c r="P18" s="175"/>
      <c r="Q18" s="175"/>
      <c r="R18" s="175"/>
      <c r="S18" s="175"/>
      <c r="T18" s="16"/>
      <c r="U18" s="140"/>
      <c r="V18" s="140"/>
      <c r="W18" s="141"/>
      <c r="X18" s="140"/>
      <c r="Y18" s="158"/>
      <c r="BA18" s="13"/>
      <c r="BB18" s="13"/>
    </row>
    <row r="19" spans="1:54" s="142" customFormat="1" ht="54" customHeight="1" thickBot="1">
      <c r="A19" s="148" t="s">
        <v>9</v>
      </c>
      <c r="B19" s="149" t="s">
        <v>861</v>
      </c>
      <c r="C19" s="146" t="s">
        <v>866</v>
      </c>
      <c r="D19" s="146" t="s">
        <v>871</v>
      </c>
      <c r="E19" s="146" t="s">
        <v>876</v>
      </c>
      <c r="F19" s="270" t="s">
        <v>77</v>
      </c>
      <c r="G19" s="271"/>
      <c r="H19" s="147"/>
      <c r="I19" s="270"/>
      <c r="J19" s="271"/>
      <c r="K19" s="147"/>
      <c r="L19" s="270"/>
      <c r="M19" s="272"/>
      <c r="N19" s="271"/>
      <c r="O19" s="16"/>
      <c r="P19" s="174"/>
      <c r="Q19" s="174"/>
      <c r="R19" s="174"/>
      <c r="S19" s="174"/>
      <c r="T19" s="16"/>
      <c r="U19" s="140"/>
      <c r="V19" s="140"/>
      <c r="W19" s="141"/>
      <c r="X19" s="140"/>
      <c r="Y19" s="158"/>
      <c r="BA19" s="143"/>
      <c r="BB19" s="143"/>
    </row>
    <row r="20" spans="1:54" ht="39" thickBot="1">
      <c r="A20" s="148" t="s">
        <v>10</v>
      </c>
      <c r="B20" s="151" t="s">
        <v>862</v>
      </c>
      <c r="C20" s="146" t="s">
        <v>867</v>
      </c>
      <c r="D20" s="146" t="s">
        <v>872</v>
      </c>
      <c r="E20" s="146" t="s">
        <v>877</v>
      </c>
      <c r="F20" s="270" t="s">
        <v>880</v>
      </c>
      <c r="G20" s="271"/>
      <c r="H20" s="147"/>
      <c r="I20" s="270"/>
      <c r="J20" s="271"/>
      <c r="K20" s="147"/>
      <c r="L20" s="270"/>
      <c r="M20" s="272"/>
      <c r="N20" s="271"/>
      <c r="O20" s="16"/>
      <c r="P20" s="175"/>
      <c r="Q20" s="175"/>
      <c r="R20" s="175"/>
      <c r="S20" s="175"/>
      <c r="T20" s="17"/>
      <c r="U20" s="24"/>
      <c r="V20" s="140"/>
      <c r="W20" s="141"/>
      <c r="X20" s="140"/>
      <c r="Y20" s="158"/>
      <c r="BA20" s="13"/>
      <c r="BB20" s="13"/>
    </row>
    <row r="21" spans="1:54" s="142" customFormat="1" ht="42" customHeight="1" thickBot="1">
      <c r="A21" s="324" t="s">
        <v>13</v>
      </c>
      <c r="B21" s="326" t="s">
        <v>882</v>
      </c>
      <c r="C21" s="146" t="s">
        <v>883</v>
      </c>
      <c r="D21" s="146" t="s">
        <v>884</v>
      </c>
      <c r="E21" s="146" t="s">
        <v>885</v>
      </c>
      <c r="F21" s="308" t="s">
        <v>845</v>
      </c>
      <c r="G21" s="309"/>
      <c r="H21" s="176" t="s">
        <v>74</v>
      </c>
      <c r="I21" s="270" t="s">
        <v>69</v>
      </c>
      <c r="J21" s="271"/>
      <c r="K21" s="177" t="s">
        <v>68</v>
      </c>
      <c r="L21" s="308" t="s">
        <v>76</v>
      </c>
      <c r="M21" s="310"/>
      <c r="N21" s="309"/>
      <c r="O21" s="16"/>
      <c r="P21" s="16">
        <v>3</v>
      </c>
      <c r="Q21" s="16"/>
      <c r="R21" s="16">
        <v>3</v>
      </c>
      <c r="S21" s="16">
        <v>3</v>
      </c>
      <c r="T21" s="16"/>
      <c r="U21" s="178">
        <v>3</v>
      </c>
      <c r="V21" s="140"/>
      <c r="W21" s="141">
        <v>3</v>
      </c>
      <c r="X21" s="140">
        <v>1</v>
      </c>
      <c r="Y21" s="158" t="s">
        <v>840</v>
      </c>
      <c r="BA21" s="143"/>
      <c r="BB21" s="143"/>
    </row>
    <row r="22" spans="1:54" s="142" customFormat="1" ht="75.75" customHeight="1" thickBot="1">
      <c r="A22" s="325"/>
      <c r="B22" s="327"/>
      <c r="C22" s="146" t="s">
        <v>886</v>
      </c>
      <c r="D22" s="146" t="s">
        <v>887</v>
      </c>
      <c r="E22" s="146" t="s">
        <v>888</v>
      </c>
      <c r="F22" s="308" t="s">
        <v>845</v>
      </c>
      <c r="G22" s="309"/>
      <c r="H22" s="176" t="s">
        <v>74</v>
      </c>
      <c r="I22" s="270" t="s">
        <v>69</v>
      </c>
      <c r="J22" s="271"/>
      <c r="K22" s="177" t="s">
        <v>68</v>
      </c>
      <c r="L22" s="308" t="s">
        <v>76</v>
      </c>
      <c r="M22" s="310"/>
      <c r="N22" s="309"/>
      <c r="O22" s="16"/>
      <c r="P22" s="16">
        <v>2687</v>
      </c>
      <c r="Q22" s="16"/>
      <c r="R22" s="16">
        <v>2572</v>
      </c>
      <c r="S22" s="16">
        <v>2468</v>
      </c>
      <c r="T22" s="16"/>
      <c r="U22" s="179">
        <v>2200</v>
      </c>
      <c r="V22" s="140"/>
      <c r="W22" s="141">
        <v>1981</v>
      </c>
      <c r="X22" s="140">
        <v>0.9</v>
      </c>
      <c r="Y22" s="158" t="s">
        <v>840</v>
      </c>
      <c r="BA22" s="143"/>
      <c r="BB22" s="143"/>
    </row>
    <row r="23" spans="1:54" s="142" customFormat="1" ht="39" thickBot="1">
      <c r="A23" s="148" t="s">
        <v>11</v>
      </c>
      <c r="B23" s="151" t="s">
        <v>863</v>
      </c>
      <c r="C23" s="146" t="s">
        <v>868</v>
      </c>
      <c r="D23" s="146" t="s">
        <v>873</v>
      </c>
      <c r="E23" s="146" t="s">
        <v>878</v>
      </c>
      <c r="F23" s="270" t="s">
        <v>845</v>
      </c>
      <c r="G23" s="271"/>
      <c r="H23" s="147"/>
      <c r="I23" s="270"/>
      <c r="J23" s="271"/>
      <c r="K23" s="147"/>
      <c r="L23" s="270"/>
      <c r="M23" s="272"/>
      <c r="N23" s="271"/>
      <c r="O23" s="16"/>
      <c r="P23" s="16"/>
      <c r="Q23" s="16"/>
      <c r="R23" s="16"/>
      <c r="S23" s="16"/>
      <c r="T23" s="17"/>
      <c r="U23" s="25"/>
      <c r="V23" s="140"/>
      <c r="W23" s="141"/>
      <c r="X23" s="140"/>
      <c r="Y23" s="158"/>
      <c r="BA23" s="143"/>
      <c r="BB23" s="143"/>
    </row>
    <row r="24" spans="1:54" s="142" customFormat="1" ht="56.25" customHeight="1" thickBot="1">
      <c r="A24" s="148" t="s">
        <v>12</v>
      </c>
      <c r="B24" s="139" t="s">
        <v>864</v>
      </c>
      <c r="C24" s="146" t="s">
        <v>869</v>
      </c>
      <c r="D24" s="146" t="s">
        <v>874</v>
      </c>
      <c r="E24" s="146" t="s">
        <v>879</v>
      </c>
      <c r="F24" s="270" t="s">
        <v>845</v>
      </c>
      <c r="G24" s="271"/>
      <c r="H24" s="147"/>
      <c r="I24" s="172"/>
      <c r="J24" s="173"/>
      <c r="K24" s="147"/>
      <c r="L24" s="270"/>
      <c r="M24" s="272"/>
      <c r="N24" s="271"/>
      <c r="O24" s="16"/>
      <c r="P24" s="16"/>
      <c r="Q24" s="16"/>
      <c r="R24" s="16"/>
      <c r="S24" s="16"/>
      <c r="T24" s="17"/>
      <c r="U24" s="25"/>
      <c r="V24" s="140"/>
      <c r="W24" s="141"/>
      <c r="X24" s="140"/>
      <c r="Y24" s="158"/>
      <c r="BA24" s="143"/>
      <c r="BB24" s="143"/>
    </row>
    <row r="25" spans="1:54" s="142" customFormat="1" ht="78.75" customHeight="1" thickBot="1">
      <c r="A25" s="324" t="s">
        <v>15</v>
      </c>
      <c r="B25" s="326" t="s">
        <v>889</v>
      </c>
      <c r="C25" s="146" t="s">
        <v>890</v>
      </c>
      <c r="D25" s="146" t="s">
        <v>891</v>
      </c>
      <c r="E25" s="146" t="s">
        <v>892</v>
      </c>
      <c r="F25" s="308" t="s">
        <v>77</v>
      </c>
      <c r="G25" s="309"/>
      <c r="H25" s="176" t="s">
        <v>74</v>
      </c>
      <c r="I25" s="270" t="s">
        <v>69</v>
      </c>
      <c r="J25" s="271"/>
      <c r="K25" s="177" t="s">
        <v>68</v>
      </c>
      <c r="L25" s="308" t="s">
        <v>76</v>
      </c>
      <c r="M25" s="310"/>
      <c r="N25" s="309"/>
      <c r="O25" s="16"/>
      <c r="P25" s="180">
        <v>1</v>
      </c>
      <c r="Q25" s="180"/>
      <c r="R25" s="180">
        <v>1</v>
      </c>
      <c r="S25" s="180">
        <v>1</v>
      </c>
      <c r="T25" s="16"/>
      <c r="U25" s="140">
        <v>1</v>
      </c>
      <c r="V25" s="140"/>
      <c r="W25" s="141">
        <v>311</v>
      </c>
      <c r="X25" s="180">
        <v>1</v>
      </c>
      <c r="Y25" s="158" t="s">
        <v>840</v>
      </c>
      <c r="BA25" s="143"/>
      <c r="BB25" s="143"/>
    </row>
    <row r="26" spans="1:54" s="142" customFormat="1" ht="84.75" customHeight="1" thickBot="1">
      <c r="A26" s="328"/>
      <c r="B26" s="329"/>
      <c r="C26" s="146" t="s">
        <v>893</v>
      </c>
      <c r="D26" s="146" t="s">
        <v>894</v>
      </c>
      <c r="E26" s="146" t="s">
        <v>895</v>
      </c>
      <c r="F26" s="308" t="s">
        <v>77</v>
      </c>
      <c r="G26" s="309"/>
      <c r="H26" s="176" t="s">
        <v>74</v>
      </c>
      <c r="I26" s="270" t="s">
        <v>69</v>
      </c>
      <c r="J26" s="271"/>
      <c r="K26" s="177" t="s">
        <v>68</v>
      </c>
      <c r="L26" s="308" t="s">
        <v>76</v>
      </c>
      <c r="M26" s="310"/>
      <c r="N26" s="309"/>
      <c r="O26" s="16"/>
      <c r="P26" s="180">
        <v>1</v>
      </c>
      <c r="Q26" s="180"/>
      <c r="R26" s="180">
        <v>1</v>
      </c>
      <c r="S26" s="180">
        <v>1</v>
      </c>
      <c r="T26" s="16"/>
      <c r="U26" s="140">
        <v>1</v>
      </c>
      <c r="V26" s="140"/>
      <c r="W26" s="141">
        <v>3799</v>
      </c>
      <c r="X26" s="140">
        <v>1.2150000000000001</v>
      </c>
      <c r="Y26" s="158" t="s">
        <v>840</v>
      </c>
      <c r="BA26" s="143"/>
      <c r="BB26" s="143"/>
    </row>
    <row r="27" spans="1:54" ht="24" customHeight="1" thickBot="1">
      <c r="A27" s="286" t="s">
        <v>821</v>
      </c>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BA27" s="13"/>
      <c r="BB27" s="13"/>
    </row>
    <row r="28" spans="1:54" ht="21.75" customHeight="1" thickBot="1">
      <c r="A28" s="286" t="s">
        <v>41</v>
      </c>
      <c r="B28" s="286"/>
      <c r="C28" s="286"/>
      <c r="D28" s="286"/>
      <c r="E28" s="286"/>
      <c r="F28" s="286"/>
      <c r="G28" s="286"/>
      <c r="H28" s="286"/>
      <c r="I28" s="286"/>
      <c r="J28" s="286"/>
      <c r="K28" s="286" t="s">
        <v>85</v>
      </c>
      <c r="L28" s="286"/>
      <c r="M28" s="286"/>
      <c r="N28" s="286"/>
      <c r="O28" s="286"/>
      <c r="P28" s="286"/>
      <c r="Q28" s="286"/>
      <c r="R28" s="286"/>
      <c r="S28" s="286"/>
      <c r="T28" s="286"/>
      <c r="U28" s="286"/>
      <c r="V28" s="286"/>
      <c r="W28" s="286"/>
      <c r="X28" s="286"/>
      <c r="Y28" s="286"/>
      <c r="BA28" s="13"/>
      <c r="BB28" s="13"/>
    </row>
    <row r="29" spans="1:54" ht="26.25" customHeight="1" thickBot="1">
      <c r="A29" s="286" t="s">
        <v>47</v>
      </c>
      <c r="B29" s="286"/>
      <c r="C29" s="286"/>
      <c r="D29" s="286"/>
      <c r="E29" s="286"/>
      <c r="F29" s="286" t="s">
        <v>48</v>
      </c>
      <c r="G29" s="286"/>
      <c r="H29" s="286"/>
      <c r="I29" s="286"/>
      <c r="J29" s="286"/>
      <c r="K29" s="307" t="s">
        <v>822</v>
      </c>
      <c r="L29" s="289" t="s">
        <v>826</v>
      </c>
      <c r="M29" s="290"/>
      <c r="N29" s="290"/>
      <c r="O29" s="290"/>
      <c r="P29" s="290"/>
      <c r="Q29" s="290"/>
      <c r="R29" s="290"/>
      <c r="S29" s="290"/>
      <c r="T29" s="290"/>
      <c r="U29" s="290"/>
      <c r="V29" s="290"/>
      <c r="W29" s="290"/>
      <c r="X29" s="290"/>
      <c r="Y29" s="291"/>
      <c r="BA29" s="13"/>
      <c r="BB29" s="13"/>
    </row>
    <row r="30" spans="1:54" ht="24" customHeight="1" thickBot="1">
      <c r="A30" s="286"/>
      <c r="B30" s="286"/>
      <c r="C30" s="286" t="s">
        <v>49</v>
      </c>
      <c r="D30" s="286" t="s">
        <v>50</v>
      </c>
      <c r="E30" s="286" t="s">
        <v>51</v>
      </c>
      <c r="F30" s="286" t="s">
        <v>49</v>
      </c>
      <c r="G30" s="286" t="s">
        <v>52</v>
      </c>
      <c r="H30" s="286"/>
      <c r="I30" s="307" t="s">
        <v>848</v>
      </c>
      <c r="J30" s="286" t="s">
        <v>51</v>
      </c>
      <c r="K30" s="307"/>
      <c r="L30" s="289" t="s">
        <v>831</v>
      </c>
      <c r="M30" s="290"/>
      <c r="N30" s="290"/>
      <c r="O30" s="290"/>
      <c r="P30" s="290"/>
      <c r="Q30" s="291"/>
      <c r="R30" s="287" t="s">
        <v>48</v>
      </c>
      <c r="S30" s="300"/>
      <c r="T30" s="300"/>
      <c r="U30" s="300"/>
      <c r="V30" s="288"/>
      <c r="W30" s="330" t="s">
        <v>824</v>
      </c>
      <c r="X30" s="331"/>
      <c r="Y30" s="296" t="s">
        <v>825</v>
      </c>
      <c r="BA30" s="13"/>
      <c r="BB30" s="13"/>
    </row>
    <row r="31" spans="1:54" ht="36" customHeight="1" thickBot="1">
      <c r="A31" s="286"/>
      <c r="B31" s="286"/>
      <c r="C31" s="286"/>
      <c r="D31" s="286"/>
      <c r="E31" s="286"/>
      <c r="F31" s="286"/>
      <c r="G31" s="286"/>
      <c r="H31" s="286"/>
      <c r="I31" s="307"/>
      <c r="J31" s="286"/>
      <c r="K31" s="307"/>
      <c r="L31" s="289" t="s">
        <v>823</v>
      </c>
      <c r="M31" s="291"/>
      <c r="N31" s="289" t="s">
        <v>50</v>
      </c>
      <c r="O31" s="291"/>
      <c r="P31" s="287" t="s">
        <v>51</v>
      </c>
      <c r="Q31" s="288"/>
      <c r="R31" s="165" t="s">
        <v>823</v>
      </c>
      <c r="S31" s="287" t="s">
        <v>52</v>
      </c>
      <c r="T31" s="288"/>
      <c r="U31" s="166" t="s">
        <v>857</v>
      </c>
      <c r="V31" s="167" t="s">
        <v>51</v>
      </c>
      <c r="W31" s="332"/>
      <c r="X31" s="333"/>
      <c r="Y31" s="297"/>
      <c r="BA31" s="13"/>
      <c r="BB31" s="13"/>
    </row>
    <row r="32" spans="1:54" ht="19.5" customHeight="1" thickBot="1">
      <c r="A32" s="298" t="s">
        <v>32</v>
      </c>
      <c r="B32" s="299"/>
      <c r="C32" s="136"/>
      <c r="D32" s="136">
        <f>11013.01</f>
        <v>11013.01</v>
      </c>
      <c r="E32" s="168">
        <f>SUM(C32:D32)</f>
        <v>11013.01</v>
      </c>
      <c r="F32" s="136"/>
      <c r="G32" s="137" t="s">
        <v>854</v>
      </c>
      <c r="H32" s="136"/>
      <c r="I32" s="136"/>
      <c r="J32" s="168">
        <f>SUM(F32:I32)</f>
        <v>0</v>
      </c>
      <c r="K32" s="168">
        <f>E32+J32</f>
        <v>11013.01</v>
      </c>
      <c r="L32" s="292"/>
      <c r="M32" s="293"/>
      <c r="N32" s="292"/>
      <c r="O32" s="293"/>
      <c r="P32" s="294">
        <f>SUM(L32:O32)</f>
        <v>0</v>
      </c>
      <c r="Q32" s="295"/>
      <c r="R32" s="138"/>
      <c r="S32" s="137" t="s">
        <v>849</v>
      </c>
      <c r="T32" s="138"/>
      <c r="U32" s="138"/>
      <c r="V32" s="169">
        <f>SUM(R32,T32,U32)</f>
        <v>0</v>
      </c>
      <c r="W32" s="311">
        <f>SUM(P32,V32)</f>
        <v>0</v>
      </c>
      <c r="X32" s="312"/>
      <c r="Y32" s="170">
        <f>IF(W32=0,0,W32/K32)</f>
        <v>0</v>
      </c>
      <c r="BA32" s="13"/>
      <c r="BB32" s="13"/>
    </row>
    <row r="33" spans="1:54" ht="19.5" customHeight="1" thickBot="1">
      <c r="A33" s="298" t="s">
        <v>33</v>
      </c>
      <c r="B33" s="299"/>
      <c r="C33" s="136"/>
      <c r="D33" s="136">
        <f>11014.2</f>
        <v>11014.2</v>
      </c>
      <c r="E33" s="168">
        <f>SUM(C33:D33)</f>
        <v>11014.2</v>
      </c>
      <c r="F33" s="136"/>
      <c r="G33" s="137" t="s">
        <v>849</v>
      </c>
      <c r="H33" s="136"/>
      <c r="I33" s="136"/>
      <c r="J33" s="168">
        <f>SUM(F33:I33)</f>
        <v>0</v>
      </c>
      <c r="K33" s="168">
        <f>J33+E33</f>
        <v>11014.2</v>
      </c>
      <c r="L33" s="292"/>
      <c r="M33" s="293"/>
      <c r="N33" s="305">
        <f>10455.5</f>
        <v>10455.5</v>
      </c>
      <c r="O33" s="306"/>
      <c r="P33" s="294">
        <f>SUM(L33:O33)</f>
        <v>10455.5</v>
      </c>
      <c r="Q33" s="295"/>
      <c r="R33" s="138"/>
      <c r="S33" s="137" t="s">
        <v>849</v>
      </c>
      <c r="T33" s="138"/>
      <c r="U33" s="138"/>
      <c r="V33" s="169">
        <f>SUM(R33,T33,U33)</f>
        <v>0</v>
      </c>
      <c r="W33" s="311">
        <f>SUM(P33,V33)</f>
        <v>10455.5</v>
      </c>
      <c r="X33" s="312"/>
      <c r="Y33" s="170">
        <f>IF(W33=0,0,W33/K33)</f>
        <v>0.94927457282417238</v>
      </c>
      <c r="BA33" s="13"/>
      <c r="BB33" s="13"/>
    </row>
    <row r="34" spans="1:54" ht="15.75" thickBot="1">
      <c r="A34" s="279" t="s">
        <v>81</v>
      </c>
      <c r="B34" s="280"/>
      <c r="C34" s="280"/>
      <c r="D34" s="280"/>
      <c r="E34" s="280"/>
      <c r="F34" s="280"/>
      <c r="G34" s="280"/>
      <c r="H34" s="280"/>
      <c r="I34" s="280"/>
      <c r="J34" s="280"/>
      <c r="K34" s="280"/>
      <c r="L34" s="280"/>
      <c r="M34" s="280"/>
      <c r="N34" s="280"/>
      <c r="O34" s="280"/>
      <c r="P34" s="280"/>
      <c r="Q34" s="280"/>
      <c r="R34" s="280"/>
      <c r="S34" s="280"/>
      <c r="T34" s="280"/>
      <c r="U34" s="280"/>
      <c r="V34" s="280"/>
      <c r="W34" s="280"/>
      <c r="X34" s="281"/>
      <c r="Y34" s="282"/>
      <c r="BA34" s="13"/>
      <c r="BB34" s="13"/>
    </row>
    <row r="35" spans="1:54" ht="17.25" thickTop="1" thickBot="1">
      <c r="A35" s="301"/>
      <c r="B35" s="302"/>
      <c r="C35" s="283" t="s">
        <v>896</v>
      </c>
      <c r="D35" s="284"/>
      <c r="E35" s="284"/>
      <c r="F35" s="284"/>
      <c r="G35" s="284"/>
      <c r="H35" s="284"/>
      <c r="I35" s="284"/>
      <c r="J35" s="284"/>
      <c r="K35" s="284"/>
      <c r="L35" s="284"/>
      <c r="M35" s="284"/>
      <c r="N35" s="284"/>
      <c r="O35" s="284"/>
      <c r="P35" s="284"/>
      <c r="Q35" s="284"/>
      <c r="R35" s="284"/>
      <c r="S35" s="284"/>
      <c r="T35" s="284"/>
      <c r="U35" s="284"/>
      <c r="V35" s="284"/>
      <c r="W35" s="284"/>
      <c r="X35" s="284"/>
      <c r="Y35" s="285"/>
      <c r="BA35" s="13"/>
      <c r="BB35" s="13"/>
    </row>
    <row r="36" spans="1:54" ht="16.5" thickBot="1">
      <c r="A36" s="303"/>
      <c r="B36" s="304"/>
      <c r="C36" s="321"/>
      <c r="D36" s="322"/>
      <c r="E36" s="322"/>
      <c r="F36" s="322"/>
      <c r="G36" s="322"/>
      <c r="H36" s="322"/>
      <c r="I36" s="322"/>
      <c r="J36" s="322"/>
      <c r="K36" s="322"/>
      <c r="L36" s="322"/>
      <c r="M36" s="322"/>
      <c r="N36" s="322"/>
      <c r="O36" s="322"/>
      <c r="P36" s="322"/>
      <c r="Q36" s="322"/>
      <c r="R36" s="322"/>
      <c r="S36" s="322"/>
      <c r="T36" s="322"/>
      <c r="U36" s="322"/>
      <c r="V36" s="322"/>
      <c r="W36" s="322"/>
      <c r="X36" s="322"/>
      <c r="Y36" s="323"/>
      <c r="BA36" s="13"/>
      <c r="BB36" s="13"/>
    </row>
    <row r="37" spans="1:54" ht="15.75" thickTop="1">
      <c r="BA37" s="13"/>
      <c r="BB37" s="13"/>
    </row>
    <row r="38" spans="1:54">
      <c r="C38" s="150"/>
      <c r="BA38" s="13"/>
      <c r="BB38" s="13"/>
    </row>
    <row r="39" spans="1:54">
      <c r="BA39" s="13"/>
      <c r="BB39" s="13"/>
    </row>
    <row r="40" spans="1:54">
      <c r="C40" s="150"/>
      <c r="BA40" s="13"/>
      <c r="BB40" s="13"/>
    </row>
    <row r="41" spans="1:54">
      <c r="BA41" s="13"/>
      <c r="BB41" s="13"/>
    </row>
    <row r="42" spans="1:54">
      <c r="BA42" s="13"/>
      <c r="BB42" s="13"/>
    </row>
    <row r="43" spans="1:54">
      <c r="BA43" s="13"/>
      <c r="BB43" s="13"/>
    </row>
    <row r="44" spans="1:54">
      <c r="BA44" s="13"/>
      <c r="BB44" s="13"/>
    </row>
    <row r="45" spans="1:54">
      <c r="BA45" s="13"/>
      <c r="BB45" s="13"/>
    </row>
    <row r="46" spans="1:54">
      <c r="BA46" s="13"/>
      <c r="BB46" s="13"/>
    </row>
    <row r="47" spans="1:54">
      <c r="BA47" s="13"/>
      <c r="BB47" s="13"/>
    </row>
    <row r="48" spans="1:54">
      <c r="BA48" s="13"/>
      <c r="BB48" s="13"/>
    </row>
    <row r="49" spans="53:54">
      <c r="BA49" s="13"/>
      <c r="BB49" s="13"/>
    </row>
    <row r="50" spans="53:54">
      <c r="BA50" s="13"/>
      <c r="BB50" s="13"/>
    </row>
    <row r="51" spans="53:54">
      <c r="BA51" s="13"/>
      <c r="BB51" s="13"/>
    </row>
    <row r="52" spans="53:54">
      <c r="BA52" s="13"/>
      <c r="BB52" s="13"/>
    </row>
    <row r="53" spans="53:54">
      <c r="BA53" s="13"/>
      <c r="BB53" s="13"/>
    </row>
    <row r="54" spans="53:54">
      <c r="BA54" s="13"/>
      <c r="BB54" s="13"/>
    </row>
    <row r="55" spans="53:54">
      <c r="BA55" s="13"/>
      <c r="BB55" s="13"/>
    </row>
    <row r="56" spans="53:54">
      <c r="BA56" s="13"/>
      <c r="BB56" s="13"/>
    </row>
    <row r="57" spans="53:54">
      <c r="BA57" s="13"/>
      <c r="BB57" s="13"/>
    </row>
    <row r="58" spans="53:54">
      <c r="BA58" s="13"/>
      <c r="BB58" s="13"/>
    </row>
    <row r="59" spans="53:54">
      <c r="BA59" s="13"/>
      <c r="BB59" s="13"/>
    </row>
    <row r="60" spans="53:54">
      <c r="BA60" s="13"/>
      <c r="BB60" s="13"/>
    </row>
    <row r="61" spans="53:54">
      <c r="BA61" s="13"/>
      <c r="BB61" s="13"/>
    </row>
    <row r="62" spans="53:54">
      <c r="BA62" s="13"/>
      <c r="BB62" s="13"/>
    </row>
    <row r="63" spans="53:54">
      <c r="BA63" s="13"/>
      <c r="BB63" s="13"/>
    </row>
    <row r="64" spans="53:54">
      <c r="BA64" s="13"/>
      <c r="BB64" s="13"/>
    </row>
    <row r="65" spans="53:54">
      <c r="BA65" s="13"/>
      <c r="BB65" s="13"/>
    </row>
    <row r="66" spans="53:54">
      <c r="BA66" s="13"/>
      <c r="BB66" s="13"/>
    </row>
    <row r="67" spans="53:54">
      <c r="BA67" s="13"/>
      <c r="BB67" s="13"/>
    </row>
    <row r="68" spans="53:54">
      <c r="BA68" s="13"/>
      <c r="BB68" s="13"/>
    </row>
    <row r="69" spans="53:54">
      <c r="BA69" s="13"/>
      <c r="BB69" s="13"/>
    </row>
    <row r="70" spans="53:54">
      <c r="BA70" s="13"/>
      <c r="BB70" s="13"/>
    </row>
    <row r="71" spans="53:54">
      <c r="BA71" s="13"/>
      <c r="BB71" s="13"/>
    </row>
    <row r="72" spans="53:54">
      <c r="BA72" s="13"/>
      <c r="BB72" s="13"/>
    </row>
    <row r="73" spans="53:54">
      <c r="BA73" s="13"/>
      <c r="BB73" s="13"/>
    </row>
    <row r="74" spans="53:54">
      <c r="BA74" s="13"/>
      <c r="BB74" s="13"/>
    </row>
    <row r="75" spans="53:54">
      <c r="BA75" s="13"/>
      <c r="BB75" s="13"/>
    </row>
    <row r="76" spans="53:54">
      <c r="BA76" s="13"/>
      <c r="BB76" s="13"/>
    </row>
    <row r="77" spans="53:54">
      <c r="BA77" s="13"/>
      <c r="BB77" s="13"/>
    </row>
    <row r="78" spans="53:54">
      <c r="BA78" s="13"/>
      <c r="BB78" s="13"/>
    </row>
    <row r="79" spans="53:54">
      <c r="BA79" s="13"/>
      <c r="BB79" s="13"/>
    </row>
    <row r="80" spans="53:54">
      <c r="BA80" s="13"/>
      <c r="BB80" s="13"/>
    </row>
    <row r="81" spans="53:54">
      <c r="BA81" s="13"/>
      <c r="BB81" s="13"/>
    </row>
    <row r="82" spans="53:54">
      <c r="BA82" s="13"/>
      <c r="BB82" s="13"/>
    </row>
    <row r="83" spans="53:54">
      <c r="BA83" s="13"/>
      <c r="BB83" s="13"/>
    </row>
    <row r="84" spans="53:54">
      <c r="BA84" s="13"/>
      <c r="BB84" s="13"/>
    </row>
    <row r="85" spans="53:54">
      <c r="BA85" s="13"/>
      <c r="BB85" s="13"/>
    </row>
    <row r="86" spans="53:54">
      <c r="BA86" s="13"/>
      <c r="BB86" s="13"/>
    </row>
    <row r="87" spans="53:54">
      <c r="BA87" s="13"/>
      <c r="BB87" s="13"/>
    </row>
    <row r="88" spans="53:54">
      <c r="BA88" s="13"/>
      <c r="BB88" s="13"/>
    </row>
    <row r="89" spans="53:54">
      <c r="BA89" s="13"/>
      <c r="BB89" s="13"/>
    </row>
    <row r="90" spans="53:54">
      <c r="BA90" s="13"/>
      <c r="BB90" s="13"/>
    </row>
    <row r="91" spans="53:54">
      <c r="BA91" s="13"/>
      <c r="BB91" s="13"/>
    </row>
    <row r="92" spans="53:54">
      <c r="BA92" s="13"/>
      <c r="BB92" s="13"/>
    </row>
    <row r="93" spans="53:54">
      <c r="BA93" s="13"/>
      <c r="BB93" s="13"/>
    </row>
    <row r="94" spans="53:54">
      <c r="BA94" s="13"/>
      <c r="BB94" s="13"/>
    </row>
    <row r="95" spans="53:54">
      <c r="BA95" s="13"/>
      <c r="BB95" s="13"/>
    </row>
    <row r="96" spans="53:54">
      <c r="BA96" s="13"/>
      <c r="BB96" s="13"/>
    </row>
    <row r="97" spans="53:54">
      <c r="BA97" s="13"/>
      <c r="BB97" s="13"/>
    </row>
    <row r="98" spans="53:54">
      <c r="BA98" s="13"/>
      <c r="BB98" s="13"/>
    </row>
    <row r="99" spans="53:54">
      <c r="BA99" s="13"/>
      <c r="BB99" s="13"/>
    </row>
    <row r="100" spans="53:54">
      <c r="BA100" s="13"/>
      <c r="BB100" s="13"/>
    </row>
    <row r="101" spans="53:54">
      <c r="BA101" s="13"/>
      <c r="BB101" s="13"/>
    </row>
    <row r="102" spans="53:54">
      <c r="BA102" s="13"/>
      <c r="BB102" s="13"/>
    </row>
    <row r="103" spans="53:54">
      <c r="BA103" s="13"/>
      <c r="BB103" s="13"/>
    </row>
    <row r="104" spans="53:54">
      <c r="BA104" s="13"/>
      <c r="BB104" s="13"/>
    </row>
    <row r="105" spans="53:54">
      <c r="BA105" s="13"/>
      <c r="BB105" s="13"/>
    </row>
    <row r="106" spans="53:54">
      <c r="BA106" s="13"/>
      <c r="BB106" s="13"/>
    </row>
    <row r="107" spans="53:54">
      <c r="BA107" s="13"/>
      <c r="BB107" s="13"/>
    </row>
    <row r="108" spans="53:54">
      <c r="BA108" s="13"/>
      <c r="BB108" s="13"/>
    </row>
    <row r="109" spans="53:54">
      <c r="BA109" s="13"/>
      <c r="BB109" s="13"/>
    </row>
    <row r="110" spans="53:54">
      <c r="BA110" s="13"/>
      <c r="BB110" s="13"/>
    </row>
    <row r="111" spans="53:54">
      <c r="BA111" s="13"/>
      <c r="BB111" s="13"/>
    </row>
    <row r="112" spans="53:54">
      <c r="BA112" s="13"/>
      <c r="BB112" s="13"/>
    </row>
    <row r="113" spans="53:54">
      <c r="BA113" s="13"/>
      <c r="BB113" s="13"/>
    </row>
    <row r="114" spans="53:54">
      <c r="BA114" s="13"/>
      <c r="BB114" s="13"/>
    </row>
    <row r="115" spans="53:54">
      <c r="BA115" s="13"/>
      <c r="BB115" s="13"/>
    </row>
    <row r="116" spans="53:54">
      <c r="BA116" s="13"/>
      <c r="BB116" s="13"/>
    </row>
    <row r="117" spans="53:54">
      <c r="BA117" s="13"/>
      <c r="BB117" s="13"/>
    </row>
    <row r="118" spans="53:54">
      <c r="BA118" s="13"/>
      <c r="BB118" s="13"/>
    </row>
    <row r="119" spans="53:54">
      <c r="BA119" s="13"/>
      <c r="BB119" s="13"/>
    </row>
    <row r="120" spans="53:54">
      <c r="BA120" s="13"/>
      <c r="BB120" s="13"/>
    </row>
    <row r="121" spans="53:54">
      <c r="BA121" s="13"/>
      <c r="BB121" s="13"/>
    </row>
    <row r="122" spans="53:54">
      <c r="BA122" s="13"/>
      <c r="BB122" s="13"/>
    </row>
    <row r="123" spans="53:54">
      <c r="BA123" s="13"/>
      <c r="BB123" s="13"/>
    </row>
    <row r="124" spans="53:54">
      <c r="BA124" s="13"/>
      <c r="BB124" s="13"/>
    </row>
    <row r="125" spans="53:54">
      <c r="BA125" s="13"/>
      <c r="BB125" s="13"/>
    </row>
    <row r="126" spans="53:54">
      <c r="BA126" s="13"/>
      <c r="BB126" s="13"/>
    </row>
    <row r="995" spans="53:69" ht="15.75" thickBot="1">
      <c r="BA995" s="32" t="s">
        <v>152</v>
      </c>
      <c r="BB995" s="66" t="s">
        <v>790</v>
      </c>
      <c r="BC995" s="315" t="s">
        <v>153</v>
      </c>
      <c r="BD995" s="315"/>
      <c r="BE995" s="315"/>
      <c r="BF995" s="315"/>
      <c r="BG995" s="72" t="s">
        <v>331</v>
      </c>
      <c r="BH995" s="72" t="s">
        <v>332</v>
      </c>
      <c r="BI995" s="71" t="s">
        <v>330</v>
      </c>
      <c r="BJ995" s="1" t="s">
        <v>407</v>
      </c>
      <c r="BK995" s="80" t="s">
        <v>555</v>
      </c>
      <c r="BL995" s="80" t="s">
        <v>39</v>
      </c>
      <c r="BM995" s="80" t="s">
        <v>40</v>
      </c>
      <c r="BN995" s="81" t="s">
        <v>556</v>
      </c>
      <c r="BO995" s="113" t="s">
        <v>56</v>
      </c>
      <c r="BP995" s="114" t="s">
        <v>796</v>
      </c>
      <c r="BQ995" s="114"/>
    </row>
    <row r="996" spans="53:69" ht="15.75">
      <c r="BA996" s="32" t="str">
        <f t="shared" ref="BA996:BA1007" si="0">MID(BB996,1,4)</f>
        <v>E011</v>
      </c>
      <c r="BB996" s="26" t="s">
        <v>96</v>
      </c>
      <c r="BC996" s="43" t="s">
        <v>241</v>
      </c>
      <c r="BD996" s="44" t="s">
        <v>243</v>
      </c>
      <c r="BE996" s="45" t="s">
        <v>154</v>
      </c>
      <c r="BF996" s="46" t="s">
        <v>155</v>
      </c>
      <c r="BG996" s="1" t="s">
        <v>333</v>
      </c>
      <c r="BH996" s="74" t="s">
        <v>338</v>
      </c>
      <c r="BI996" s="1" t="s">
        <v>286</v>
      </c>
      <c r="BJ996" s="76" t="s">
        <v>177</v>
      </c>
      <c r="BK996" s="1" t="s">
        <v>412</v>
      </c>
      <c r="BN996" s="70" t="s">
        <v>557</v>
      </c>
      <c r="BO996" s="82" t="s">
        <v>793</v>
      </c>
      <c r="BP996" s="128" t="s">
        <v>806</v>
      </c>
      <c r="BQ996" s="116"/>
    </row>
    <row r="997" spans="53:69" ht="15.75">
      <c r="BA997" s="32" t="str">
        <f t="shared" si="0"/>
        <v>E012</v>
      </c>
      <c r="BB997" s="27" t="s">
        <v>97</v>
      </c>
      <c r="BC997" s="316" t="s">
        <v>232</v>
      </c>
      <c r="BD997" s="317" t="s">
        <v>157</v>
      </c>
      <c r="BE997" s="47" t="s">
        <v>158</v>
      </c>
      <c r="BF997" s="3"/>
      <c r="BG997" s="1" t="s">
        <v>334</v>
      </c>
      <c r="BH997" s="74" t="s">
        <v>339</v>
      </c>
      <c r="BI997" s="1" t="s">
        <v>287</v>
      </c>
      <c r="BJ997" s="76" t="s">
        <v>244</v>
      </c>
      <c r="BK997" s="1" t="s">
        <v>413</v>
      </c>
      <c r="BL997" s="79" t="s">
        <v>414</v>
      </c>
      <c r="BM997" s="1" t="s">
        <v>415</v>
      </c>
      <c r="BN997" s="70" t="s">
        <v>558</v>
      </c>
      <c r="BO997" s="83" t="s">
        <v>791</v>
      </c>
      <c r="BP997" s="128" t="s">
        <v>798</v>
      </c>
      <c r="BQ997" s="116"/>
    </row>
    <row r="998" spans="53:69" ht="15.75">
      <c r="BA998" s="32" t="str">
        <f t="shared" si="0"/>
        <v>E013</v>
      </c>
      <c r="BB998" s="27" t="s">
        <v>98</v>
      </c>
      <c r="BC998" s="316"/>
      <c r="BD998" s="317"/>
      <c r="BE998" s="47" t="s">
        <v>159</v>
      </c>
      <c r="BF998" s="3"/>
      <c r="BG998" s="1" t="s">
        <v>335</v>
      </c>
      <c r="BH998" s="74" t="s">
        <v>340</v>
      </c>
      <c r="BI998" s="1" t="s">
        <v>288</v>
      </c>
      <c r="BJ998" s="76" t="s">
        <v>408</v>
      </c>
      <c r="BK998" s="1" t="s">
        <v>416</v>
      </c>
      <c r="BL998" s="1" t="s">
        <v>417</v>
      </c>
      <c r="BM998" s="1" t="s">
        <v>418</v>
      </c>
      <c r="BN998" s="70" t="s">
        <v>559</v>
      </c>
      <c r="BO998" s="84" t="s">
        <v>792</v>
      </c>
      <c r="BP998" s="128" t="s">
        <v>799</v>
      </c>
      <c r="BQ998" s="118"/>
    </row>
    <row r="999" spans="53:69" ht="30">
      <c r="BA999" s="32" t="str">
        <f t="shared" si="0"/>
        <v>E015</v>
      </c>
      <c r="BB999" s="33" t="s">
        <v>95</v>
      </c>
      <c r="BC999" s="316" t="s">
        <v>233</v>
      </c>
      <c r="BD999" s="317" t="s">
        <v>264</v>
      </c>
      <c r="BE999" s="48" t="s">
        <v>161</v>
      </c>
      <c r="BF999" s="318"/>
      <c r="BG999" s="1" t="s">
        <v>336</v>
      </c>
      <c r="BH999" s="74" t="s">
        <v>341</v>
      </c>
      <c r="BI999" s="1" t="s">
        <v>289</v>
      </c>
      <c r="BJ999" s="76" t="s">
        <v>245</v>
      </c>
      <c r="BK999" s="1" t="s">
        <v>419</v>
      </c>
      <c r="BL999" s="1" t="s">
        <v>420</v>
      </c>
      <c r="BM999" s="1" t="s">
        <v>421</v>
      </c>
      <c r="BN999" s="70" t="s">
        <v>560</v>
      </c>
      <c r="BO999" s="82" t="s">
        <v>199</v>
      </c>
      <c r="BP999" s="128" t="s">
        <v>858</v>
      </c>
      <c r="BQ999" s="118"/>
    </row>
    <row r="1000" spans="53:69" ht="30">
      <c r="BA1000" s="32" t="str">
        <f t="shared" si="0"/>
        <v>E021</v>
      </c>
      <c r="BB1000" s="27" t="s">
        <v>104</v>
      </c>
      <c r="BC1000" s="316"/>
      <c r="BD1000" s="317"/>
      <c r="BE1000" s="49" t="s">
        <v>162</v>
      </c>
      <c r="BF1000" s="318"/>
      <c r="BG1000" s="1" t="s">
        <v>337</v>
      </c>
      <c r="BH1000" s="74" t="s">
        <v>342</v>
      </c>
      <c r="BI1000" s="1" t="s">
        <v>290</v>
      </c>
      <c r="BJ1000" s="76" t="s">
        <v>246</v>
      </c>
      <c r="BL1000" s="1" t="s">
        <v>422</v>
      </c>
      <c r="BM1000" s="1" t="s">
        <v>423</v>
      </c>
      <c r="BN1000" s="70" t="s">
        <v>561</v>
      </c>
      <c r="BO1000" s="83" t="s">
        <v>794</v>
      </c>
      <c r="BP1000" s="128" t="s">
        <v>800</v>
      </c>
      <c r="BQ1000" s="119"/>
    </row>
    <row r="1001" spans="53:69" ht="30">
      <c r="BA1001" s="32" t="str">
        <f t="shared" si="0"/>
        <v>E031</v>
      </c>
      <c r="BB1001" s="129" t="s">
        <v>106</v>
      </c>
      <c r="BC1001" s="316"/>
      <c r="BD1001" s="317"/>
      <c r="BE1001" s="49" t="s">
        <v>163</v>
      </c>
      <c r="BF1001" s="318"/>
      <c r="BG1001" s="13"/>
      <c r="BH1001" s="74" t="s">
        <v>343</v>
      </c>
      <c r="BI1001" s="1" t="s">
        <v>291</v>
      </c>
      <c r="BJ1001" s="76" t="s">
        <v>247</v>
      </c>
      <c r="BL1001" s="1" t="s">
        <v>424</v>
      </c>
      <c r="BM1001" s="1" t="s">
        <v>425</v>
      </c>
      <c r="BN1001" s="70" t="s">
        <v>562</v>
      </c>
      <c r="BO1001" s="84" t="s">
        <v>329</v>
      </c>
      <c r="BP1001" s="128" t="s">
        <v>801</v>
      </c>
      <c r="BQ1001" s="119"/>
    </row>
    <row r="1002" spans="53:69" ht="15.75">
      <c r="BA1002" s="32" t="str">
        <f t="shared" si="0"/>
        <v>S034</v>
      </c>
      <c r="BB1002" s="129" t="s">
        <v>808</v>
      </c>
      <c r="BC1002" s="316"/>
      <c r="BD1002" s="317"/>
      <c r="BE1002" s="50" t="s">
        <v>164</v>
      </c>
      <c r="BF1002" s="318"/>
      <c r="BG1002" s="13"/>
      <c r="BH1002" s="74" t="s">
        <v>344</v>
      </c>
      <c r="BI1002" s="1" t="s">
        <v>292</v>
      </c>
      <c r="BJ1002" s="76" t="s">
        <v>248</v>
      </c>
      <c r="BL1002" s="1" t="s">
        <v>426</v>
      </c>
      <c r="BM1002" s="1" t="s">
        <v>427</v>
      </c>
      <c r="BN1002" s="70" t="s">
        <v>563</v>
      </c>
      <c r="BO1002" s="82"/>
      <c r="BP1002" s="128" t="s">
        <v>802</v>
      </c>
      <c r="BQ1002" s="119"/>
    </row>
    <row r="1003" spans="53:69">
      <c r="BA1003" s="32" t="str">
        <f t="shared" si="0"/>
        <v>E035</v>
      </c>
      <c r="BB1003" s="130" t="s">
        <v>809</v>
      </c>
      <c r="BC1003" s="319" t="s">
        <v>234</v>
      </c>
      <c r="BD1003" s="320" t="s">
        <v>166</v>
      </c>
      <c r="BE1003" s="51" t="s">
        <v>167</v>
      </c>
      <c r="BF1003" s="3"/>
      <c r="BG1003" s="13"/>
      <c r="BH1003" s="1" t="s">
        <v>345</v>
      </c>
      <c r="BI1003" s="1" t="s">
        <v>293</v>
      </c>
      <c r="BJ1003" s="76" t="s">
        <v>249</v>
      </c>
      <c r="BL1003" s="1" t="s">
        <v>428</v>
      </c>
      <c r="BM1003" s="1" t="s">
        <v>429</v>
      </c>
      <c r="BN1003" s="70" t="s">
        <v>564</v>
      </c>
      <c r="BO1003" s="84"/>
      <c r="BP1003" s="128" t="s">
        <v>803</v>
      </c>
      <c r="BQ1003" s="119"/>
    </row>
    <row r="1004" spans="53:69">
      <c r="BA1004" s="32" t="str">
        <f t="shared" si="0"/>
        <v>E036</v>
      </c>
      <c r="BB1004" s="56" t="s">
        <v>810</v>
      </c>
      <c r="BC1004" s="319"/>
      <c r="BD1004" s="320"/>
      <c r="BE1004" s="51" t="s">
        <v>168</v>
      </c>
      <c r="BF1004" s="3"/>
      <c r="BG1004" s="13"/>
      <c r="BH1004" s="1" t="s">
        <v>346</v>
      </c>
      <c r="BI1004" s="1" t="s">
        <v>294</v>
      </c>
      <c r="BJ1004" s="76" t="s">
        <v>250</v>
      </c>
      <c r="BL1004" s="1" t="s">
        <v>430</v>
      </c>
      <c r="BM1004" s="1" t="s">
        <v>431</v>
      </c>
      <c r="BN1004" s="70" t="s">
        <v>565</v>
      </c>
      <c r="BO1004" s="83"/>
      <c r="BP1004" s="128" t="s">
        <v>804</v>
      </c>
      <c r="BQ1004" s="119"/>
    </row>
    <row r="1005" spans="53:69" ht="15.75">
      <c r="BA1005" s="32" t="str">
        <f t="shared" si="0"/>
        <v>F037</v>
      </c>
      <c r="BB1005" s="56" t="s">
        <v>811</v>
      </c>
      <c r="BC1005" s="319"/>
      <c r="BD1005" s="320"/>
      <c r="BE1005" s="52" t="s">
        <v>169</v>
      </c>
      <c r="BF1005" s="3"/>
      <c r="BG1005" s="13"/>
      <c r="BH1005" s="1" t="s">
        <v>347</v>
      </c>
      <c r="BI1005" s="1" t="s">
        <v>295</v>
      </c>
      <c r="BJ1005" s="76" t="s">
        <v>252</v>
      </c>
      <c r="BL1005" s="1" t="s">
        <v>432</v>
      </c>
      <c r="BM1005" s="1" t="s">
        <v>433</v>
      </c>
      <c r="BN1005" s="70" t="s">
        <v>830</v>
      </c>
      <c r="BO1005" s="84"/>
      <c r="BP1005" s="128" t="s">
        <v>805</v>
      </c>
      <c r="BQ1005" s="119"/>
    </row>
    <row r="1006" spans="53:69" ht="15.75">
      <c r="BA1006" s="32" t="str">
        <f t="shared" si="0"/>
        <v>PA17</v>
      </c>
      <c r="BB1006" s="131" t="s">
        <v>107</v>
      </c>
      <c r="BC1006" s="319"/>
      <c r="BD1006" s="320"/>
      <c r="BE1006" s="50" t="s">
        <v>170</v>
      </c>
      <c r="BF1006" s="3"/>
      <c r="BG1006" s="13"/>
      <c r="BH1006" s="1" t="s">
        <v>348</v>
      </c>
      <c r="BI1006" s="1" t="s">
        <v>296</v>
      </c>
      <c r="BJ1006" s="76" t="s">
        <v>409</v>
      </c>
      <c r="BL1006" s="1" t="s">
        <v>434</v>
      </c>
      <c r="BM1006" s="1" t="s">
        <v>435</v>
      </c>
      <c r="BN1006" s="70" t="s">
        <v>566</v>
      </c>
      <c r="BO1006" s="84"/>
      <c r="BP1006" s="128" t="s">
        <v>807</v>
      </c>
      <c r="BQ1006" s="119"/>
    </row>
    <row r="1007" spans="53:69" ht="15.75">
      <c r="BA1007" s="32" t="str">
        <f t="shared" si="0"/>
        <v>P123</v>
      </c>
      <c r="BB1007" s="129" t="s">
        <v>141</v>
      </c>
      <c r="BC1007" s="319"/>
      <c r="BD1007" s="320"/>
      <c r="BE1007" s="50" t="s">
        <v>171</v>
      </c>
      <c r="BF1007" s="3"/>
      <c r="BG1007" s="13"/>
      <c r="BH1007" s="1" t="s">
        <v>349</v>
      </c>
      <c r="BI1007" s="1" t="s">
        <v>297</v>
      </c>
      <c r="BJ1007" s="76" t="s">
        <v>195</v>
      </c>
      <c r="BL1007" s="1" t="s">
        <v>436</v>
      </c>
      <c r="BM1007" s="1" t="s">
        <v>437</v>
      </c>
      <c r="BN1007" s="70" t="s">
        <v>567</v>
      </c>
      <c r="BO1007" s="84"/>
      <c r="BP1007" s="128" t="s">
        <v>797</v>
      </c>
      <c r="BQ1007" s="120"/>
    </row>
    <row r="1008" spans="53:69" ht="15.75">
      <c r="BA1008" s="32" t="str">
        <f t="shared" ref="BA1008:BA1029" si="1">MID(BB1008,1,4)</f>
        <v>E043</v>
      </c>
      <c r="BB1008" s="132" t="s">
        <v>813</v>
      </c>
      <c r="BC1008" s="319"/>
      <c r="BD1008" s="320"/>
      <c r="BE1008" s="50" t="s">
        <v>172</v>
      </c>
      <c r="BF1008" s="3"/>
      <c r="BG1008" s="13"/>
      <c r="BH1008" s="1" t="s">
        <v>350</v>
      </c>
      <c r="BI1008" s="1" t="s">
        <v>298</v>
      </c>
      <c r="BJ1008" s="76" t="s">
        <v>410</v>
      </c>
      <c r="BL1008" s="1" t="s">
        <v>438</v>
      </c>
      <c r="BM1008" s="1" t="s">
        <v>439</v>
      </c>
      <c r="BN1008" s="70" t="s">
        <v>568</v>
      </c>
      <c r="BO1008" s="85"/>
      <c r="BP1008" s="119"/>
      <c r="BQ1008" s="120"/>
    </row>
    <row r="1009" spans="53:69" ht="31.5">
      <c r="BA1009" s="32" t="str">
        <f t="shared" si="1"/>
        <v>E044</v>
      </c>
      <c r="BB1009" s="132" t="s">
        <v>814</v>
      </c>
      <c r="BC1009" s="319"/>
      <c r="BD1009" s="320"/>
      <c r="BE1009" s="50" t="s">
        <v>173</v>
      </c>
      <c r="BF1009" s="3"/>
      <c r="BG1009" s="13"/>
      <c r="BH1009" s="1" t="s">
        <v>351</v>
      </c>
      <c r="BI1009" s="1" t="s">
        <v>299</v>
      </c>
      <c r="BJ1009" s="76" t="s">
        <v>254</v>
      </c>
      <c r="BL1009" s="1" t="s">
        <v>440</v>
      </c>
      <c r="BM1009" s="1" t="s">
        <v>441</v>
      </c>
      <c r="BN1009" s="70" t="s">
        <v>569</v>
      </c>
      <c r="BO1009" s="82"/>
      <c r="BP1009" s="122"/>
      <c r="BQ1009" s="121"/>
    </row>
    <row r="1010" spans="53:69" ht="15.75">
      <c r="BA1010" s="32" t="str">
        <f t="shared" si="1"/>
        <v>E045</v>
      </c>
      <c r="BB1010" s="132" t="s">
        <v>815</v>
      </c>
      <c r="BC1010" s="319"/>
      <c r="BD1010" s="320"/>
      <c r="BE1010" s="50" t="s">
        <v>174</v>
      </c>
      <c r="BF1010" s="3"/>
      <c r="BG1010" s="13"/>
      <c r="BH1010" s="1" t="s">
        <v>352</v>
      </c>
      <c r="BI1010" s="1" t="s">
        <v>300</v>
      </c>
      <c r="BJ1010" s="76" t="s">
        <v>256</v>
      </c>
      <c r="BL1010" s="1" t="s">
        <v>442</v>
      </c>
      <c r="BM1010" s="1" t="s">
        <v>443</v>
      </c>
      <c r="BN1010" s="70" t="s">
        <v>570</v>
      </c>
      <c r="BO1010" s="84"/>
      <c r="BP1010" s="123"/>
      <c r="BQ1010" s="121"/>
    </row>
    <row r="1011" spans="53:69" ht="31.5">
      <c r="BA1011" s="32" t="str">
        <f t="shared" si="1"/>
        <v>PA07</v>
      </c>
      <c r="BB1011" s="129" t="s">
        <v>111</v>
      </c>
      <c r="BC1011" s="319"/>
      <c r="BD1011" s="320"/>
      <c r="BE1011" s="50" t="s">
        <v>175</v>
      </c>
      <c r="BF1011" s="3"/>
      <c r="BG1011" s="13"/>
      <c r="BH1011" s="1" t="s">
        <v>353</v>
      </c>
      <c r="BI1011" s="1" t="s">
        <v>301</v>
      </c>
      <c r="BJ1011" s="76" t="s">
        <v>255</v>
      </c>
      <c r="BL1011" s="1" t="s">
        <v>444</v>
      </c>
      <c r="BM1011" s="1" t="s">
        <v>445</v>
      </c>
      <c r="BN1011" s="70" t="s">
        <v>571</v>
      </c>
      <c r="BO1011" s="82"/>
      <c r="BP1011" s="124"/>
      <c r="BQ1011" s="121"/>
    </row>
    <row r="1012" spans="53:69" ht="15.75">
      <c r="BA1012" s="32" t="str">
        <f t="shared" si="1"/>
        <v>E061</v>
      </c>
      <c r="BB1012" s="29" t="s">
        <v>112</v>
      </c>
      <c r="BC1012" s="64" t="s">
        <v>235</v>
      </c>
      <c r="BD1012" s="54" t="s">
        <v>177</v>
      </c>
      <c r="BE1012" s="55" t="s">
        <v>178</v>
      </c>
      <c r="BF1012" s="56" t="s">
        <v>179</v>
      </c>
      <c r="BG1012" s="73"/>
      <c r="BH1012" s="75" t="s">
        <v>354</v>
      </c>
      <c r="BI1012" s="1" t="s">
        <v>302</v>
      </c>
      <c r="BJ1012" s="76" t="s">
        <v>257</v>
      </c>
      <c r="BL1012" s="1" t="s">
        <v>446</v>
      </c>
      <c r="BM1012" s="1" t="s">
        <v>447</v>
      </c>
      <c r="BN1012" s="70" t="s">
        <v>572</v>
      </c>
      <c r="BO1012" s="84"/>
      <c r="BP1012" s="116"/>
      <c r="BQ1012" s="122"/>
    </row>
    <row r="1013" spans="53:69" ht="15.75">
      <c r="BA1013" s="32" t="str">
        <f t="shared" si="1"/>
        <v>E062</v>
      </c>
      <c r="BB1013" s="29" t="s">
        <v>113</v>
      </c>
      <c r="BC1013" s="64" t="s">
        <v>236</v>
      </c>
      <c r="BD1013" s="54" t="s">
        <v>181</v>
      </c>
      <c r="BE1013" s="55" t="s">
        <v>178</v>
      </c>
      <c r="BF1013" s="56" t="s">
        <v>179</v>
      </c>
      <c r="BG1013" s="73"/>
      <c r="BH1013" s="1" t="s">
        <v>355</v>
      </c>
      <c r="BI1013" s="1" t="s">
        <v>303</v>
      </c>
      <c r="BJ1013" s="76" t="s">
        <v>258</v>
      </c>
      <c r="BL1013" s="1" t="s">
        <v>448</v>
      </c>
      <c r="BM1013" s="1" t="s">
        <v>449</v>
      </c>
      <c r="BN1013" s="70" t="s">
        <v>573</v>
      </c>
      <c r="BO1013" s="86"/>
      <c r="BP1013" s="122"/>
      <c r="BQ1013" s="122"/>
    </row>
    <row r="1014" spans="53:69" ht="15.75">
      <c r="BA1014" s="32" t="str">
        <f t="shared" si="1"/>
        <v>E063</v>
      </c>
      <c r="BB1014" s="29" t="s">
        <v>114</v>
      </c>
      <c r="BC1014" s="64" t="s">
        <v>237</v>
      </c>
      <c r="BD1014" s="54" t="s">
        <v>183</v>
      </c>
      <c r="BE1014" s="55" t="s">
        <v>178</v>
      </c>
      <c r="BF1014" s="56" t="s">
        <v>179</v>
      </c>
      <c r="BG1014" s="73"/>
      <c r="BH1014" s="1" t="s">
        <v>356</v>
      </c>
      <c r="BI1014" s="1" t="s">
        <v>304</v>
      </c>
      <c r="BJ1014" s="76" t="s">
        <v>259</v>
      </c>
      <c r="BL1014" s="1" t="s">
        <v>450</v>
      </c>
      <c r="BM1014" s="1" t="s">
        <v>451</v>
      </c>
      <c r="BN1014" s="70" t="s">
        <v>574</v>
      </c>
      <c r="BO1014" s="87"/>
      <c r="BP1014" s="124"/>
      <c r="BQ1014" s="123"/>
    </row>
    <row r="1015" spans="53:69" ht="15.75">
      <c r="BA1015" s="32" t="str">
        <f t="shared" si="1"/>
        <v>E064</v>
      </c>
      <c r="BB1015" s="29" t="s">
        <v>115</v>
      </c>
      <c r="BC1015" s="64" t="s">
        <v>238</v>
      </c>
      <c r="BD1015" s="54" t="s">
        <v>72</v>
      </c>
      <c r="BE1015" s="55" t="s">
        <v>178</v>
      </c>
      <c r="BF1015" s="56" t="s">
        <v>179</v>
      </c>
      <c r="BG1015" s="73"/>
      <c r="BH1015" s="1" t="s">
        <v>357</v>
      </c>
      <c r="BI1015" s="1" t="s">
        <v>305</v>
      </c>
      <c r="BJ1015" s="77" t="s">
        <v>260</v>
      </c>
      <c r="BL1015" s="1" t="s">
        <v>452</v>
      </c>
      <c r="BM1015" s="1" t="s">
        <v>453</v>
      </c>
      <c r="BN1015" s="70" t="s">
        <v>575</v>
      </c>
      <c r="BO1015" s="88"/>
      <c r="BP1015" s="120"/>
      <c r="BQ1015" s="123"/>
    </row>
    <row r="1016" spans="53:69" ht="30">
      <c r="BA1016" s="32" t="str">
        <f t="shared" si="1"/>
        <v>E065</v>
      </c>
      <c r="BB1016" s="29" t="s">
        <v>116</v>
      </c>
      <c r="BC1016" s="64" t="s">
        <v>239</v>
      </c>
      <c r="BD1016" s="54" t="s">
        <v>186</v>
      </c>
      <c r="BE1016" s="55" t="s">
        <v>178</v>
      </c>
      <c r="BF1016" s="56" t="s">
        <v>179</v>
      </c>
      <c r="BG1016" s="73"/>
      <c r="BH1016" s="75" t="s">
        <v>358</v>
      </c>
      <c r="BI1016" s="1" t="s">
        <v>306</v>
      </c>
      <c r="BJ1016" s="78" t="s">
        <v>411</v>
      </c>
      <c r="BL1016" s="1" t="s">
        <v>454</v>
      </c>
      <c r="BM1016" s="1" t="s">
        <v>455</v>
      </c>
      <c r="BN1016" s="70" t="s">
        <v>576</v>
      </c>
      <c r="BO1016" s="86"/>
      <c r="BP1016" s="125"/>
      <c r="BQ1016" s="122"/>
    </row>
    <row r="1017" spans="53:69" ht="15.75">
      <c r="BA1017" s="32" t="str">
        <f t="shared" si="1"/>
        <v>E066</v>
      </c>
      <c r="BB1017" s="29" t="s">
        <v>117</v>
      </c>
      <c r="BC1017" s="64" t="s">
        <v>240</v>
      </c>
      <c r="BD1017" s="54" t="s">
        <v>188</v>
      </c>
      <c r="BE1017" s="55" t="s">
        <v>178</v>
      </c>
      <c r="BF1017" s="56" t="s">
        <v>179</v>
      </c>
      <c r="BG1017" s="73"/>
      <c r="BH1017" s="1" t="s">
        <v>359</v>
      </c>
      <c r="BI1017" s="1" t="s">
        <v>307</v>
      </c>
      <c r="BL1017" s="1" t="s">
        <v>456</v>
      </c>
      <c r="BM1017" s="1" t="s">
        <v>457</v>
      </c>
      <c r="BN1017" s="70" t="s">
        <v>577</v>
      </c>
      <c r="BO1017" s="89"/>
      <c r="BP1017" s="118"/>
      <c r="BQ1017" s="122"/>
    </row>
    <row r="1018" spans="53:69" ht="15.75">
      <c r="BA1018" s="32" t="str">
        <f t="shared" si="1"/>
        <v>E067</v>
      </c>
      <c r="BB1018" s="29" t="s">
        <v>118</v>
      </c>
      <c r="BC1018" s="65" t="s">
        <v>213</v>
      </c>
      <c r="BD1018" s="54" t="s">
        <v>189</v>
      </c>
      <c r="BE1018" s="55" t="s">
        <v>178</v>
      </c>
      <c r="BF1018" s="56" t="s">
        <v>179</v>
      </c>
      <c r="BG1018" s="73"/>
      <c r="BH1018" s="1" t="s">
        <v>360</v>
      </c>
      <c r="BI1018" s="1" t="s">
        <v>308</v>
      </c>
      <c r="BL1018" s="1" t="s">
        <v>458</v>
      </c>
      <c r="BM1018" s="1" t="s">
        <v>459</v>
      </c>
      <c r="BN1018" s="70" t="s">
        <v>578</v>
      </c>
      <c r="BO1018" s="84"/>
      <c r="BP1018" s="115"/>
      <c r="BQ1018" s="123"/>
    </row>
    <row r="1019" spans="53:69" ht="15.75">
      <c r="BA1019" s="32" t="str">
        <f t="shared" si="1"/>
        <v>E071</v>
      </c>
      <c r="BB1019" s="29" t="s">
        <v>120</v>
      </c>
      <c r="BC1019" s="65" t="s">
        <v>214</v>
      </c>
      <c r="BD1019" s="54" t="s">
        <v>190</v>
      </c>
      <c r="BE1019" s="55" t="s">
        <v>178</v>
      </c>
      <c r="BF1019" s="56" t="s">
        <v>179</v>
      </c>
      <c r="BG1019" s="73"/>
      <c r="BH1019" s="1" t="s">
        <v>361</v>
      </c>
      <c r="BI1019" s="1" t="s">
        <v>309</v>
      </c>
      <c r="BL1019" s="1" t="s">
        <v>460</v>
      </c>
      <c r="BM1019" s="1" t="s">
        <v>461</v>
      </c>
      <c r="BN1019" s="70" t="s">
        <v>579</v>
      </c>
      <c r="BO1019" s="90"/>
      <c r="BP1019" s="115"/>
      <c r="BQ1019" s="123"/>
    </row>
    <row r="1020" spans="53:69" ht="15.75">
      <c r="BA1020" s="32" t="str">
        <f t="shared" si="1"/>
        <v>E072</v>
      </c>
      <c r="BB1020" s="29" t="s">
        <v>121</v>
      </c>
      <c r="BC1020" s="65" t="s">
        <v>215</v>
      </c>
      <c r="BD1020" s="54" t="s">
        <v>191</v>
      </c>
      <c r="BE1020" s="55" t="s">
        <v>178</v>
      </c>
      <c r="BF1020" s="56" t="s">
        <v>179</v>
      </c>
      <c r="BG1020" s="73"/>
      <c r="BH1020" s="1" t="s">
        <v>362</v>
      </c>
      <c r="BI1020" s="1" t="s">
        <v>310</v>
      </c>
      <c r="BL1020" s="1" t="s">
        <v>462</v>
      </c>
      <c r="BM1020" s="1" t="s">
        <v>463</v>
      </c>
      <c r="BN1020" s="70" t="s">
        <v>580</v>
      </c>
      <c r="BO1020" s="91"/>
      <c r="BP1020" s="117"/>
      <c r="BQ1020" s="122"/>
    </row>
    <row r="1021" spans="53:69" ht="15.75">
      <c r="BA1021" s="32" t="str">
        <f t="shared" si="1"/>
        <v>E073</v>
      </c>
      <c r="BB1021" s="29" t="s">
        <v>122</v>
      </c>
      <c r="BC1021" s="65" t="s">
        <v>216</v>
      </c>
      <c r="BD1021" s="54" t="s">
        <v>192</v>
      </c>
      <c r="BE1021" s="55" t="s">
        <v>178</v>
      </c>
      <c r="BF1021" s="56" t="s">
        <v>179</v>
      </c>
      <c r="BG1021" s="73"/>
      <c r="BH1021" s="1" t="s">
        <v>363</v>
      </c>
      <c r="BI1021" s="1" t="s">
        <v>311</v>
      </c>
      <c r="BL1021" s="1" t="s">
        <v>464</v>
      </c>
      <c r="BM1021" s="1" t="s">
        <v>465</v>
      </c>
      <c r="BN1021" s="70" t="s">
        <v>581</v>
      </c>
      <c r="BO1021" s="90"/>
      <c r="BP1021" s="117"/>
      <c r="BQ1021" s="122"/>
    </row>
    <row r="1022" spans="53:69" ht="15.75">
      <c r="BA1022" s="32" t="str">
        <f t="shared" si="1"/>
        <v>E082</v>
      </c>
      <c r="BB1022" s="35" t="s">
        <v>146</v>
      </c>
      <c r="BC1022" s="65" t="s">
        <v>217</v>
      </c>
      <c r="BD1022" s="54" t="s">
        <v>193</v>
      </c>
      <c r="BE1022" s="55" t="s">
        <v>178</v>
      </c>
      <c r="BF1022" s="56" t="s">
        <v>179</v>
      </c>
      <c r="BG1022" s="73"/>
      <c r="BH1022" s="1" t="s">
        <v>364</v>
      </c>
      <c r="BI1022" s="1" t="s">
        <v>312</v>
      </c>
      <c r="BL1022" s="1" t="s">
        <v>466</v>
      </c>
      <c r="BM1022" s="1" t="s">
        <v>467</v>
      </c>
      <c r="BN1022" s="70" t="s">
        <v>582</v>
      </c>
      <c r="BO1022" s="86"/>
      <c r="BP1022" s="117"/>
      <c r="BQ1022" s="124"/>
    </row>
    <row r="1023" spans="53:69" ht="15.75">
      <c r="BA1023" s="32" t="str">
        <f t="shared" si="1"/>
        <v>E083</v>
      </c>
      <c r="BB1023" s="30" t="s">
        <v>126</v>
      </c>
      <c r="BC1023" s="65" t="s">
        <v>218</v>
      </c>
      <c r="BD1023" s="54" t="s">
        <v>194</v>
      </c>
      <c r="BE1023" s="55" t="s">
        <v>178</v>
      </c>
      <c r="BF1023" s="56" t="s">
        <v>179</v>
      </c>
      <c r="BG1023" s="73"/>
      <c r="BH1023" s="1" t="s">
        <v>365</v>
      </c>
      <c r="BI1023" s="1" t="s">
        <v>313</v>
      </c>
      <c r="BL1023" s="1" t="s">
        <v>468</v>
      </c>
      <c r="BM1023" s="1" t="s">
        <v>469</v>
      </c>
      <c r="BN1023" s="70" t="s">
        <v>583</v>
      </c>
      <c r="BO1023" s="86"/>
      <c r="BP1023" s="117"/>
      <c r="BQ1023" s="124"/>
    </row>
    <row r="1024" spans="53:69" ht="30">
      <c r="BA1024" s="32" t="str">
        <f t="shared" si="1"/>
        <v>E085</v>
      </c>
      <c r="BB1024" s="30" t="s">
        <v>832</v>
      </c>
      <c r="BC1024" s="65" t="s">
        <v>219</v>
      </c>
      <c r="BD1024" s="54" t="s">
        <v>195</v>
      </c>
      <c r="BE1024" s="55" t="s">
        <v>178</v>
      </c>
      <c r="BF1024" s="56" t="s">
        <v>179</v>
      </c>
      <c r="BG1024" s="73"/>
      <c r="BH1024" s="1" t="s">
        <v>366</v>
      </c>
      <c r="BI1024" s="1" t="s">
        <v>314</v>
      </c>
      <c r="BL1024" s="1" t="s">
        <v>470</v>
      </c>
      <c r="BM1024" s="1" t="s">
        <v>471</v>
      </c>
      <c r="BN1024" s="70" t="s">
        <v>584</v>
      </c>
      <c r="BO1024" s="86"/>
      <c r="BP1024" s="117"/>
      <c r="BQ1024" s="120"/>
    </row>
    <row r="1025" spans="53:69" ht="15.75">
      <c r="BA1025" s="32" t="str">
        <f t="shared" si="1"/>
        <v>E091</v>
      </c>
      <c r="BB1025" s="30" t="s">
        <v>110</v>
      </c>
      <c r="BC1025" s="65" t="s">
        <v>220</v>
      </c>
      <c r="BD1025" s="54" t="s">
        <v>196</v>
      </c>
      <c r="BE1025" s="55" t="s">
        <v>178</v>
      </c>
      <c r="BF1025" s="56" t="s">
        <v>179</v>
      </c>
      <c r="BG1025" s="73"/>
      <c r="BH1025" s="1" t="s">
        <v>367</v>
      </c>
      <c r="BI1025" s="1" t="s">
        <v>315</v>
      </c>
      <c r="BL1025" s="1" t="s">
        <v>329</v>
      </c>
      <c r="BM1025" s="1" t="s">
        <v>472</v>
      </c>
      <c r="BN1025" s="70" t="s">
        <v>585</v>
      </c>
      <c r="BO1025" s="87"/>
      <c r="BP1025" s="117"/>
      <c r="BQ1025" s="120"/>
    </row>
    <row r="1026" spans="53:69" ht="15.75">
      <c r="BA1026" s="32" t="str">
        <f t="shared" si="1"/>
        <v>E092</v>
      </c>
      <c r="BB1026" s="30" t="s">
        <v>130</v>
      </c>
      <c r="BC1026" s="65" t="s">
        <v>221</v>
      </c>
      <c r="BD1026" s="54" t="s">
        <v>197</v>
      </c>
      <c r="BE1026" s="55" t="s">
        <v>178</v>
      </c>
      <c r="BF1026" s="56" t="s">
        <v>179</v>
      </c>
      <c r="BG1026" s="73"/>
      <c r="BH1026" s="1" t="s">
        <v>368</v>
      </c>
      <c r="BI1026" s="1" t="s">
        <v>316</v>
      </c>
      <c r="BM1026" s="1" t="s">
        <v>473</v>
      </c>
      <c r="BN1026" s="70" t="s">
        <v>586</v>
      </c>
      <c r="BO1026" s="86"/>
      <c r="BP1026" s="115"/>
      <c r="BQ1026" s="125"/>
    </row>
    <row r="1027" spans="53:69" ht="15.75">
      <c r="BA1027" s="32" t="str">
        <f t="shared" si="1"/>
        <v>E101</v>
      </c>
      <c r="BB1027" s="35" t="s">
        <v>147</v>
      </c>
      <c r="BC1027" s="65" t="s">
        <v>222</v>
      </c>
      <c r="BD1027" s="54" t="s">
        <v>198</v>
      </c>
      <c r="BE1027" s="55" t="s">
        <v>178</v>
      </c>
      <c r="BF1027" s="56" t="s">
        <v>179</v>
      </c>
      <c r="BG1027" s="73"/>
      <c r="BH1027" s="1" t="s">
        <v>369</v>
      </c>
      <c r="BI1027" s="1" t="s">
        <v>317</v>
      </c>
      <c r="BM1027" s="1" t="s">
        <v>474</v>
      </c>
      <c r="BN1027" s="70" t="s">
        <v>587</v>
      </c>
      <c r="BO1027" s="86"/>
      <c r="BP1027" s="115"/>
      <c r="BQ1027" s="125"/>
    </row>
    <row r="1028" spans="53:69" ht="15.75">
      <c r="BA1028" s="32" t="str">
        <f t="shared" si="1"/>
        <v>E102</v>
      </c>
      <c r="BB1028" s="35" t="s">
        <v>148</v>
      </c>
      <c r="BC1028" s="65" t="s">
        <v>223</v>
      </c>
      <c r="BD1028" s="54" t="s">
        <v>199</v>
      </c>
      <c r="BE1028" s="55" t="s">
        <v>178</v>
      </c>
      <c r="BF1028" s="56" t="s">
        <v>179</v>
      </c>
      <c r="BG1028" s="73"/>
      <c r="BH1028" s="1" t="s">
        <v>370</v>
      </c>
      <c r="BI1028" s="1" t="s">
        <v>318</v>
      </c>
      <c r="BM1028" s="1" t="s">
        <v>475</v>
      </c>
      <c r="BN1028" s="70" t="s">
        <v>588</v>
      </c>
      <c r="BO1028" s="84"/>
      <c r="BP1028" s="115"/>
      <c r="BQ1028" s="125"/>
    </row>
    <row r="1029" spans="53:69" ht="15.75">
      <c r="BA1029" s="32" t="str">
        <f t="shared" si="1"/>
        <v>E103</v>
      </c>
      <c r="BB1029" s="31" t="s">
        <v>135</v>
      </c>
      <c r="BC1029" s="65" t="s">
        <v>224</v>
      </c>
      <c r="BD1029" s="54" t="s">
        <v>200</v>
      </c>
      <c r="BE1029" s="55" t="s">
        <v>178</v>
      </c>
      <c r="BF1029" s="56" t="s">
        <v>179</v>
      </c>
      <c r="BG1029" s="73"/>
      <c r="BH1029" s="75" t="s">
        <v>371</v>
      </c>
      <c r="BI1029" s="1" t="s">
        <v>319</v>
      </c>
      <c r="BM1029" s="1" t="s">
        <v>476</v>
      </c>
      <c r="BN1029" s="70" t="s">
        <v>589</v>
      </c>
      <c r="BO1029" s="85"/>
      <c r="BP1029" s="115"/>
      <c r="BQ1029" s="118"/>
    </row>
    <row r="1030" spans="53:69" ht="15.75">
      <c r="BA1030" s="32" t="str">
        <f t="shared" ref="BA1030:BA1038" si="2">MID(BB1030,1,4)</f>
        <v>E104</v>
      </c>
      <c r="BB1030" s="34" t="s">
        <v>149</v>
      </c>
      <c r="BC1030" s="65" t="s">
        <v>225</v>
      </c>
      <c r="BD1030" s="54" t="s">
        <v>201</v>
      </c>
      <c r="BE1030" s="55" t="s">
        <v>178</v>
      </c>
      <c r="BF1030" s="56" t="s">
        <v>179</v>
      </c>
      <c r="BG1030" s="73"/>
      <c r="BH1030" s="1" t="s">
        <v>372</v>
      </c>
      <c r="BI1030" s="1" t="s">
        <v>320</v>
      </c>
      <c r="BM1030" s="1" t="s">
        <v>477</v>
      </c>
      <c r="BN1030" s="70" t="s">
        <v>589</v>
      </c>
      <c r="BO1030" s="88"/>
      <c r="BP1030" s="115"/>
      <c r="BQ1030" s="118"/>
    </row>
    <row r="1031" spans="53:69" ht="15.75">
      <c r="BA1031" s="32" t="str">
        <f t="shared" si="2"/>
        <v>E105</v>
      </c>
      <c r="BB1031" s="31" t="s">
        <v>134</v>
      </c>
      <c r="BC1031" s="65" t="s">
        <v>226</v>
      </c>
      <c r="BD1031" s="54" t="s">
        <v>202</v>
      </c>
      <c r="BE1031" s="55" t="s">
        <v>178</v>
      </c>
      <c r="BF1031" s="56" t="s">
        <v>179</v>
      </c>
      <c r="BG1031" s="73"/>
      <c r="BH1031" s="1" t="s">
        <v>373</v>
      </c>
      <c r="BI1031" s="1" t="s">
        <v>321</v>
      </c>
      <c r="BM1031" s="1" t="s">
        <v>478</v>
      </c>
      <c r="BN1031" s="70" t="s">
        <v>590</v>
      </c>
      <c r="BO1031" s="86"/>
      <c r="BP1031" s="117"/>
      <c r="BQ1031" s="123"/>
    </row>
    <row r="1032" spans="53:69" ht="30">
      <c r="BA1032" s="32" t="str">
        <f t="shared" si="2"/>
        <v>E112</v>
      </c>
      <c r="BB1032" s="28" t="s">
        <v>102</v>
      </c>
      <c r="BC1032" s="65" t="s">
        <v>227</v>
      </c>
      <c r="BD1032" s="54" t="s">
        <v>203</v>
      </c>
      <c r="BE1032" s="58" t="s">
        <v>204</v>
      </c>
      <c r="BF1032" s="3"/>
      <c r="BG1032" s="13"/>
      <c r="BH1032" s="1" t="s">
        <v>374</v>
      </c>
      <c r="BI1032" s="1" t="s">
        <v>322</v>
      </c>
      <c r="BM1032" s="1" t="s">
        <v>479</v>
      </c>
      <c r="BN1032" s="70" t="s">
        <v>591</v>
      </c>
      <c r="BO1032" s="86"/>
      <c r="BP1032" s="117"/>
      <c r="BQ1032" s="123"/>
    </row>
    <row r="1033" spans="53:69" ht="30">
      <c r="BA1033" s="32" t="str">
        <f t="shared" si="2"/>
        <v>E122</v>
      </c>
      <c r="BB1033" s="36" t="s">
        <v>140</v>
      </c>
      <c r="BC1033" s="65" t="s">
        <v>228</v>
      </c>
      <c r="BD1033" s="54" t="s">
        <v>205</v>
      </c>
      <c r="BE1033" s="59" t="s">
        <v>206</v>
      </c>
      <c r="BF1033" s="3"/>
      <c r="BG1033" s="13"/>
      <c r="BH1033" s="1" t="s">
        <v>375</v>
      </c>
      <c r="BI1033" s="1" t="s">
        <v>323</v>
      </c>
      <c r="BM1033" s="1" t="s">
        <v>480</v>
      </c>
      <c r="BN1033" s="70" t="s">
        <v>592</v>
      </c>
      <c r="BO1033" s="92"/>
      <c r="BP1033" s="117"/>
      <c r="BQ1033" s="120"/>
    </row>
    <row r="1034" spans="53:69">
      <c r="BA1034" s="32" t="str">
        <f t="shared" si="2"/>
        <v>E124</v>
      </c>
      <c r="BB1034" s="36" t="s">
        <v>144</v>
      </c>
      <c r="BC1034" s="65" t="s">
        <v>229</v>
      </c>
      <c r="BD1034" s="54" t="s">
        <v>207</v>
      </c>
      <c r="BE1034" s="58" t="s">
        <v>208</v>
      </c>
      <c r="BF1034" s="3"/>
      <c r="BG1034" s="13"/>
      <c r="BH1034" s="1" t="s">
        <v>376</v>
      </c>
      <c r="BI1034" s="1" t="s">
        <v>324</v>
      </c>
      <c r="BM1034" s="1" t="s">
        <v>481</v>
      </c>
      <c r="BN1034" s="70" t="s">
        <v>593</v>
      </c>
      <c r="BO1034" s="92"/>
      <c r="BP1034" s="117"/>
      <c r="BQ1034" s="120"/>
    </row>
    <row r="1035" spans="53:69" ht="15.75">
      <c r="BA1035" s="32" t="str">
        <f t="shared" si="2"/>
        <v>F081</v>
      </c>
      <c r="BB1035" s="37" t="s">
        <v>124</v>
      </c>
      <c r="BC1035" s="65" t="s">
        <v>230</v>
      </c>
      <c r="BD1035" s="54" t="s">
        <v>209</v>
      </c>
      <c r="BE1035" s="55" t="s">
        <v>210</v>
      </c>
      <c r="BF1035" s="3"/>
      <c r="BG1035" s="13"/>
      <c r="BH1035" s="1" t="s">
        <v>377</v>
      </c>
      <c r="BI1035" s="1" t="s">
        <v>325</v>
      </c>
      <c r="BM1035" s="1" t="s">
        <v>482</v>
      </c>
      <c r="BN1035" s="70" t="s">
        <v>594</v>
      </c>
      <c r="BO1035" s="86"/>
      <c r="BP1035" s="117"/>
      <c r="BQ1035" s="119"/>
    </row>
    <row r="1036" spans="53:69">
      <c r="BA1036" s="32" t="str">
        <f t="shared" si="2"/>
        <v>F084</v>
      </c>
      <c r="BB1036" s="37" t="s">
        <v>150</v>
      </c>
      <c r="BC1036" s="65" t="s">
        <v>231</v>
      </c>
      <c r="BD1036" s="61" t="s">
        <v>211</v>
      </c>
      <c r="BE1036" s="47" t="s">
        <v>212</v>
      </c>
      <c r="BF1036" s="3"/>
      <c r="BG1036" s="13"/>
      <c r="BH1036" s="1" t="s">
        <v>378</v>
      </c>
      <c r="BI1036" s="1" t="s">
        <v>326</v>
      </c>
      <c r="BM1036" s="1" t="s">
        <v>483</v>
      </c>
      <c r="BN1036" s="70" t="s">
        <v>595</v>
      </c>
      <c r="BO1036" s="92"/>
      <c r="BP1036" s="117"/>
      <c r="BQ1036" s="124"/>
    </row>
    <row r="1037" spans="53:69">
      <c r="BA1037" s="32" t="str">
        <f t="shared" si="2"/>
        <v>G055</v>
      </c>
      <c r="BB1037" s="38" t="s">
        <v>109</v>
      </c>
      <c r="BH1037" s="1" t="s">
        <v>379</v>
      </c>
      <c r="BI1037" s="1" t="s">
        <v>327</v>
      </c>
      <c r="BM1037" s="1" t="s">
        <v>484</v>
      </c>
      <c r="BN1037" s="70" t="s">
        <v>596</v>
      </c>
      <c r="BO1037" s="92"/>
      <c r="BP1037" s="117"/>
      <c r="BQ1037" s="124"/>
    </row>
    <row r="1038" spans="53:69" ht="30">
      <c r="BA1038" s="32" t="str">
        <f t="shared" si="2"/>
        <v>K052</v>
      </c>
      <c r="BB1038" s="39" t="s">
        <v>108</v>
      </c>
      <c r="BH1038" s="1" t="s">
        <v>380</v>
      </c>
      <c r="BI1038" s="1" t="s">
        <v>328</v>
      </c>
      <c r="BM1038" s="1" t="s">
        <v>485</v>
      </c>
      <c r="BN1038" s="70" t="s">
        <v>597</v>
      </c>
      <c r="BO1038" s="93"/>
      <c r="BP1038" s="117"/>
      <c r="BQ1038" s="116"/>
    </row>
    <row r="1039" spans="53:69">
      <c r="BA1039" s="32" t="s">
        <v>860</v>
      </c>
      <c r="BB1039" s="39" t="s">
        <v>859</v>
      </c>
      <c r="BH1039" s="1" t="s">
        <v>381</v>
      </c>
      <c r="BI1039" s="1" t="s">
        <v>329</v>
      </c>
      <c r="BM1039" s="1" t="s">
        <v>486</v>
      </c>
      <c r="BN1039" s="70" t="s">
        <v>597</v>
      </c>
      <c r="BO1039" s="92"/>
      <c r="BP1039" s="117"/>
      <c r="BQ1039" s="116"/>
    </row>
    <row r="1040" spans="53:69">
      <c r="BA1040" s="32" t="str">
        <f t="shared" ref="BA1040:BA1062" si="3">MID(BB1040,1,4)</f>
        <v>N014</v>
      </c>
      <c r="BB1040" s="40" t="s">
        <v>100</v>
      </c>
      <c r="BH1040" s="1" t="s">
        <v>382</v>
      </c>
      <c r="BM1040" s="1" t="s">
        <v>487</v>
      </c>
      <c r="BN1040" s="70" t="s">
        <v>598</v>
      </c>
      <c r="BO1040" s="87"/>
      <c r="BP1040" s="126"/>
      <c r="BQ1040" s="118"/>
    </row>
    <row r="1041" spans="53:69">
      <c r="BA1041" s="32" t="str">
        <f t="shared" si="3"/>
        <v>O121</v>
      </c>
      <c r="BB1041" s="36" t="s">
        <v>137</v>
      </c>
      <c r="BH1041" s="1" t="s">
        <v>383</v>
      </c>
      <c r="BM1041" s="1" t="s">
        <v>488</v>
      </c>
      <c r="BN1041" s="70" t="s">
        <v>599</v>
      </c>
      <c r="BO1041" s="82"/>
      <c r="BP1041" s="126"/>
      <c r="BQ1041" s="118"/>
    </row>
    <row r="1042" spans="53:69">
      <c r="BA1042" s="32" t="str">
        <f t="shared" si="3"/>
        <v>P106</v>
      </c>
      <c r="BB1042" s="41" t="s">
        <v>133</v>
      </c>
      <c r="BH1042" s="1" t="s">
        <v>384</v>
      </c>
      <c r="BM1042" s="1" t="s">
        <v>489</v>
      </c>
      <c r="BN1042" s="70" t="s">
        <v>600</v>
      </c>
      <c r="BO1042" s="82"/>
      <c r="BP1042" s="127"/>
      <c r="BQ1042" s="114"/>
    </row>
    <row r="1043" spans="53:69">
      <c r="BA1043" s="32" t="str">
        <f t="shared" si="3"/>
        <v>P111</v>
      </c>
      <c r="BB1043" s="36" t="s">
        <v>101</v>
      </c>
      <c r="BH1043" s="1" t="s">
        <v>385</v>
      </c>
      <c r="BM1043" s="1" t="s">
        <v>490</v>
      </c>
      <c r="BN1043" s="70" t="s">
        <v>601</v>
      </c>
      <c r="BO1043" s="86"/>
      <c r="BP1043" s="117"/>
      <c r="BQ1043" s="123"/>
    </row>
    <row r="1044" spans="53:69">
      <c r="BA1044" s="32" t="str">
        <f t="shared" si="3"/>
        <v>P123</v>
      </c>
      <c r="BB1044" s="42" t="s">
        <v>141</v>
      </c>
      <c r="BH1044" s="1" t="s">
        <v>386</v>
      </c>
      <c r="BM1044" s="1" t="s">
        <v>491</v>
      </c>
      <c r="BN1044" s="70" t="s">
        <v>602</v>
      </c>
      <c r="BO1044" s="82"/>
      <c r="BP1044" s="115"/>
      <c r="BQ1044" s="123"/>
    </row>
    <row r="1045" spans="53:69">
      <c r="BA1045" s="32" t="str">
        <f t="shared" si="3"/>
        <v>PA01</v>
      </c>
      <c r="BB1045" s="36" t="s">
        <v>145</v>
      </c>
      <c r="BH1045" s="1" t="s">
        <v>387</v>
      </c>
      <c r="BM1045" s="1" t="s">
        <v>492</v>
      </c>
      <c r="BN1045" s="70" t="s">
        <v>603</v>
      </c>
      <c r="BO1045" s="82"/>
      <c r="BP1045" s="115"/>
      <c r="BQ1045" s="123"/>
    </row>
    <row r="1046" spans="53:69">
      <c r="BA1046" s="32" t="str">
        <f t="shared" si="3"/>
        <v>PA02</v>
      </c>
      <c r="BB1046" s="40" t="s">
        <v>99</v>
      </c>
      <c r="BH1046" s="1" t="s">
        <v>388</v>
      </c>
      <c r="BM1046" s="1" t="s">
        <v>493</v>
      </c>
      <c r="BN1046" s="70" t="s">
        <v>604</v>
      </c>
      <c r="BO1046" s="94"/>
      <c r="BP1046" s="115"/>
      <c r="BQ1046" s="123"/>
    </row>
    <row r="1047" spans="53:69">
      <c r="BA1047" s="32" t="str">
        <f t="shared" si="3"/>
        <v>PA03</v>
      </c>
      <c r="BB1047" s="42" t="s">
        <v>142</v>
      </c>
      <c r="BH1047" s="1" t="s">
        <v>389</v>
      </c>
      <c r="BM1047" s="1" t="s">
        <v>494</v>
      </c>
      <c r="BN1047" s="70" t="s">
        <v>605</v>
      </c>
      <c r="BO1047" s="82"/>
      <c r="BP1047" s="115"/>
      <c r="BQ1047" s="123"/>
    </row>
    <row r="1048" spans="53:69">
      <c r="BA1048" s="32" t="str">
        <f t="shared" si="3"/>
        <v>PA04</v>
      </c>
      <c r="BB1048" s="37" t="s">
        <v>129</v>
      </c>
      <c r="BH1048" s="1" t="s">
        <v>390</v>
      </c>
      <c r="BM1048" s="1" t="s">
        <v>495</v>
      </c>
      <c r="BN1048" s="70" t="s">
        <v>606</v>
      </c>
      <c r="BO1048" s="95"/>
      <c r="BP1048" s="117"/>
      <c r="BQ1048" s="122"/>
    </row>
    <row r="1049" spans="53:69">
      <c r="BA1049" s="32" t="str">
        <f t="shared" si="3"/>
        <v>PA05</v>
      </c>
      <c r="BB1049" s="37" t="s">
        <v>127</v>
      </c>
      <c r="BH1049" s="1" t="s">
        <v>391</v>
      </c>
      <c r="BM1049" s="1" t="s">
        <v>496</v>
      </c>
      <c r="BN1049" s="70" t="s">
        <v>607</v>
      </c>
      <c r="BO1049" s="87"/>
      <c r="BP1049" s="117"/>
      <c r="BQ1049" s="123"/>
    </row>
    <row r="1050" spans="53:69">
      <c r="BA1050" s="32" t="str">
        <f t="shared" si="3"/>
        <v>PA06</v>
      </c>
      <c r="BB1050" s="37" t="s">
        <v>128</v>
      </c>
      <c r="BH1050" s="1" t="s">
        <v>392</v>
      </c>
      <c r="BM1050" s="1" t="s">
        <v>497</v>
      </c>
      <c r="BN1050" s="70" t="s">
        <v>608</v>
      </c>
      <c r="BO1050" s="84"/>
      <c r="BP1050" s="117"/>
      <c r="BQ1050" s="124"/>
    </row>
    <row r="1051" spans="53:69">
      <c r="BA1051" s="32" t="str">
        <f t="shared" si="3"/>
        <v>PA07</v>
      </c>
      <c r="BB1051" s="39" t="s">
        <v>111</v>
      </c>
      <c r="BH1051" s="1" t="s">
        <v>393</v>
      </c>
      <c r="BM1051" s="1" t="s">
        <v>498</v>
      </c>
      <c r="BN1051" s="70" t="s">
        <v>609</v>
      </c>
      <c r="BO1051" s="84"/>
      <c r="BP1051" s="117"/>
      <c r="BQ1051" s="124"/>
    </row>
    <row r="1052" spans="53:69">
      <c r="BA1052" s="32" t="str">
        <f t="shared" si="3"/>
        <v>PA08</v>
      </c>
      <c r="BB1052" s="39" t="s">
        <v>119</v>
      </c>
      <c r="BH1052" s="1" t="s">
        <v>394</v>
      </c>
      <c r="BM1052" s="1" t="s">
        <v>499</v>
      </c>
      <c r="BN1052" s="70" t="s">
        <v>610</v>
      </c>
      <c r="BO1052" s="84"/>
      <c r="BP1052" s="117"/>
      <c r="BQ1052" s="122"/>
    </row>
    <row r="1053" spans="53:69">
      <c r="BA1053" s="32" t="str">
        <f t="shared" si="3"/>
        <v>MA10</v>
      </c>
      <c r="BB1053" s="42" t="s">
        <v>143</v>
      </c>
      <c r="BH1053" s="1" t="s">
        <v>395</v>
      </c>
      <c r="BM1053" s="1" t="s">
        <v>500</v>
      </c>
      <c r="BN1053" s="70" t="s">
        <v>611</v>
      </c>
      <c r="BO1053" s="82"/>
      <c r="BP1053" s="117"/>
      <c r="BQ1053" s="122"/>
    </row>
    <row r="1054" spans="53:69">
      <c r="BA1054" s="32" t="str">
        <f t="shared" si="3"/>
        <v>OA11</v>
      </c>
      <c r="BB1054" s="36" t="s">
        <v>138</v>
      </c>
      <c r="BN1054" s="70" t="s">
        <v>612</v>
      </c>
      <c r="BO1054" s="84"/>
      <c r="BP1054" s="117"/>
      <c r="BQ1054" s="122"/>
    </row>
    <row r="1055" spans="53:69">
      <c r="BA1055" s="32" t="str">
        <f t="shared" si="3"/>
        <v>PA09</v>
      </c>
      <c r="BB1055" s="40" t="s">
        <v>105</v>
      </c>
      <c r="BH1055" s="1" t="s">
        <v>396</v>
      </c>
      <c r="BM1055" s="1" t="s">
        <v>501</v>
      </c>
      <c r="BN1055" s="70" t="s">
        <v>613</v>
      </c>
      <c r="BO1055" s="93"/>
      <c r="BP1055" s="117"/>
      <c r="BQ1055" s="123"/>
    </row>
    <row r="1056" spans="53:69">
      <c r="BA1056" s="32" t="str">
        <f t="shared" si="3"/>
        <v>PA14</v>
      </c>
      <c r="BB1056" s="36" t="s">
        <v>103</v>
      </c>
      <c r="BH1056" s="1" t="s">
        <v>397</v>
      </c>
      <c r="BM1056" s="1" t="s">
        <v>502</v>
      </c>
      <c r="BN1056" s="70" t="s">
        <v>614</v>
      </c>
      <c r="BO1056" s="93"/>
      <c r="BP1056" s="117"/>
      <c r="BQ1056" s="122"/>
    </row>
    <row r="1057" spans="53:69">
      <c r="BA1057" s="32" t="str">
        <f t="shared" si="3"/>
        <v>PA15</v>
      </c>
      <c r="BB1057" s="42" t="s">
        <v>139</v>
      </c>
      <c r="BH1057" s="1" t="s">
        <v>398</v>
      </c>
      <c r="BM1057" s="1" t="s">
        <v>503</v>
      </c>
      <c r="BN1057" s="70" t="s">
        <v>615</v>
      </c>
      <c r="BO1057" s="93"/>
      <c r="BP1057" s="117"/>
      <c r="BQ1057" s="122"/>
    </row>
    <row r="1058" spans="53:69">
      <c r="BA1058" s="32" t="str">
        <f t="shared" si="3"/>
        <v>PA16</v>
      </c>
      <c r="BB1058" s="37" t="s">
        <v>125</v>
      </c>
      <c r="BH1058" s="1" t="s">
        <v>399</v>
      </c>
      <c r="BM1058" s="1" t="s">
        <v>504</v>
      </c>
      <c r="BN1058" s="70" t="s">
        <v>616</v>
      </c>
      <c r="BO1058" s="87"/>
      <c r="BP1058" s="117"/>
      <c r="BQ1058" s="122"/>
    </row>
    <row r="1059" spans="53:69">
      <c r="BA1059" s="32" t="str">
        <f t="shared" si="3"/>
        <v>PA17</v>
      </c>
      <c r="BB1059" s="39" t="s">
        <v>107</v>
      </c>
      <c r="BH1059" s="1" t="s">
        <v>400</v>
      </c>
      <c r="BM1059" s="1" t="s">
        <v>505</v>
      </c>
      <c r="BN1059" s="70" t="s">
        <v>617</v>
      </c>
      <c r="BO1059" s="93"/>
      <c r="BP1059" s="117"/>
      <c r="BQ1059" s="122"/>
    </row>
    <row r="1060" spans="53:69">
      <c r="BA1060" s="32" t="str">
        <f t="shared" si="3"/>
        <v>PA18</v>
      </c>
      <c r="BB1060" s="37" t="s">
        <v>131</v>
      </c>
      <c r="BH1060" s="1" t="s">
        <v>401</v>
      </c>
      <c r="BM1060" s="1" t="s">
        <v>506</v>
      </c>
      <c r="BN1060" s="70" t="s">
        <v>618</v>
      </c>
      <c r="BO1060" s="93"/>
      <c r="BP1060" s="117"/>
      <c r="BQ1060" s="121"/>
    </row>
    <row r="1061" spans="53:69">
      <c r="BA1061" s="32" t="str">
        <f t="shared" si="3"/>
        <v>PA19</v>
      </c>
      <c r="BB1061" s="39" t="s">
        <v>123</v>
      </c>
      <c r="BH1061" s="1" t="s">
        <v>402</v>
      </c>
      <c r="BM1061" s="1" t="s">
        <v>507</v>
      </c>
      <c r="BN1061" s="70" t="s">
        <v>619</v>
      </c>
      <c r="BO1061" s="93"/>
      <c r="BP1061" s="117"/>
      <c r="BQ1061" s="121"/>
    </row>
    <row r="1062" spans="53:69">
      <c r="BA1062" s="32" t="str">
        <f t="shared" si="3"/>
        <v>PA21</v>
      </c>
      <c r="BB1062" s="41" t="s">
        <v>132</v>
      </c>
      <c r="BH1062" s="1" t="s">
        <v>403</v>
      </c>
      <c r="BM1062" s="1" t="s">
        <v>508</v>
      </c>
      <c r="BN1062" s="70" t="s">
        <v>620</v>
      </c>
      <c r="BO1062" s="92"/>
      <c r="BP1062" s="117"/>
      <c r="BQ1062" s="123"/>
    </row>
    <row r="1063" spans="53:69">
      <c r="BA1063" s="32" t="str">
        <f t="shared" ref="BA1063:BA1065" si="4">MID(BB1063,1,4)</f>
        <v>PA22</v>
      </c>
      <c r="BB1063" s="37" t="s">
        <v>151</v>
      </c>
      <c r="BH1063" s="1" t="s">
        <v>404</v>
      </c>
      <c r="BM1063" s="1" t="s">
        <v>509</v>
      </c>
      <c r="BN1063" s="70" t="s">
        <v>621</v>
      </c>
      <c r="BO1063" s="92"/>
      <c r="BP1063" s="117"/>
      <c r="BQ1063" s="121"/>
    </row>
    <row r="1064" spans="53:69">
      <c r="BA1064" s="32" t="str">
        <f t="shared" si="4"/>
        <v>PA23</v>
      </c>
      <c r="BB1064" s="41" t="s">
        <v>136</v>
      </c>
      <c r="BC1064" s="63" t="s">
        <v>241</v>
      </c>
      <c r="BD1064" s="46" t="s">
        <v>243</v>
      </c>
      <c r="BH1064" s="1" t="s">
        <v>405</v>
      </c>
      <c r="BM1064" s="1" t="s">
        <v>510</v>
      </c>
      <c r="BN1064" s="70" t="s">
        <v>622</v>
      </c>
      <c r="BO1064" s="93"/>
      <c r="BP1064" s="117"/>
      <c r="BQ1064" s="121"/>
    </row>
    <row r="1065" spans="53:69">
      <c r="BA1065" s="32" t="str">
        <f t="shared" si="4"/>
        <v>PA25</v>
      </c>
      <c r="BB1065" s="3" t="s">
        <v>812</v>
      </c>
      <c r="BC1065" s="53" t="s">
        <v>232</v>
      </c>
      <c r="BD1065" s="62" t="s">
        <v>262</v>
      </c>
      <c r="BH1065" s="1" t="s">
        <v>406</v>
      </c>
      <c r="BM1065" s="1" t="s">
        <v>511</v>
      </c>
      <c r="BN1065" s="70" t="s">
        <v>623</v>
      </c>
      <c r="BO1065" s="93"/>
      <c r="BP1065" s="117"/>
      <c r="BQ1065" s="121"/>
    </row>
    <row r="1066" spans="53:69">
      <c r="BC1066" s="53" t="s">
        <v>233</v>
      </c>
      <c r="BD1066" s="62" t="s">
        <v>271</v>
      </c>
      <c r="BM1066" s="1" t="s">
        <v>512</v>
      </c>
      <c r="BN1066" s="70" t="s">
        <v>624</v>
      </c>
      <c r="BO1066" s="87"/>
      <c r="BP1066" s="117"/>
      <c r="BQ1066" s="121"/>
    </row>
    <row r="1067" spans="53:69">
      <c r="BC1067" s="53" t="s">
        <v>234</v>
      </c>
      <c r="BD1067" s="8" t="s">
        <v>272</v>
      </c>
      <c r="BN1067" s="70" t="s">
        <v>625</v>
      </c>
      <c r="BO1067" s="93"/>
      <c r="BP1067" s="117"/>
      <c r="BQ1067" s="116"/>
    </row>
    <row r="1068" spans="53:69">
      <c r="BC1068" s="53" t="s">
        <v>235</v>
      </c>
      <c r="BD1068" s="54" t="s">
        <v>270</v>
      </c>
      <c r="BM1068" s="1" t="s">
        <v>513</v>
      </c>
      <c r="BN1068" s="70" t="s">
        <v>626</v>
      </c>
      <c r="BO1068" s="84"/>
      <c r="BP1068" s="117"/>
      <c r="BQ1068" s="116"/>
    </row>
    <row r="1069" spans="53:69">
      <c r="BC1069" s="53" t="s">
        <v>236</v>
      </c>
      <c r="BD1069" s="54" t="s">
        <v>181</v>
      </c>
      <c r="BM1069" s="1" t="s">
        <v>514</v>
      </c>
      <c r="BN1069" s="70" t="s">
        <v>627</v>
      </c>
      <c r="BO1069" s="93"/>
      <c r="BP1069" s="117"/>
      <c r="BQ1069" s="123"/>
    </row>
    <row r="1070" spans="53:69">
      <c r="BC1070" s="53" t="s">
        <v>237</v>
      </c>
      <c r="BD1070" s="54" t="s">
        <v>183</v>
      </c>
      <c r="BM1070" s="1" t="s">
        <v>515</v>
      </c>
      <c r="BN1070" s="70" t="s">
        <v>628</v>
      </c>
      <c r="BO1070" s="87"/>
      <c r="BP1070" s="117"/>
      <c r="BQ1070" s="123"/>
    </row>
    <row r="1071" spans="53:69">
      <c r="BC1071" s="53" t="s">
        <v>238</v>
      </c>
      <c r="BD1071" s="54" t="s">
        <v>72</v>
      </c>
      <c r="BM1071" s="1" t="s">
        <v>516</v>
      </c>
      <c r="BN1071" s="70" t="s">
        <v>629</v>
      </c>
      <c r="BO1071" s="84"/>
      <c r="BP1071" s="117"/>
      <c r="BQ1071" s="123"/>
    </row>
    <row r="1072" spans="53:69">
      <c r="BC1072" s="53" t="s">
        <v>239</v>
      </c>
      <c r="BD1072" s="54" t="s">
        <v>186</v>
      </c>
      <c r="BM1072" s="1" t="s">
        <v>517</v>
      </c>
      <c r="BN1072" s="70" t="s">
        <v>630</v>
      </c>
      <c r="BO1072" s="84"/>
      <c r="BP1072" s="117"/>
      <c r="BQ1072" s="123"/>
    </row>
    <row r="1073" spans="55:69">
      <c r="BC1073" s="53" t="s">
        <v>240</v>
      </c>
      <c r="BD1073" s="54" t="s">
        <v>269</v>
      </c>
      <c r="BM1073" s="1" t="s">
        <v>518</v>
      </c>
      <c r="BN1073" s="70" t="s">
        <v>631</v>
      </c>
      <c r="BO1073" s="90"/>
      <c r="BP1073" s="117"/>
      <c r="BQ1073" s="116"/>
    </row>
    <row r="1074" spans="55:69">
      <c r="BC1074" s="57" t="s">
        <v>213</v>
      </c>
      <c r="BD1074" s="54" t="s">
        <v>189</v>
      </c>
      <c r="BM1074" s="1" t="s">
        <v>519</v>
      </c>
      <c r="BN1074" s="70" t="s">
        <v>632</v>
      </c>
      <c r="BO1074" s="84"/>
      <c r="BP1074" s="117"/>
      <c r="BQ1074" s="122"/>
    </row>
    <row r="1075" spans="55:69">
      <c r="BC1075" s="57" t="s">
        <v>214</v>
      </c>
      <c r="BD1075" s="54" t="s">
        <v>190</v>
      </c>
      <c r="BM1075" s="1" t="s">
        <v>520</v>
      </c>
      <c r="BN1075" s="70" t="s">
        <v>633</v>
      </c>
      <c r="BO1075" s="84"/>
      <c r="BP1075" s="117"/>
      <c r="BQ1075" s="122"/>
    </row>
    <row r="1076" spans="55:69">
      <c r="BC1076" s="57" t="s">
        <v>215</v>
      </c>
      <c r="BD1076" s="54" t="s">
        <v>273</v>
      </c>
      <c r="BM1076" s="1" t="s">
        <v>521</v>
      </c>
      <c r="BN1076" s="70" t="s">
        <v>634</v>
      </c>
      <c r="BO1076" s="84"/>
      <c r="BP1076" s="117"/>
      <c r="BQ1076" s="122"/>
    </row>
    <row r="1077" spans="55:69">
      <c r="BC1077" s="57" t="s">
        <v>216</v>
      </c>
      <c r="BD1077" s="54" t="s">
        <v>192</v>
      </c>
      <c r="BM1077" s="1" t="s">
        <v>522</v>
      </c>
      <c r="BN1077" s="70" t="s">
        <v>634</v>
      </c>
      <c r="BO1077" s="84"/>
      <c r="BP1077" s="117"/>
      <c r="BQ1077" s="116"/>
    </row>
    <row r="1078" spans="55:69">
      <c r="BC1078" s="57" t="s">
        <v>217</v>
      </c>
      <c r="BD1078" s="54" t="s">
        <v>193</v>
      </c>
      <c r="BM1078" s="1" t="s">
        <v>523</v>
      </c>
      <c r="BN1078" s="70" t="s">
        <v>635</v>
      </c>
      <c r="BO1078" s="84"/>
      <c r="BP1078" s="117"/>
      <c r="BQ1078" s="122"/>
    </row>
    <row r="1079" spans="55:69">
      <c r="BC1079" s="57" t="s">
        <v>218</v>
      </c>
      <c r="BD1079" s="54" t="s">
        <v>274</v>
      </c>
      <c r="BM1079" s="1" t="s">
        <v>524</v>
      </c>
      <c r="BN1079" s="70" t="s">
        <v>636</v>
      </c>
      <c r="BO1079" s="84"/>
      <c r="BP1079" s="117"/>
      <c r="BQ1079" s="116"/>
    </row>
    <row r="1080" spans="55:69">
      <c r="BC1080" s="57" t="s">
        <v>219</v>
      </c>
      <c r="BD1080" s="54" t="s">
        <v>275</v>
      </c>
      <c r="BM1080" s="1" t="s">
        <v>525</v>
      </c>
      <c r="BN1080" s="70" t="s">
        <v>637</v>
      </c>
      <c r="BO1080" s="84"/>
      <c r="BP1080" s="117"/>
      <c r="BQ1080" s="116"/>
    </row>
    <row r="1081" spans="55:69">
      <c r="BC1081" s="57" t="s">
        <v>220</v>
      </c>
      <c r="BD1081" s="54" t="s">
        <v>196</v>
      </c>
      <c r="BM1081" s="1" t="s">
        <v>526</v>
      </c>
      <c r="BN1081" s="70" t="s">
        <v>638</v>
      </c>
      <c r="BO1081" s="84"/>
      <c r="BP1081" s="117"/>
      <c r="BQ1081" s="116"/>
    </row>
    <row r="1082" spans="55:69">
      <c r="BC1082" s="65" t="s">
        <v>221</v>
      </c>
      <c r="BD1082" s="54" t="s">
        <v>276</v>
      </c>
      <c r="BM1082" s="1" t="s">
        <v>527</v>
      </c>
      <c r="BN1082" s="70" t="s">
        <v>639</v>
      </c>
      <c r="BO1082" s="87"/>
      <c r="BP1082" s="117"/>
      <c r="BQ1082" s="116"/>
    </row>
    <row r="1083" spans="55:69">
      <c r="BC1083" s="65" t="s">
        <v>222</v>
      </c>
      <c r="BD1083" s="54" t="s">
        <v>198</v>
      </c>
      <c r="BM1083" s="1" t="s">
        <v>528</v>
      </c>
      <c r="BN1083" s="70" t="s">
        <v>640</v>
      </c>
      <c r="BO1083" s="87"/>
      <c r="BP1083" s="126"/>
      <c r="BQ1083" s="123"/>
    </row>
    <row r="1084" spans="55:69">
      <c r="BC1084" s="65" t="s">
        <v>223</v>
      </c>
      <c r="BD1084" s="54" t="s">
        <v>199</v>
      </c>
      <c r="BM1084" s="1" t="s">
        <v>529</v>
      </c>
      <c r="BN1084" s="70" t="s">
        <v>641</v>
      </c>
      <c r="BO1084" s="87"/>
      <c r="BP1084" s="117"/>
      <c r="BQ1084" s="123"/>
    </row>
    <row r="1085" spans="55:69">
      <c r="BC1085" s="65" t="s">
        <v>224</v>
      </c>
      <c r="BD1085" s="54" t="s">
        <v>277</v>
      </c>
      <c r="BM1085" s="1" t="s">
        <v>530</v>
      </c>
      <c r="BN1085" s="70" t="s">
        <v>642</v>
      </c>
      <c r="BO1085" s="93"/>
      <c r="BP1085" s="126"/>
      <c r="BQ1085" s="123"/>
    </row>
    <row r="1086" spans="55:69">
      <c r="BC1086" s="65" t="s">
        <v>225</v>
      </c>
      <c r="BD1086" s="54" t="s">
        <v>278</v>
      </c>
      <c r="BM1086" s="1" t="s">
        <v>531</v>
      </c>
      <c r="BN1086" s="70" t="s">
        <v>643</v>
      </c>
      <c r="BO1086" s="93"/>
      <c r="BP1086" s="115"/>
      <c r="BQ1086" s="116"/>
    </row>
    <row r="1087" spans="55:69">
      <c r="BC1087" s="65" t="s">
        <v>226</v>
      </c>
      <c r="BD1087" s="54" t="s">
        <v>279</v>
      </c>
      <c r="BM1087" s="1" t="s">
        <v>532</v>
      </c>
      <c r="BN1087" s="70" t="s">
        <v>644</v>
      </c>
      <c r="BO1087" s="86"/>
      <c r="BP1087" s="115"/>
      <c r="BQ1087" s="124"/>
    </row>
    <row r="1088" spans="55:69">
      <c r="BC1088" s="65" t="s">
        <v>227</v>
      </c>
      <c r="BD1088" s="54" t="s">
        <v>285</v>
      </c>
      <c r="BE1088" s="69" t="s">
        <v>6</v>
      </c>
      <c r="BM1088" s="1" t="s">
        <v>533</v>
      </c>
      <c r="BN1088" s="70" t="s">
        <v>645</v>
      </c>
      <c r="BO1088" s="93"/>
      <c r="BP1088" s="115"/>
      <c r="BQ1088" s="124"/>
    </row>
    <row r="1089" spans="55:68">
      <c r="BC1089" s="65" t="s">
        <v>228</v>
      </c>
      <c r="BD1089" s="54" t="s">
        <v>280</v>
      </c>
      <c r="BE1089" s="69" t="s">
        <v>252</v>
      </c>
      <c r="BM1089" s="1" t="s">
        <v>534</v>
      </c>
      <c r="BN1089" s="70" t="s">
        <v>646</v>
      </c>
      <c r="BO1089" s="92"/>
      <c r="BP1089" s="13"/>
    </row>
    <row r="1090" spans="55:68">
      <c r="BC1090" s="65" t="s">
        <v>229</v>
      </c>
      <c r="BD1090" s="54" t="s">
        <v>281</v>
      </c>
      <c r="BE1090" s="69" t="s">
        <v>6</v>
      </c>
      <c r="BM1090" s="1" t="s">
        <v>535</v>
      </c>
      <c r="BN1090" s="70" t="s">
        <v>647</v>
      </c>
      <c r="BO1090" s="93"/>
      <c r="BP1090" s="13"/>
    </row>
    <row r="1091" spans="55:68">
      <c r="BC1091" s="65" t="s">
        <v>230</v>
      </c>
      <c r="BD1091" s="54" t="s">
        <v>282</v>
      </c>
      <c r="BE1091" s="69" t="s">
        <v>6</v>
      </c>
      <c r="BM1091" s="1" t="s">
        <v>536</v>
      </c>
      <c r="BN1091" s="70" t="s">
        <v>648</v>
      </c>
      <c r="BO1091" s="93"/>
      <c r="BP1091" s="13"/>
    </row>
    <row r="1092" spans="55:68">
      <c r="BC1092" s="65" t="s">
        <v>231</v>
      </c>
      <c r="BD1092" s="61" t="s">
        <v>283</v>
      </c>
      <c r="BE1092" s="61" t="s">
        <v>211</v>
      </c>
      <c r="BM1092" s="1" t="s">
        <v>537</v>
      </c>
      <c r="BN1092" s="70" t="s">
        <v>649</v>
      </c>
      <c r="BO1092" s="86"/>
      <c r="BP1092" s="13"/>
    </row>
    <row r="1093" spans="55:68" ht="15.75" thickBot="1">
      <c r="BM1093" s="1" t="s">
        <v>538</v>
      </c>
      <c r="BN1093" s="70" t="s">
        <v>650</v>
      </c>
      <c r="BO1093" s="93"/>
      <c r="BP1093" s="13"/>
    </row>
    <row r="1094" spans="55:68">
      <c r="BC1094" s="313" t="s">
        <v>243</v>
      </c>
      <c r="BD1094" s="314"/>
      <c r="BE1094" s="45" t="s">
        <v>261</v>
      </c>
      <c r="BM1094" s="1" t="s">
        <v>539</v>
      </c>
      <c r="BN1094" s="70" t="s">
        <v>651</v>
      </c>
      <c r="BO1094" s="93"/>
      <c r="BP1094" s="13"/>
    </row>
    <row r="1095" spans="55:68">
      <c r="BC1095" s="53" t="s">
        <v>156</v>
      </c>
      <c r="BD1095" s="62" t="s">
        <v>263</v>
      </c>
      <c r="BE1095" s="47" t="s">
        <v>158</v>
      </c>
      <c r="BM1095" s="1" t="s">
        <v>540</v>
      </c>
      <c r="BN1095" s="70" t="s">
        <v>652</v>
      </c>
      <c r="BO1095" s="86"/>
      <c r="BP1095" s="13"/>
    </row>
    <row r="1096" spans="55:68">
      <c r="BC1096" s="53" t="s">
        <v>156</v>
      </c>
      <c r="BD1096" s="62" t="s">
        <v>263</v>
      </c>
      <c r="BE1096" s="47" t="s">
        <v>159</v>
      </c>
      <c r="BM1096" s="1" t="s">
        <v>541</v>
      </c>
      <c r="BN1096" s="70" t="s">
        <v>653</v>
      </c>
      <c r="BO1096" s="86"/>
      <c r="BP1096" s="13"/>
    </row>
    <row r="1097" spans="55:68">
      <c r="BC1097" s="53" t="s">
        <v>160</v>
      </c>
      <c r="BD1097" s="62" t="s">
        <v>264</v>
      </c>
      <c r="BE1097" s="48" t="s">
        <v>161</v>
      </c>
      <c r="BM1097" s="1" t="s">
        <v>542</v>
      </c>
      <c r="BN1097" s="70" t="s">
        <v>654</v>
      </c>
      <c r="BO1097" s="82"/>
      <c r="BP1097" s="13"/>
    </row>
    <row r="1098" spans="55:68" ht="15.75">
      <c r="BC1098" s="53" t="s">
        <v>160</v>
      </c>
      <c r="BD1098" s="62" t="s">
        <v>264</v>
      </c>
      <c r="BE1098" s="49" t="s">
        <v>162</v>
      </c>
      <c r="BM1098" s="1" t="s">
        <v>543</v>
      </c>
      <c r="BN1098" s="70" t="s">
        <v>655</v>
      </c>
      <c r="BO1098" s="82"/>
      <c r="BP1098" s="13"/>
    </row>
    <row r="1099" spans="55:68" ht="15.75">
      <c r="BC1099" s="53" t="s">
        <v>160</v>
      </c>
      <c r="BD1099" s="62" t="s">
        <v>264</v>
      </c>
      <c r="BE1099" s="49" t="s">
        <v>163</v>
      </c>
      <c r="BM1099" s="1" t="s">
        <v>544</v>
      </c>
      <c r="BN1099" s="70" t="s">
        <v>656</v>
      </c>
      <c r="BO1099" s="82"/>
      <c r="BP1099" s="13"/>
    </row>
    <row r="1100" spans="55:68" ht="15.75">
      <c r="BC1100" s="53" t="s">
        <v>160</v>
      </c>
      <c r="BD1100" s="62" t="s">
        <v>264</v>
      </c>
      <c r="BE1100" s="50" t="s">
        <v>164</v>
      </c>
      <c r="BM1100" s="1" t="s">
        <v>545</v>
      </c>
      <c r="BN1100" s="70" t="s">
        <v>657</v>
      </c>
      <c r="BO1100" s="82"/>
      <c r="BP1100" s="13"/>
    </row>
    <row r="1101" spans="55:68">
      <c r="BC1101" s="53" t="s">
        <v>165</v>
      </c>
      <c r="BD1101" s="8" t="s">
        <v>265</v>
      </c>
      <c r="BE1101" s="51" t="s">
        <v>167</v>
      </c>
      <c r="BM1101" s="1" t="s">
        <v>546</v>
      </c>
      <c r="BN1101" s="70" t="s">
        <v>658</v>
      </c>
      <c r="BO1101" s="96"/>
      <c r="BP1101" s="13"/>
    </row>
    <row r="1102" spans="55:68">
      <c r="BC1102" s="53" t="s">
        <v>165</v>
      </c>
      <c r="BD1102" s="8" t="s">
        <v>265</v>
      </c>
      <c r="BE1102" s="51" t="s">
        <v>168</v>
      </c>
      <c r="BM1102" s="1" t="s">
        <v>547</v>
      </c>
      <c r="BN1102" s="70" t="s">
        <v>659</v>
      </c>
      <c r="BO1102" s="96"/>
      <c r="BP1102" s="13"/>
    </row>
    <row r="1103" spans="55:68" ht="15.75">
      <c r="BC1103" s="53" t="s">
        <v>165</v>
      </c>
      <c r="BD1103" s="8" t="s">
        <v>265</v>
      </c>
      <c r="BE1103" s="52" t="s">
        <v>169</v>
      </c>
      <c r="BM1103" s="1" t="s">
        <v>548</v>
      </c>
      <c r="BN1103" s="70" t="s">
        <v>660</v>
      </c>
      <c r="BO1103" s="96"/>
      <c r="BP1103" s="13"/>
    </row>
    <row r="1104" spans="55:68" ht="15.75">
      <c r="BC1104" s="53" t="s">
        <v>165</v>
      </c>
      <c r="BD1104" s="8" t="s">
        <v>265</v>
      </c>
      <c r="BE1104" s="50" t="s">
        <v>170</v>
      </c>
      <c r="BM1104" s="1" t="s">
        <v>549</v>
      </c>
      <c r="BN1104" s="70" t="s">
        <v>661</v>
      </c>
      <c r="BO1104" s="96"/>
      <c r="BP1104" s="13"/>
    </row>
    <row r="1105" spans="55:68" ht="15.75">
      <c r="BC1105" s="53" t="s">
        <v>165</v>
      </c>
      <c r="BD1105" s="8" t="s">
        <v>265</v>
      </c>
      <c r="BE1105" s="50" t="s">
        <v>171</v>
      </c>
      <c r="BM1105" s="1" t="s">
        <v>550</v>
      </c>
      <c r="BN1105" s="70" t="s">
        <v>662</v>
      </c>
      <c r="BO1105" s="96"/>
      <c r="BP1105" s="13"/>
    </row>
    <row r="1106" spans="55:68" ht="15.75">
      <c r="BC1106" s="53" t="s">
        <v>165</v>
      </c>
      <c r="BD1106" s="8" t="s">
        <v>265</v>
      </c>
      <c r="BE1106" s="50" t="s">
        <v>172</v>
      </c>
      <c r="BM1106" s="1" t="s">
        <v>551</v>
      </c>
      <c r="BN1106" s="70" t="s">
        <v>663</v>
      </c>
      <c r="BO1106" s="96"/>
      <c r="BP1106" s="13"/>
    </row>
    <row r="1107" spans="55:68" ht="31.5">
      <c r="BC1107" s="53" t="s">
        <v>165</v>
      </c>
      <c r="BD1107" s="8" t="s">
        <v>265</v>
      </c>
      <c r="BE1107" s="50" t="s">
        <v>173</v>
      </c>
      <c r="BM1107" s="1" t="s">
        <v>552</v>
      </c>
      <c r="BN1107" s="70" t="s">
        <v>664</v>
      </c>
      <c r="BO1107" s="96"/>
      <c r="BP1107" s="13"/>
    </row>
    <row r="1108" spans="55:68" ht="15.75">
      <c r="BC1108" s="53" t="s">
        <v>165</v>
      </c>
      <c r="BD1108" s="8" t="s">
        <v>265</v>
      </c>
      <c r="BE1108" s="50" t="s">
        <v>174</v>
      </c>
      <c r="BM1108" s="1" t="s">
        <v>553</v>
      </c>
      <c r="BN1108" s="70" t="s">
        <v>665</v>
      </c>
      <c r="BO1108" s="96"/>
      <c r="BP1108" s="13"/>
    </row>
    <row r="1109" spans="55:68" ht="31.5">
      <c r="BC1109" s="53" t="s">
        <v>165</v>
      </c>
      <c r="BD1109" s="8" t="s">
        <v>265</v>
      </c>
      <c r="BE1109" s="50" t="s">
        <v>175</v>
      </c>
      <c r="BM1109" s="1" t="s">
        <v>554</v>
      </c>
      <c r="BN1109" s="70" t="s">
        <v>666</v>
      </c>
      <c r="BO1109" s="82"/>
      <c r="BP1109" s="13"/>
    </row>
    <row r="1110" spans="55:68">
      <c r="BC1110" s="53" t="s">
        <v>176</v>
      </c>
      <c r="BD1110" s="54" t="s">
        <v>177</v>
      </c>
      <c r="BE1110" s="54" t="s">
        <v>177</v>
      </c>
      <c r="BM1110" s="1" t="s">
        <v>329</v>
      </c>
      <c r="BN1110" s="70" t="s">
        <v>667</v>
      </c>
      <c r="BO1110" s="93"/>
      <c r="BP1110" s="13"/>
    </row>
    <row r="1111" spans="55:68" ht="15.75">
      <c r="BC1111" s="53" t="s">
        <v>180</v>
      </c>
      <c r="BD1111" s="54" t="s">
        <v>181</v>
      </c>
      <c r="BE1111" s="67" t="s">
        <v>244</v>
      </c>
      <c r="BN1111" s="70" t="s">
        <v>668</v>
      </c>
      <c r="BO1111" s="97"/>
      <c r="BP1111" s="13"/>
    </row>
    <row r="1112" spans="55:68" ht="15.75">
      <c r="BC1112" s="53" t="s">
        <v>182</v>
      </c>
      <c r="BD1112" s="54" t="s">
        <v>183</v>
      </c>
      <c r="BE1112" s="67" t="s">
        <v>6</v>
      </c>
      <c r="BN1112" s="70" t="s">
        <v>669</v>
      </c>
      <c r="BO1112" s="98"/>
      <c r="BP1112" s="13"/>
    </row>
    <row r="1113" spans="55:68" ht="15.75">
      <c r="BC1113" s="53" t="s">
        <v>184</v>
      </c>
      <c r="BD1113" s="54" t="s">
        <v>72</v>
      </c>
      <c r="BE1113" s="67" t="s">
        <v>245</v>
      </c>
      <c r="BN1113" s="70" t="s">
        <v>670</v>
      </c>
      <c r="BO1113" s="99"/>
      <c r="BP1113" s="13"/>
    </row>
    <row r="1114" spans="55:68" ht="15.75">
      <c r="BC1114" s="53" t="s">
        <v>185</v>
      </c>
      <c r="BD1114" s="54" t="s">
        <v>186</v>
      </c>
      <c r="BE1114" s="67" t="s">
        <v>246</v>
      </c>
      <c r="BN1114" s="70" t="s">
        <v>671</v>
      </c>
      <c r="BO1114" s="99"/>
      <c r="BP1114" s="13"/>
    </row>
    <row r="1115" spans="55:68" ht="15.75">
      <c r="BC1115" s="53" t="s">
        <v>187</v>
      </c>
      <c r="BD1115" s="54" t="s">
        <v>188</v>
      </c>
      <c r="BE1115" s="67" t="s">
        <v>247</v>
      </c>
      <c r="BN1115" s="70" t="s">
        <v>672</v>
      </c>
      <c r="BO1115" s="98"/>
      <c r="BP1115" s="13"/>
    </row>
    <row r="1116" spans="55:68" ht="15.75">
      <c r="BC1116" s="57">
        <v>10</v>
      </c>
      <c r="BD1116" s="54" t="s">
        <v>189</v>
      </c>
      <c r="BE1116" s="67" t="s">
        <v>248</v>
      </c>
      <c r="BN1116" s="70" t="s">
        <v>673</v>
      </c>
      <c r="BO1116" s="83"/>
      <c r="BP1116" s="13"/>
    </row>
    <row r="1117" spans="55:68" ht="15.75">
      <c r="BC1117" s="57">
        <v>10</v>
      </c>
      <c r="BD1117" s="54" t="s">
        <v>189</v>
      </c>
      <c r="BE1117" s="67" t="s">
        <v>833</v>
      </c>
      <c r="BN1117" s="70" t="s">
        <v>674</v>
      </c>
      <c r="BO1117" s="99"/>
      <c r="BP1117" s="13"/>
    </row>
    <row r="1118" spans="55:68" ht="15.75">
      <c r="BC1118" s="57">
        <v>11</v>
      </c>
      <c r="BD1118" s="54" t="s">
        <v>190</v>
      </c>
      <c r="BE1118" s="67" t="s">
        <v>249</v>
      </c>
      <c r="BN1118" s="70" t="s">
        <v>675</v>
      </c>
      <c r="BO1118" s="83"/>
      <c r="BP1118" s="13"/>
    </row>
    <row r="1119" spans="55:68" ht="15.75">
      <c r="BC1119" s="57">
        <v>11</v>
      </c>
      <c r="BD1119" s="54" t="s">
        <v>190</v>
      </c>
      <c r="BE1119" s="67" t="s">
        <v>268</v>
      </c>
      <c r="BN1119" s="70" t="s">
        <v>676</v>
      </c>
      <c r="BO1119" s="83"/>
      <c r="BP1119" s="13"/>
    </row>
    <row r="1120" spans="55:68" ht="15.75">
      <c r="BC1120" s="57">
        <v>12</v>
      </c>
      <c r="BD1120" s="54" t="s">
        <v>266</v>
      </c>
      <c r="BE1120" s="67" t="s">
        <v>250</v>
      </c>
      <c r="BN1120" s="70" t="s">
        <v>677</v>
      </c>
      <c r="BO1120" s="82"/>
      <c r="BP1120" s="13"/>
    </row>
    <row r="1121" spans="55:68" ht="15.75">
      <c r="BC1121" s="57">
        <v>12</v>
      </c>
      <c r="BD1121" s="54" t="s">
        <v>266</v>
      </c>
      <c r="BE1121" s="67" t="s">
        <v>244</v>
      </c>
      <c r="BN1121" s="70" t="s">
        <v>678</v>
      </c>
      <c r="BO1121" s="86"/>
      <c r="BP1121" s="13"/>
    </row>
    <row r="1122" spans="55:68" ht="15.75">
      <c r="BC1122" s="57">
        <v>12</v>
      </c>
      <c r="BD1122" s="54" t="s">
        <v>266</v>
      </c>
      <c r="BE1122" s="67" t="s">
        <v>251</v>
      </c>
      <c r="BN1122" s="70" t="s">
        <v>679</v>
      </c>
      <c r="BO1122" s="86"/>
      <c r="BP1122" s="13"/>
    </row>
    <row r="1123" spans="55:68">
      <c r="BC1123" s="57">
        <v>13</v>
      </c>
      <c r="BD1123" s="54" t="s">
        <v>192</v>
      </c>
      <c r="BE1123" s="54" t="s">
        <v>252</v>
      </c>
      <c r="BN1123" s="70" t="s">
        <v>680</v>
      </c>
      <c r="BO1123" s="86"/>
      <c r="BP1123" s="13"/>
    </row>
    <row r="1124" spans="55:68">
      <c r="BC1124" s="57">
        <v>14</v>
      </c>
      <c r="BD1124" s="54" t="s">
        <v>193</v>
      </c>
      <c r="BE1124" s="54" t="s">
        <v>253</v>
      </c>
      <c r="BN1124" s="70" t="s">
        <v>681</v>
      </c>
      <c r="BO1124" s="86"/>
      <c r="BP1124" s="13"/>
    </row>
    <row r="1125" spans="55:68">
      <c r="BC1125" s="57">
        <v>15</v>
      </c>
      <c r="BD1125" s="54" t="s">
        <v>194</v>
      </c>
      <c r="BE1125" s="54" t="s">
        <v>410</v>
      </c>
      <c r="BN1125" s="70" t="s">
        <v>682</v>
      </c>
      <c r="BO1125" s="86"/>
      <c r="BP1125" s="13"/>
    </row>
    <row r="1126" spans="55:68">
      <c r="BC1126" s="57">
        <v>16</v>
      </c>
      <c r="BD1126" s="54" t="s">
        <v>195</v>
      </c>
      <c r="BE1126" s="54" t="s">
        <v>195</v>
      </c>
      <c r="BN1126" s="70" t="s">
        <v>683</v>
      </c>
      <c r="BO1126" s="86"/>
      <c r="BP1126" s="13"/>
    </row>
    <row r="1127" spans="55:68">
      <c r="BC1127" s="57">
        <v>17</v>
      </c>
      <c r="BD1127" s="54" t="s">
        <v>196</v>
      </c>
      <c r="BE1127" s="68" t="s">
        <v>254</v>
      </c>
      <c r="BN1127" s="70" t="s">
        <v>684</v>
      </c>
      <c r="BO1127" s="84"/>
      <c r="BP1127" s="13"/>
    </row>
    <row r="1128" spans="55:68">
      <c r="BC1128" s="57">
        <v>18</v>
      </c>
      <c r="BD1128" s="54" t="s">
        <v>197</v>
      </c>
      <c r="BE1128" s="68" t="s">
        <v>255</v>
      </c>
      <c r="BN1128" s="70" t="s">
        <v>685</v>
      </c>
      <c r="BO1128" s="84"/>
      <c r="BP1128" s="13"/>
    </row>
    <row r="1129" spans="55:68">
      <c r="BC1129" s="57">
        <v>19</v>
      </c>
      <c r="BD1129" s="54" t="s">
        <v>198</v>
      </c>
      <c r="BE1129" s="54" t="s">
        <v>256</v>
      </c>
      <c r="BN1129" s="70" t="s">
        <v>686</v>
      </c>
      <c r="BO1129" s="84"/>
      <c r="BP1129" s="13"/>
    </row>
    <row r="1130" spans="55:68">
      <c r="BC1130" s="57">
        <v>20</v>
      </c>
      <c r="BD1130" s="54" t="s">
        <v>199</v>
      </c>
      <c r="BE1130" s="54" t="s">
        <v>257</v>
      </c>
      <c r="BN1130" s="70" t="s">
        <v>687</v>
      </c>
      <c r="BO1130" s="86"/>
      <c r="BP1130" s="13"/>
    </row>
    <row r="1131" spans="55:68">
      <c r="BC1131" s="57">
        <v>21</v>
      </c>
      <c r="BD1131" s="54" t="s">
        <v>200</v>
      </c>
      <c r="BE1131" s="54" t="s">
        <v>258</v>
      </c>
      <c r="BN1131" s="70" t="s">
        <v>687</v>
      </c>
      <c r="BO1131" s="93"/>
      <c r="BP1131" s="13"/>
    </row>
    <row r="1132" spans="55:68">
      <c r="BC1132" s="57">
        <v>21</v>
      </c>
      <c r="BD1132" s="54" t="s">
        <v>200</v>
      </c>
      <c r="BE1132" s="54" t="s">
        <v>267</v>
      </c>
      <c r="BN1132" s="70" t="s">
        <v>688</v>
      </c>
      <c r="BO1132" s="86"/>
      <c r="BP1132" s="13"/>
    </row>
    <row r="1133" spans="55:68">
      <c r="BC1133" s="57" t="s">
        <v>225</v>
      </c>
      <c r="BD1133" s="54" t="s">
        <v>284</v>
      </c>
      <c r="BE1133" s="54" t="s">
        <v>259</v>
      </c>
      <c r="BN1133" s="70" t="s">
        <v>689</v>
      </c>
      <c r="BO1133" s="87"/>
      <c r="BP1133" s="13"/>
    </row>
    <row r="1134" spans="55:68">
      <c r="BC1134" s="57">
        <v>23</v>
      </c>
      <c r="BD1134" s="54" t="s">
        <v>279</v>
      </c>
      <c r="BE1134" s="54" t="s">
        <v>260</v>
      </c>
      <c r="BN1134" s="70" t="s">
        <v>690</v>
      </c>
      <c r="BO1134" s="83"/>
      <c r="BP1134" s="13"/>
    </row>
    <row r="1135" spans="55:68">
      <c r="BC1135" s="57" t="s">
        <v>227</v>
      </c>
      <c r="BD1135" s="54" t="s">
        <v>285</v>
      </c>
      <c r="BE1135" s="69" t="s">
        <v>6</v>
      </c>
      <c r="BN1135" s="70" t="s">
        <v>691</v>
      </c>
      <c r="BO1135" s="83"/>
      <c r="BP1135" s="13"/>
    </row>
    <row r="1136" spans="55:68">
      <c r="BC1136" s="57" t="s">
        <v>228</v>
      </c>
      <c r="BD1136" s="54" t="s">
        <v>280</v>
      </c>
      <c r="BE1136" s="69" t="s">
        <v>252</v>
      </c>
      <c r="BN1136" s="70" t="s">
        <v>692</v>
      </c>
      <c r="BO1136" s="83"/>
      <c r="BP1136" s="13"/>
    </row>
    <row r="1137" spans="55:68">
      <c r="BC1137" s="57" t="s">
        <v>229</v>
      </c>
      <c r="BD1137" s="54" t="s">
        <v>281</v>
      </c>
      <c r="BE1137" s="69" t="s">
        <v>6</v>
      </c>
      <c r="BN1137" s="70" t="s">
        <v>693</v>
      </c>
      <c r="BO1137" s="95"/>
      <c r="BP1137" s="13"/>
    </row>
    <row r="1138" spans="55:68">
      <c r="BC1138" s="57" t="s">
        <v>230</v>
      </c>
      <c r="BD1138" s="54" t="s">
        <v>282</v>
      </c>
      <c r="BE1138" s="69" t="s">
        <v>6</v>
      </c>
      <c r="BN1138" s="70" t="s">
        <v>694</v>
      </c>
      <c r="BO1138" s="83"/>
      <c r="BP1138" s="13"/>
    </row>
    <row r="1139" spans="55:68">
      <c r="BC1139" s="60" t="s">
        <v>231</v>
      </c>
      <c r="BD1139" s="61" t="s">
        <v>283</v>
      </c>
      <c r="BE1139" s="61" t="s">
        <v>211</v>
      </c>
      <c r="BN1139" s="70" t="s">
        <v>695</v>
      </c>
      <c r="BO1139" s="83"/>
      <c r="BP1139" s="13"/>
    </row>
    <row r="1140" spans="55:68">
      <c r="BN1140" s="70" t="s">
        <v>696</v>
      </c>
      <c r="BO1140" s="83"/>
      <c r="BP1140" s="13"/>
    </row>
    <row r="1141" spans="55:68">
      <c r="BN1141" s="70" t="s">
        <v>697</v>
      </c>
      <c r="BO1141" s="87"/>
      <c r="BP1141" s="13"/>
    </row>
    <row r="1142" spans="55:68">
      <c r="BN1142" s="70" t="s">
        <v>698</v>
      </c>
      <c r="BO1142" s="93"/>
      <c r="BP1142" s="13"/>
    </row>
    <row r="1143" spans="55:68">
      <c r="BN1143" s="70" t="s">
        <v>699</v>
      </c>
      <c r="BO1143" s="93"/>
      <c r="BP1143" s="13"/>
    </row>
    <row r="1144" spans="55:68">
      <c r="BN1144" s="70" t="s">
        <v>700</v>
      </c>
      <c r="BO1144" s="93"/>
      <c r="BP1144" s="13"/>
    </row>
    <row r="1145" spans="55:68">
      <c r="BN1145" s="70" t="s">
        <v>701</v>
      </c>
      <c r="BO1145" s="84"/>
      <c r="BP1145" s="13"/>
    </row>
    <row r="1146" spans="55:68">
      <c r="BN1146" s="70" t="s">
        <v>702</v>
      </c>
      <c r="BO1146" s="84"/>
      <c r="BP1146" s="13"/>
    </row>
    <row r="1147" spans="55:68">
      <c r="BN1147" s="70" t="s">
        <v>703</v>
      </c>
      <c r="BO1147" s="84"/>
      <c r="BP1147" s="13"/>
    </row>
    <row r="1148" spans="55:68">
      <c r="BN1148" s="70" t="s">
        <v>704</v>
      </c>
      <c r="BO1148" s="84"/>
      <c r="BP1148" s="13"/>
    </row>
    <row r="1149" spans="55:68">
      <c r="BN1149" s="70" t="s">
        <v>704</v>
      </c>
      <c r="BO1149" s="84"/>
      <c r="BP1149" s="13"/>
    </row>
    <row r="1150" spans="55:68">
      <c r="BN1150" s="70" t="s">
        <v>705</v>
      </c>
      <c r="BO1150" s="84"/>
      <c r="BP1150" s="13"/>
    </row>
    <row r="1151" spans="55:68">
      <c r="BN1151" s="70" t="s">
        <v>706</v>
      </c>
      <c r="BO1151" s="84"/>
      <c r="BP1151" s="13"/>
    </row>
    <row r="1152" spans="55:68">
      <c r="BN1152" s="70" t="s">
        <v>707</v>
      </c>
      <c r="BO1152" s="100"/>
      <c r="BP1152" s="13"/>
    </row>
    <row r="1153" spans="66:68">
      <c r="BN1153" s="70" t="s">
        <v>708</v>
      </c>
      <c r="BO1153" s="101"/>
      <c r="BP1153" s="13"/>
    </row>
    <row r="1154" spans="66:68">
      <c r="BN1154" s="70" t="s">
        <v>708</v>
      </c>
      <c r="BO1154" s="100"/>
      <c r="BP1154" s="13"/>
    </row>
    <row r="1155" spans="66:68">
      <c r="BN1155" s="70" t="s">
        <v>709</v>
      </c>
      <c r="BO1155" s="101"/>
      <c r="BP1155" s="13"/>
    </row>
    <row r="1156" spans="66:68">
      <c r="BN1156" s="70" t="s">
        <v>710</v>
      </c>
      <c r="BO1156" s="100"/>
      <c r="BP1156" s="13"/>
    </row>
    <row r="1157" spans="66:68">
      <c r="BN1157" s="70" t="s">
        <v>710</v>
      </c>
      <c r="BO1157" s="100"/>
      <c r="BP1157" s="13"/>
    </row>
    <row r="1158" spans="66:68">
      <c r="BN1158" s="70" t="s">
        <v>711</v>
      </c>
      <c r="BO1158" s="101"/>
      <c r="BP1158" s="13"/>
    </row>
    <row r="1159" spans="66:68">
      <c r="BN1159" s="70" t="s">
        <v>712</v>
      </c>
      <c r="BO1159" s="100"/>
      <c r="BP1159" s="13"/>
    </row>
    <row r="1160" spans="66:68">
      <c r="BN1160" s="70" t="s">
        <v>713</v>
      </c>
      <c r="BO1160" s="102"/>
      <c r="BP1160" s="13"/>
    </row>
    <row r="1161" spans="66:68">
      <c r="BN1161" s="70" t="s">
        <v>714</v>
      </c>
      <c r="BO1161" s="102"/>
      <c r="BP1161" s="13"/>
    </row>
    <row r="1162" spans="66:68">
      <c r="BN1162" s="70" t="s">
        <v>715</v>
      </c>
      <c r="BO1162" s="102"/>
      <c r="BP1162" s="13"/>
    </row>
    <row r="1163" spans="66:68">
      <c r="BN1163" s="70" t="s">
        <v>716</v>
      </c>
      <c r="BO1163" s="102"/>
      <c r="BP1163" s="13"/>
    </row>
    <row r="1164" spans="66:68">
      <c r="BN1164" s="70" t="s">
        <v>717</v>
      </c>
      <c r="BO1164" s="102"/>
      <c r="BP1164" s="13"/>
    </row>
    <row r="1165" spans="66:68">
      <c r="BN1165" s="70" t="s">
        <v>718</v>
      </c>
      <c r="BO1165" s="103"/>
      <c r="BP1165" s="13"/>
    </row>
    <row r="1166" spans="66:68">
      <c r="BN1166" s="70" t="s">
        <v>719</v>
      </c>
      <c r="BO1166" s="84"/>
      <c r="BP1166" s="13"/>
    </row>
    <row r="1167" spans="66:68">
      <c r="BN1167" s="70" t="s">
        <v>720</v>
      </c>
      <c r="BO1167" s="84"/>
      <c r="BP1167" s="13"/>
    </row>
    <row r="1168" spans="66:68">
      <c r="BN1168" s="70" t="s">
        <v>721</v>
      </c>
      <c r="BO1168" s="84"/>
      <c r="BP1168" s="13"/>
    </row>
    <row r="1169" spans="66:68">
      <c r="BN1169" s="70" t="s">
        <v>722</v>
      </c>
      <c r="BO1169" s="84"/>
      <c r="BP1169" s="13"/>
    </row>
    <row r="1170" spans="66:68">
      <c r="BN1170" s="70" t="s">
        <v>723</v>
      </c>
      <c r="BO1170" s="86"/>
      <c r="BP1170" s="13"/>
    </row>
    <row r="1171" spans="66:68">
      <c r="BN1171" s="70" t="s">
        <v>723</v>
      </c>
      <c r="BO1171" s="82"/>
      <c r="BP1171" s="13"/>
    </row>
    <row r="1172" spans="66:68">
      <c r="BN1172" s="70" t="s">
        <v>724</v>
      </c>
      <c r="BO1172" s="84"/>
      <c r="BP1172" s="13"/>
    </row>
    <row r="1173" spans="66:68">
      <c r="BN1173" s="70" t="s">
        <v>725</v>
      </c>
      <c r="BO1173" s="82"/>
      <c r="BP1173" s="13"/>
    </row>
    <row r="1174" spans="66:68">
      <c r="BN1174" s="70" t="s">
        <v>726</v>
      </c>
      <c r="BO1174" s="86"/>
      <c r="BP1174" s="13"/>
    </row>
    <row r="1175" spans="66:68">
      <c r="BN1175" s="70" t="s">
        <v>727</v>
      </c>
      <c r="BO1175" s="93"/>
      <c r="BP1175" s="13"/>
    </row>
    <row r="1176" spans="66:68">
      <c r="BN1176" s="70" t="s">
        <v>728</v>
      </c>
      <c r="BO1176" s="93"/>
      <c r="BP1176" s="13"/>
    </row>
    <row r="1177" spans="66:68">
      <c r="BN1177" s="70" t="s">
        <v>729</v>
      </c>
      <c r="BO1177" s="93"/>
      <c r="BP1177" s="13"/>
    </row>
    <row r="1178" spans="66:68">
      <c r="BN1178" s="70" t="s">
        <v>730</v>
      </c>
      <c r="BO1178" s="104"/>
      <c r="BP1178" s="13"/>
    </row>
    <row r="1179" spans="66:68">
      <c r="BN1179" s="70" t="s">
        <v>730</v>
      </c>
      <c r="BO1179" s="105"/>
      <c r="BP1179" s="13"/>
    </row>
    <row r="1180" spans="66:68">
      <c r="BN1180" s="70" t="s">
        <v>731</v>
      </c>
      <c r="BO1180" s="97"/>
      <c r="BP1180" s="13"/>
    </row>
    <row r="1181" spans="66:68">
      <c r="BN1181" s="70" t="s">
        <v>732</v>
      </c>
      <c r="BO1181" s="106"/>
      <c r="BP1181" s="13"/>
    </row>
    <row r="1182" spans="66:68">
      <c r="BN1182" s="70" t="s">
        <v>733</v>
      </c>
      <c r="BO1182" s="106"/>
      <c r="BP1182" s="13"/>
    </row>
    <row r="1183" spans="66:68">
      <c r="BN1183" s="70" t="s">
        <v>734</v>
      </c>
      <c r="BO1183" s="107"/>
      <c r="BP1183" s="13"/>
    </row>
    <row r="1184" spans="66:68">
      <c r="BN1184" s="70" t="s">
        <v>735</v>
      </c>
      <c r="BO1184" s="107"/>
      <c r="BP1184" s="13"/>
    </row>
    <row r="1185" spans="66:68">
      <c r="BN1185" s="70" t="s">
        <v>736</v>
      </c>
      <c r="BO1185" s="107"/>
      <c r="BP1185" s="13"/>
    </row>
    <row r="1186" spans="66:68">
      <c r="BN1186" s="70" t="s">
        <v>737</v>
      </c>
      <c r="BO1186" s="97"/>
      <c r="BP1186" s="13"/>
    </row>
    <row r="1187" spans="66:68">
      <c r="BN1187" s="70" t="s">
        <v>738</v>
      </c>
      <c r="BO1187" s="105"/>
      <c r="BP1187" s="13"/>
    </row>
    <row r="1188" spans="66:68">
      <c r="BN1188" s="70" t="s">
        <v>739</v>
      </c>
      <c r="BO1188" s="105"/>
      <c r="BP1188" s="13"/>
    </row>
    <row r="1189" spans="66:68">
      <c r="BN1189" s="70" t="s">
        <v>740</v>
      </c>
      <c r="BO1189" s="105"/>
      <c r="BP1189" s="13"/>
    </row>
    <row r="1190" spans="66:68">
      <c r="BN1190" s="70" t="s">
        <v>741</v>
      </c>
      <c r="BO1190" s="105"/>
      <c r="BP1190" s="13"/>
    </row>
    <row r="1191" spans="66:68">
      <c r="BN1191" s="70" t="s">
        <v>742</v>
      </c>
      <c r="BO1191" s="105"/>
      <c r="BP1191" s="13"/>
    </row>
    <row r="1192" spans="66:68">
      <c r="BN1192" s="70" t="s">
        <v>743</v>
      </c>
      <c r="BO1192" s="105"/>
      <c r="BP1192" s="13"/>
    </row>
    <row r="1193" spans="66:68">
      <c r="BN1193" s="70" t="s">
        <v>744</v>
      </c>
      <c r="BO1193" s="108"/>
      <c r="BP1193" s="13"/>
    </row>
    <row r="1194" spans="66:68">
      <c r="BN1194" s="70" t="s">
        <v>745</v>
      </c>
      <c r="BO1194" s="104"/>
      <c r="BP1194" s="13"/>
    </row>
    <row r="1195" spans="66:68">
      <c r="BN1195" s="70" t="s">
        <v>746</v>
      </c>
      <c r="BO1195" s="104"/>
      <c r="BP1195" s="13"/>
    </row>
    <row r="1196" spans="66:68">
      <c r="BN1196" s="70" t="s">
        <v>747</v>
      </c>
      <c r="BO1196" s="104"/>
      <c r="BP1196" s="13"/>
    </row>
    <row r="1197" spans="66:68">
      <c r="BN1197" s="70" t="s">
        <v>748</v>
      </c>
      <c r="BO1197" s="104"/>
      <c r="BP1197" s="13"/>
    </row>
    <row r="1198" spans="66:68">
      <c r="BN1198" s="70" t="s">
        <v>749</v>
      </c>
      <c r="BO1198" s="109"/>
      <c r="BP1198" s="13"/>
    </row>
    <row r="1199" spans="66:68">
      <c r="BN1199" s="70" t="s">
        <v>750</v>
      </c>
      <c r="BO1199" s="110"/>
      <c r="BP1199" s="13"/>
    </row>
    <row r="1200" spans="66:68">
      <c r="BN1200" s="70" t="s">
        <v>751</v>
      </c>
      <c r="BO1200" s="105"/>
      <c r="BP1200" s="13"/>
    </row>
    <row r="1201" spans="66:68">
      <c r="BN1201" s="70" t="s">
        <v>752</v>
      </c>
      <c r="BO1201" s="105"/>
      <c r="BP1201" s="13"/>
    </row>
    <row r="1202" spans="66:68">
      <c r="BN1202" s="70" t="s">
        <v>753</v>
      </c>
      <c r="BO1202" s="105"/>
      <c r="BP1202" s="13"/>
    </row>
    <row r="1203" spans="66:68">
      <c r="BN1203" s="70" t="s">
        <v>754</v>
      </c>
      <c r="BO1203" s="105"/>
      <c r="BP1203" s="13"/>
    </row>
    <row r="1204" spans="66:68">
      <c r="BN1204" s="70" t="s">
        <v>755</v>
      </c>
      <c r="BO1204" s="105"/>
      <c r="BP1204" s="13"/>
    </row>
    <row r="1205" spans="66:68">
      <c r="BN1205" s="70" t="s">
        <v>756</v>
      </c>
      <c r="BO1205" s="105"/>
      <c r="BP1205" s="13"/>
    </row>
    <row r="1206" spans="66:68">
      <c r="BN1206" s="70" t="s">
        <v>757</v>
      </c>
      <c r="BO1206" s="105"/>
      <c r="BP1206" s="13"/>
    </row>
    <row r="1207" spans="66:68">
      <c r="BN1207" s="70" t="s">
        <v>758</v>
      </c>
      <c r="BO1207" s="105"/>
      <c r="BP1207" s="13"/>
    </row>
    <row r="1208" spans="66:68">
      <c r="BN1208" s="70" t="s">
        <v>759</v>
      </c>
      <c r="BO1208" s="105"/>
      <c r="BP1208" s="13"/>
    </row>
    <row r="1209" spans="66:68">
      <c r="BN1209" s="70" t="s">
        <v>760</v>
      </c>
      <c r="BO1209" s="105"/>
      <c r="BP1209" s="13"/>
    </row>
    <row r="1210" spans="66:68">
      <c r="BN1210" s="70" t="s">
        <v>761</v>
      </c>
      <c r="BO1210" s="105"/>
      <c r="BP1210" s="13"/>
    </row>
    <row r="1211" spans="66:68">
      <c r="BN1211" s="70" t="s">
        <v>762</v>
      </c>
      <c r="BO1211" s="111"/>
      <c r="BP1211" s="13"/>
    </row>
    <row r="1212" spans="66:68">
      <c r="BN1212" s="70" t="s">
        <v>763</v>
      </c>
      <c r="BO1212" s="111"/>
      <c r="BP1212" s="13"/>
    </row>
    <row r="1213" spans="66:68">
      <c r="BN1213" s="70" t="s">
        <v>764</v>
      </c>
      <c r="BO1213" s="107"/>
      <c r="BP1213" s="13"/>
    </row>
    <row r="1214" spans="66:68">
      <c r="BN1214" s="70" t="s">
        <v>765</v>
      </c>
      <c r="BO1214" s="107"/>
      <c r="BP1214" s="13"/>
    </row>
    <row r="1215" spans="66:68">
      <c r="BN1215" s="70" t="s">
        <v>766</v>
      </c>
      <c r="BO1215" s="104"/>
      <c r="BP1215" s="13"/>
    </row>
    <row r="1216" spans="66:68">
      <c r="BN1216" s="70" t="s">
        <v>767</v>
      </c>
      <c r="BO1216" s="104"/>
      <c r="BP1216" s="13"/>
    </row>
    <row r="1217" spans="66:68">
      <c r="BN1217" s="70" t="s">
        <v>768</v>
      </c>
      <c r="BO1217" s="107"/>
      <c r="BP1217" s="13"/>
    </row>
    <row r="1218" spans="66:68">
      <c r="BN1218" s="70" t="s">
        <v>769</v>
      </c>
      <c r="BO1218" s="107"/>
      <c r="BP1218" s="13"/>
    </row>
    <row r="1219" spans="66:68">
      <c r="BN1219" s="70" t="s">
        <v>770</v>
      </c>
      <c r="BO1219" s="85"/>
      <c r="BP1219" s="13"/>
    </row>
    <row r="1220" spans="66:68">
      <c r="BN1220" s="70" t="s">
        <v>771</v>
      </c>
      <c r="BO1220" s="85"/>
      <c r="BP1220" s="13"/>
    </row>
    <row r="1221" spans="66:68">
      <c r="BN1221" s="70" t="s">
        <v>772</v>
      </c>
      <c r="BO1221" s="90"/>
      <c r="BP1221" s="13"/>
    </row>
    <row r="1222" spans="66:68">
      <c r="BN1222" s="70" t="s">
        <v>773</v>
      </c>
      <c r="BO1222" s="85"/>
      <c r="BP1222" s="13"/>
    </row>
    <row r="1223" spans="66:68">
      <c r="BN1223" s="70" t="s">
        <v>774</v>
      </c>
      <c r="BO1223" s="85"/>
      <c r="BP1223" s="13"/>
    </row>
    <row r="1224" spans="66:68">
      <c r="BN1224" s="70" t="s">
        <v>775</v>
      </c>
      <c r="BO1224" s="95"/>
      <c r="BP1224" s="13"/>
    </row>
    <row r="1225" spans="66:68">
      <c r="BN1225" s="70" t="s">
        <v>776</v>
      </c>
      <c r="BO1225" s="85"/>
      <c r="BP1225" s="13"/>
    </row>
    <row r="1226" spans="66:68">
      <c r="BN1226" s="70" t="s">
        <v>777</v>
      </c>
      <c r="BO1226" s="95"/>
      <c r="BP1226" s="13"/>
    </row>
    <row r="1227" spans="66:68">
      <c r="BN1227" s="70" t="s">
        <v>778</v>
      </c>
      <c r="BO1227" s="82"/>
      <c r="BP1227" s="13"/>
    </row>
    <row r="1228" spans="66:68">
      <c r="BN1228" s="70" t="s">
        <v>779</v>
      </c>
      <c r="BO1228" s="82"/>
      <c r="BP1228" s="13"/>
    </row>
    <row r="1229" spans="66:68">
      <c r="BN1229" s="70" t="s">
        <v>780</v>
      </c>
      <c r="BO1229" s="82"/>
      <c r="BP1229" s="13"/>
    </row>
    <row r="1230" spans="66:68">
      <c r="BN1230" s="70" t="s">
        <v>781</v>
      </c>
      <c r="BO1230" s="82"/>
      <c r="BP1230" s="13"/>
    </row>
    <row r="1231" spans="66:68">
      <c r="BN1231" s="70" t="s">
        <v>782</v>
      </c>
      <c r="BO1231" s="82"/>
      <c r="BP1231" s="13"/>
    </row>
    <row r="1232" spans="66:68">
      <c r="BN1232" s="70" t="s">
        <v>783</v>
      </c>
      <c r="BO1232" s="82"/>
      <c r="BP1232" s="13"/>
    </row>
    <row r="1233" spans="66:68">
      <c r="BN1233" s="70" t="s">
        <v>784</v>
      </c>
      <c r="BO1233" s="82"/>
      <c r="BP1233" s="13"/>
    </row>
    <row r="1234" spans="66:68">
      <c r="BN1234" s="70" t="s">
        <v>785</v>
      </c>
      <c r="BO1234" s="82"/>
      <c r="BP1234" s="13"/>
    </row>
    <row r="1235" spans="66:68">
      <c r="BN1235" s="70" t="s">
        <v>786</v>
      </c>
      <c r="BO1235" s="104"/>
      <c r="BP1235" s="13"/>
    </row>
    <row r="1236" spans="66:68">
      <c r="BN1236" s="70" t="s">
        <v>787</v>
      </c>
      <c r="BO1236" s="112"/>
      <c r="BP1236" s="13"/>
    </row>
    <row r="1237" spans="66:68">
      <c r="BO1237" s="82"/>
      <c r="BP1237" s="13"/>
    </row>
  </sheetData>
  <sortState ref="BA1001:BB1085">
    <sortCondition ref="BB1001"/>
  </sortState>
  <dataConsolidate/>
  <mergeCells count="122">
    <mergeCell ref="A25:A26"/>
    <mergeCell ref="B25:B26"/>
    <mergeCell ref="F26:G26"/>
    <mergeCell ref="I26:J26"/>
    <mergeCell ref="L26:N26"/>
    <mergeCell ref="W30:X31"/>
    <mergeCell ref="W32:X32"/>
    <mergeCell ref="W33:X33"/>
    <mergeCell ref="L22:N22"/>
    <mergeCell ref="BC1094:BD1094"/>
    <mergeCell ref="BC995:BF995"/>
    <mergeCell ref="BC997:BC998"/>
    <mergeCell ref="BD997:BD998"/>
    <mergeCell ref="BC999:BC1002"/>
    <mergeCell ref="BD999:BD1002"/>
    <mergeCell ref="BF999:BF1002"/>
    <mergeCell ref="BC1003:BC1011"/>
    <mergeCell ref="BD1003:BD1011"/>
    <mergeCell ref="C36:Y36"/>
    <mergeCell ref="I23:J23"/>
    <mergeCell ref="I25:J25"/>
    <mergeCell ref="L25:N25"/>
    <mergeCell ref="F24:G24"/>
    <mergeCell ref="L24:N24"/>
    <mergeCell ref="A35:B35"/>
    <mergeCell ref="A36:B36"/>
    <mergeCell ref="N33:O33"/>
    <mergeCell ref="P32:Q32"/>
    <mergeCell ref="F19:G19"/>
    <mergeCell ref="L19:N19"/>
    <mergeCell ref="C30:C31"/>
    <mergeCell ref="D30:D31"/>
    <mergeCell ref="E30:E31"/>
    <mergeCell ref="F30:F31"/>
    <mergeCell ref="G30:H31"/>
    <mergeCell ref="I30:I31"/>
    <mergeCell ref="J30:J31"/>
    <mergeCell ref="K29:K31"/>
    <mergeCell ref="F21:G21"/>
    <mergeCell ref="F22:G22"/>
    <mergeCell ref="F25:G25"/>
    <mergeCell ref="L31:M31"/>
    <mergeCell ref="L21:N21"/>
    <mergeCell ref="I21:J21"/>
    <mergeCell ref="A32:B32"/>
    <mergeCell ref="A28:J28"/>
    <mergeCell ref="A21:A22"/>
    <mergeCell ref="B21:B22"/>
    <mergeCell ref="E16:E17"/>
    <mergeCell ref="F20:G20"/>
    <mergeCell ref="A34:Y34"/>
    <mergeCell ref="C35:Y35"/>
    <mergeCell ref="K28:Y28"/>
    <mergeCell ref="A29:E29"/>
    <mergeCell ref="S31:T31"/>
    <mergeCell ref="L29:Y29"/>
    <mergeCell ref="N32:O32"/>
    <mergeCell ref="P33:Q33"/>
    <mergeCell ref="Y30:Y31"/>
    <mergeCell ref="N31:O31"/>
    <mergeCell ref="P31:Q31"/>
    <mergeCell ref="L30:Q30"/>
    <mergeCell ref="L32:M32"/>
    <mergeCell ref="L33:M33"/>
    <mergeCell ref="A30:B31"/>
    <mergeCell ref="A33:B33"/>
    <mergeCell ref="R30:V30"/>
    <mergeCell ref="A27:Y27"/>
    <mergeCell ref="F29:J29"/>
    <mergeCell ref="I18:J18"/>
    <mergeCell ref="I20:J20"/>
    <mergeCell ref="F16:G17"/>
    <mergeCell ref="O16:T16"/>
    <mergeCell ref="U16:V16"/>
    <mergeCell ref="W16:X16"/>
    <mergeCell ref="F18:G18"/>
    <mergeCell ref="F23:G23"/>
    <mergeCell ref="L23:N23"/>
    <mergeCell ref="H16:H17"/>
    <mergeCell ref="K16:K17"/>
    <mergeCell ref="L16:N17"/>
    <mergeCell ref="I16:J17"/>
    <mergeCell ref="L18:N18"/>
    <mergeCell ref="L20:N20"/>
    <mergeCell ref="I19:J19"/>
    <mergeCell ref="I22:J22"/>
    <mergeCell ref="B1:T1"/>
    <mergeCell ref="A2:U2"/>
    <mergeCell ref="A3:U3"/>
    <mergeCell ref="A4:U4"/>
    <mergeCell ref="A6:Y6"/>
    <mergeCell ref="K7:M7"/>
    <mergeCell ref="O7:T7"/>
    <mergeCell ref="U7:V7"/>
    <mergeCell ref="W7:Y7"/>
    <mergeCell ref="W2:Y2"/>
    <mergeCell ref="W3:X3"/>
    <mergeCell ref="B7:H7"/>
    <mergeCell ref="A12:Y12"/>
    <mergeCell ref="A14:Y14"/>
    <mergeCell ref="A15:A17"/>
    <mergeCell ref="W15:X15"/>
    <mergeCell ref="B13:C13"/>
    <mergeCell ref="E13:H13"/>
    <mergeCell ref="A8:Y8"/>
    <mergeCell ref="K10:P10"/>
    <mergeCell ref="K11:P11"/>
    <mergeCell ref="B10:I10"/>
    <mergeCell ref="A9:I9"/>
    <mergeCell ref="J9:P9"/>
    <mergeCell ref="B11:D11"/>
    <mergeCell ref="E11:I11"/>
    <mergeCell ref="J13:M13"/>
    <mergeCell ref="N13:O13"/>
    <mergeCell ref="P13:Y13"/>
    <mergeCell ref="Q9:S11"/>
    <mergeCell ref="T9:Y11"/>
    <mergeCell ref="Y15:Y17"/>
    <mergeCell ref="B15:B17"/>
    <mergeCell ref="C15:V15"/>
    <mergeCell ref="C16:C17"/>
    <mergeCell ref="D16:D17"/>
  </mergeCells>
  <dataValidations xWindow="466" yWindow="243" count="29">
    <dataValidation type="list" allowBlank="1" showInputMessage="1" showErrorMessage="1" error="!!Seleccione el Trimestre del Reporte!!" prompt="!!Seleccione el Trimestre del Reporte!!" sqref="Y3">
      <formula1>$AA$2:$AA$5</formula1>
    </dataValidation>
    <dataValidation type="list" allowBlank="1" showInputMessage="1" showErrorMessage="1" error="!! No puede cambiar esta información!!" prompt="!!Selecciones el Ramo Administrativo!!" sqref="J7">
      <formula1>$BC$1065:$BC$1092</formula1>
    </dataValidation>
    <dataValidation type="list" allowBlank="1" showInputMessage="1" showErrorMessage="1" error="!!No puede cambiar esta Información!!" sqref="K7:M7">
      <formula1>INDIRECT($J$7)</formula1>
    </dataValidation>
    <dataValidation type="list" allowBlank="1" showInputMessage="1" showErrorMessage="1" sqref="K10:M10">
      <formula1>$BI$996:$BI$1039</formula1>
    </dataValidation>
    <dataValidation type="list" allowBlank="1" showInputMessage="1" showErrorMessage="1" sqref="B13:C13">
      <formula1>$BK$996:$BK$999</formula1>
    </dataValidation>
    <dataValidation type="list" allowBlank="1" showInputMessage="1" showErrorMessage="1" sqref="B18">
      <formula1>FINES</formula1>
    </dataValidation>
    <dataValidation type="list" allowBlank="1" showInputMessage="1" showErrorMessage="1" sqref="E13">
      <formula1>$BL$997:$BL$1024</formula1>
    </dataValidation>
    <dataValidation type="list" allowBlank="1" showInputMessage="1" showErrorMessage="1" sqref="J13">
      <formula1>$BM$997:$BM$1109</formula1>
    </dataValidation>
    <dataValidation type="list" allowBlank="1" showInputMessage="1" showErrorMessage="1" sqref="B10:I10">
      <formula1>$BG$996:$BG$1000</formula1>
    </dataValidation>
    <dataValidation type="list" allowBlank="1" showInputMessage="1" showErrorMessage="1" sqref="B11:D11">
      <formula1>$BH$996:$BH$1065</formula1>
    </dataValidation>
    <dataValidation type="list" allowBlank="1" showInputMessage="1" showErrorMessage="1" sqref="T9">
      <formula1>$BO$995:$BO$1001</formula1>
    </dataValidation>
    <dataValidation type="list" allowBlank="1" showInputMessage="1" showErrorMessage="1" sqref="E11:I11">
      <formula1>$BH$996:$BH$1066</formula1>
    </dataValidation>
    <dataValidation type="list" allowBlank="1" showInputMessage="1" showErrorMessage="1" sqref="G32:G33 S32:S33">
      <formula1>$AH$6:$AH$20</formula1>
    </dataValidation>
    <dataValidation type="list" allowBlank="1" showInputMessage="1" showErrorMessage="1" error="!!Debe elegir la dimennsión que mide el indicador!!" prompt="!!Seleccione la dimensión que mide el indicador!!" sqref="J18 I18:I26">
      <formula1>$AD$6:$AD$9</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21:F26 F18:G20">
      <formula1>$AE$6:$AE$10</formula1>
    </dataValidation>
    <dataValidation type="list" allowBlank="1" showInputMessage="1" showErrorMessage="1" error="!! Sólo debe seleccionar el Nombre de su Dependencia o Secretaría!!" sqref="O7:T7">
      <formula1>$BJ$996:$BJ$1016</formula1>
    </dataValidation>
    <dataValidation type="list" allowBlank="1" showInputMessage="1" showErrorMessage="1" error="!! No debe modificar esta información!!" sqref="W7:Y7">
      <formula1>INDIRECT($K$7)</formula1>
    </dataValidation>
    <dataValidation allowBlank="1" showInputMessage="1" showErrorMessage="1" prompt="Registre el Objetivo del Programa sectorial al que contribuye el Programa Presupuestrio." sqref="K11:P11"/>
    <dataValidation type="list" allowBlank="1" showInputMessage="1" showErrorMessage="1" sqref="P13">
      <formula1>$BN$996:$BN$1236</formula1>
    </dataValidation>
    <dataValidation type="custom" allowBlank="1" showInputMessage="1" showErrorMessage="1" error="!!No modifique esta información!!" sqref="A32:B33">
      <formula1>0</formula1>
    </dataValidation>
    <dataValidation type="custom" allowBlank="1" showInputMessage="1" showErrorMessage="1" error="!! No modifique esta información !!" sqref="A6:Y6 A7 I7 N7 U7:V7 A8:Y8 A9:P9 Q9:S11 J10:J11 A10:A11 A12:Y12 A13 D13 I13 N13:O13 A14:Y17 A27:Y31 A34:Y34 E32:E33 J32:K33 P32:Q33 V32:Y33">
      <formula1>0</formula1>
    </dataValidation>
    <dataValidation type="list" allowBlank="1" showInputMessage="1" showErrorMessage="1" error="!!Debe seleccionar de la lista la frecuencia que mide el indicador!!" prompt="!!Seleccione la frecuencia para medir el indicador!!" sqref="M18:N18 L18:L26">
      <formula1>$Z$6:$Z$13</formula1>
    </dataValidation>
    <dataValidation type="list" allowBlank="1" showInputMessage="1" showErrorMessage="1" error="No puede cambiar el Nombre del  Programa, sólo ebe seleccionarlo.  " sqref="B7:H7">
      <formula1>$BB$996:$BB$1065</formula1>
    </dataValidation>
    <dataValidation type="list" allowBlank="1" showInputMessage="1" showErrorMessage="1" error="!!Debe seleccionar de la lista el sentido de medición del indicador!!!!" prompt="!!Seleccione el sentido de medición del indicador!!" sqref="K18:K26">
      <formula1>$AF$6:$AF$7</formula1>
    </dataValidation>
    <dataValidation allowBlank="1" showInputMessage="1" showErrorMessage="1" error="!!Registre en números absolutos, la meta programada al trimestre de reporte!!" prompt="!!Registre en números absolutos, la meta programada al trimestre de reporte!!" sqref="W25:X25 W18:W24 W26"/>
    <dataValidation allowBlank="1" showInputMessage="1" showErrorMessage="1" error="!!Registre en números relativos, la meta programada al trimestre de reporte!!" prompt="!!Registre en números relativos, la meta programada al trimestre de reporte!!" sqref="X18:X24 X26"/>
    <dataValidation allowBlank="1" showInputMessage="1" showErrorMessage="1" prompt="!!Registre la meta Programada al trimestre de reporte!!" sqref="V18:V26"/>
    <dataValidation type="list" allowBlank="1" showInputMessage="1" showErrorMessage="1" error="!!Debe elegir el tipo de indicador de la lista!!" prompt="!!Seleccione el tipo de indicador!!" sqref="H18:H26">
      <formula1>$AC$6:$AC$7</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26">
      <formula1>$AI$6:$AI$8</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4" zoomScale="85" zoomScaleNormal="85" workbookViewId="0">
      <selection activeCell="C11" sqref="C11"/>
    </sheetView>
  </sheetViews>
  <sheetFormatPr baseColWidth="10" defaultRowHeight="15"/>
  <cols>
    <col min="1" max="1" width="30.140625" style="1" customWidth="1"/>
    <col min="2" max="2" width="44.140625" style="1" customWidth="1"/>
    <col min="3" max="3" width="47.5703125" style="1" customWidth="1"/>
    <col min="4" max="5" width="38.85546875" style="1" customWidth="1"/>
    <col min="6" max="6" width="27.85546875" style="1" customWidth="1"/>
    <col min="7" max="16384" width="11.42578125" style="1"/>
  </cols>
  <sheetData>
    <row r="1" spans="1:6" ht="15.75">
      <c r="A1" s="193" t="s">
        <v>6</v>
      </c>
      <c r="B1" s="193"/>
      <c r="C1" s="193"/>
      <c r="D1" s="193"/>
      <c r="E1" s="193"/>
      <c r="F1" s="193"/>
    </row>
    <row r="2" spans="1:6" ht="15.75">
      <c r="A2" s="193" t="s">
        <v>4</v>
      </c>
      <c r="B2" s="193"/>
      <c r="C2" s="193"/>
      <c r="D2" s="193"/>
      <c r="E2" s="193"/>
      <c r="F2" s="193"/>
    </row>
    <row r="3" spans="1:6" ht="15.75">
      <c r="A3" s="193" t="s">
        <v>5</v>
      </c>
      <c r="B3" s="193"/>
      <c r="C3" s="193"/>
      <c r="D3" s="193"/>
      <c r="E3" s="193"/>
      <c r="F3" s="193"/>
    </row>
    <row r="4" spans="1:6" ht="15.75">
      <c r="C4" s="12"/>
      <c r="D4" s="12"/>
      <c r="E4" s="12"/>
      <c r="F4" s="12"/>
    </row>
    <row r="5" spans="1:6" ht="18">
      <c r="A5" s="194"/>
      <c r="B5" s="194"/>
      <c r="C5" s="194"/>
      <c r="D5" s="194"/>
      <c r="E5" s="194"/>
      <c r="F5" s="194"/>
    </row>
    <row r="6" spans="1:6" ht="58.5" customHeight="1">
      <c r="A6" s="5" t="s">
        <v>35</v>
      </c>
      <c r="B6" s="5" t="s">
        <v>42</v>
      </c>
      <c r="C6" s="5" t="s">
        <v>43</v>
      </c>
      <c r="D6" s="5" t="s">
        <v>44</v>
      </c>
      <c r="E6" s="5" t="s">
        <v>45</v>
      </c>
      <c r="F6" s="5" t="s">
        <v>46</v>
      </c>
    </row>
    <row r="7" spans="1:6" ht="23.25" customHeight="1">
      <c r="A7" s="7"/>
      <c r="B7" s="7"/>
      <c r="C7" s="2"/>
      <c r="D7" s="2"/>
      <c r="E7" s="2"/>
      <c r="F7" s="3"/>
    </row>
    <row r="8" spans="1:6" ht="23.25" customHeight="1">
      <c r="A8" s="7"/>
      <c r="B8" s="7"/>
      <c r="C8" s="2"/>
      <c r="D8" s="2"/>
      <c r="E8" s="2"/>
      <c r="F8" s="3"/>
    </row>
    <row r="9" spans="1:6" ht="23.25" customHeight="1">
      <c r="A9" s="7"/>
      <c r="B9" s="7"/>
      <c r="C9" s="8"/>
      <c r="D9" s="8"/>
      <c r="E9" s="8"/>
      <c r="F9" s="9"/>
    </row>
    <row r="10" spans="1:6" ht="23.25" customHeight="1">
      <c r="A10" s="11"/>
      <c r="B10" s="11"/>
      <c r="C10" s="8"/>
      <c r="D10" s="8"/>
      <c r="E10" s="8"/>
      <c r="F10" s="9"/>
    </row>
    <row r="11" spans="1:6" ht="23.25" customHeight="1">
      <c r="A11" s="11"/>
      <c r="B11" s="11"/>
      <c r="C11" s="8"/>
      <c r="D11" s="2"/>
      <c r="E11" s="2"/>
      <c r="F11" s="3"/>
    </row>
    <row r="12" spans="1:6" ht="23.25" customHeight="1">
      <c r="A12" s="10"/>
      <c r="B12" s="10"/>
      <c r="C12" s="8"/>
      <c r="D12" s="2"/>
      <c r="E12" s="2"/>
      <c r="F12" s="3"/>
    </row>
    <row r="13" spans="1:6" ht="23.25" customHeight="1">
      <c r="A13" s="7"/>
      <c r="B13" s="10"/>
      <c r="C13" s="8"/>
      <c r="D13" s="2"/>
      <c r="E13" s="2"/>
      <c r="F13" s="3"/>
    </row>
    <row r="14" spans="1:6" ht="23.25" customHeight="1">
      <c r="A14" s="7"/>
      <c r="B14" s="2"/>
      <c r="C14" s="2"/>
      <c r="D14" s="2"/>
      <c r="E14" s="2"/>
      <c r="F14" s="3"/>
    </row>
    <row r="15" spans="1:6" ht="23.25" customHeight="1">
      <c r="A15" s="7"/>
      <c r="B15" s="2"/>
      <c r="C15" s="2"/>
      <c r="D15" s="2"/>
      <c r="E15" s="2"/>
      <c r="F15" s="3"/>
    </row>
    <row r="16" spans="1:6" ht="23.25" customHeight="1">
      <c r="A16" s="7"/>
      <c r="B16" s="2"/>
      <c r="C16" s="2"/>
      <c r="D16" s="2"/>
      <c r="E16" s="2"/>
      <c r="F16" s="3"/>
    </row>
    <row r="17" spans="1:6" ht="23.25" customHeight="1">
      <c r="A17" s="7"/>
      <c r="B17" s="8"/>
      <c r="C17" s="2"/>
      <c r="D17" s="2"/>
      <c r="E17" s="2"/>
      <c r="F17" s="3"/>
    </row>
    <row r="18" spans="1:6" ht="23.25" customHeight="1">
      <c r="A18" s="7"/>
      <c r="B18" s="2"/>
      <c r="C18" s="2"/>
      <c r="D18" s="2"/>
      <c r="E18" s="2"/>
      <c r="F18" s="3"/>
    </row>
    <row r="19" spans="1:6" ht="18">
      <c r="A19" s="6"/>
      <c r="B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483</vt:i4>
      </vt:variant>
    </vt:vector>
  </HeadingPairs>
  <TitlesOfParts>
    <vt:vector size="494" baseType="lpstr">
      <vt:lpstr>MIR Ejecutiva</vt:lpstr>
      <vt:lpstr>E061</vt:lpstr>
      <vt:lpstr>E062</vt:lpstr>
      <vt:lpstr>E063</vt:lpstr>
      <vt:lpstr>E064</vt:lpstr>
      <vt:lpstr>E065</vt:lpstr>
      <vt:lpstr>E066</vt:lpstr>
      <vt:lpstr>E067</vt:lpstr>
      <vt:lpstr>PPs</vt:lpstr>
      <vt:lpstr>Evaluaciones</vt:lpstr>
      <vt:lpstr>ASM</vt:lpstr>
      <vt:lpstr>'E061'!_01</vt:lpstr>
      <vt:lpstr>'E062'!_01</vt:lpstr>
      <vt:lpstr>'E063'!_01</vt:lpstr>
      <vt:lpstr>'E064'!_01</vt:lpstr>
      <vt:lpstr>'E065'!_01</vt:lpstr>
      <vt:lpstr>'E066'!_01</vt:lpstr>
      <vt:lpstr>_01</vt:lpstr>
      <vt:lpstr>'E061'!_02</vt:lpstr>
      <vt:lpstr>'E062'!_02</vt:lpstr>
      <vt:lpstr>'E063'!_02</vt:lpstr>
      <vt:lpstr>'E064'!_02</vt:lpstr>
      <vt:lpstr>'E065'!_02</vt:lpstr>
      <vt:lpstr>'E066'!_02</vt:lpstr>
      <vt:lpstr>_02</vt:lpstr>
      <vt:lpstr>'E061'!_03</vt:lpstr>
      <vt:lpstr>'E062'!_03</vt:lpstr>
      <vt:lpstr>'E063'!_03</vt:lpstr>
      <vt:lpstr>'E064'!_03</vt:lpstr>
      <vt:lpstr>'E065'!_03</vt:lpstr>
      <vt:lpstr>'E066'!_03</vt:lpstr>
      <vt:lpstr>_03</vt:lpstr>
      <vt:lpstr>'E061'!_04</vt:lpstr>
      <vt:lpstr>'E062'!_04</vt:lpstr>
      <vt:lpstr>'E063'!_04</vt:lpstr>
      <vt:lpstr>'E064'!_04</vt:lpstr>
      <vt:lpstr>'E065'!_04</vt:lpstr>
      <vt:lpstr>'E066'!_04</vt:lpstr>
      <vt:lpstr>_04</vt:lpstr>
      <vt:lpstr>'E061'!_05</vt:lpstr>
      <vt:lpstr>'E062'!_05</vt:lpstr>
      <vt:lpstr>'E063'!_05</vt:lpstr>
      <vt:lpstr>'E064'!_05</vt:lpstr>
      <vt:lpstr>'E065'!_05</vt:lpstr>
      <vt:lpstr>'E066'!_05</vt:lpstr>
      <vt:lpstr>_05</vt:lpstr>
      <vt:lpstr>'E061'!_06</vt:lpstr>
      <vt:lpstr>'E062'!_06</vt:lpstr>
      <vt:lpstr>'E063'!_06</vt:lpstr>
      <vt:lpstr>'E064'!_06</vt:lpstr>
      <vt:lpstr>'E065'!_06</vt:lpstr>
      <vt:lpstr>'E066'!_06</vt:lpstr>
      <vt:lpstr>_06</vt:lpstr>
      <vt:lpstr>'E061'!_07</vt:lpstr>
      <vt:lpstr>'E062'!_07</vt:lpstr>
      <vt:lpstr>'E063'!_07</vt:lpstr>
      <vt:lpstr>'E064'!_07</vt:lpstr>
      <vt:lpstr>'E065'!_07</vt:lpstr>
      <vt:lpstr>'E066'!_07</vt:lpstr>
      <vt:lpstr>_07</vt:lpstr>
      <vt:lpstr>'E061'!_08</vt:lpstr>
      <vt:lpstr>'E062'!_08</vt:lpstr>
      <vt:lpstr>'E063'!_08</vt:lpstr>
      <vt:lpstr>'E064'!_08</vt:lpstr>
      <vt:lpstr>'E065'!_08</vt:lpstr>
      <vt:lpstr>'E066'!_08</vt:lpstr>
      <vt:lpstr>_08</vt:lpstr>
      <vt:lpstr>'E061'!_09</vt:lpstr>
      <vt:lpstr>'E062'!_09</vt:lpstr>
      <vt:lpstr>'E063'!_09</vt:lpstr>
      <vt:lpstr>'E064'!_09</vt:lpstr>
      <vt:lpstr>'E065'!_09</vt:lpstr>
      <vt:lpstr>'E066'!_09</vt:lpstr>
      <vt:lpstr>_09</vt:lpstr>
      <vt:lpstr>'E061'!_10</vt:lpstr>
      <vt:lpstr>'E062'!_10</vt:lpstr>
      <vt:lpstr>'E063'!_10</vt:lpstr>
      <vt:lpstr>'E064'!_10</vt:lpstr>
      <vt:lpstr>'E065'!_10</vt:lpstr>
      <vt:lpstr>'E066'!_10</vt:lpstr>
      <vt:lpstr>_10</vt:lpstr>
      <vt:lpstr>'E061'!_11</vt:lpstr>
      <vt:lpstr>'E062'!_11</vt:lpstr>
      <vt:lpstr>'E063'!_11</vt:lpstr>
      <vt:lpstr>'E064'!_11</vt:lpstr>
      <vt:lpstr>'E065'!_11</vt:lpstr>
      <vt:lpstr>'E066'!_11</vt:lpstr>
      <vt:lpstr>_11</vt:lpstr>
      <vt:lpstr>'E061'!_12</vt:lpstr>
      <vt:lpstr>'E062'!_12</vt:lpstr>
      <vt:lpstr>'E063'!_12</vt:lpstr>
      <vt:lpstr>'E064'!_12</vt:lpstr>
      <vt:lpstr>'E065'!_12</vt:lpstr>
      <vt:lpstr>'E066'!_12</vt:lpstr>
      <vt:lpstr>_12</vt:lpstr>
      <vt:lpstr>'E061'!_13</vt:lpstr>
      <vt:lpstr>'E062'!_13</vt:lpstr>
      <vt:lpstr>'E063'!_13</vt:lpstr>
      <vt:lpstr>'E064'!_13</vt:lpstr>
      <vt:lpstr>'E065'!_13</vt:lpstr>
      <vt:lpstr>'E066'!_13</vt:lpstr>
      <vt:lpstr>_13</vt:lpstr>
      <vt:lpstr>'E061'!_14</vt:lpstr>
      <vt:lpstr>'E062'!_14</vt:lpstr>
      <vt:lpstr>'E063'!_14</vt:lpstr>
      <vt:lpstr>'E064'!_14</vt:lpstr>
      <vt:lpstr>'E065'!_14</vt:lpstr>
      <vt:lpstr>'E066'!_14</vt:lpstr>
      <vt:lpstr>_14</vt:lpstr>
      <vt:lpstr>'E061'!_15</vt:lpstr>
      <vt:lpstr>'E062'!_15</vt:lpstr>
      <vt:lpstr>'E063'!_15</vt:lpstr>
      <vt:lpstr>'E064'!_15</vt:lpstr>
      <vt:lpstr>'E065'!_15</vt:lpstr>
      <vt:lpstr>'E066'!_15</vt:lpstr>
      <vt:lpstr>_15</vt:lpstr>
      <vt:lpstr>'E061'!_16</vt:lpstr>
      <vt:lpstr>'E062'!_16</vt:lpstr>
      <vt:lpstr>'E063'!_16</vt:lpstr>
      <vt:lpstr>'E064'!_16</vt:lpstr>
      <vt:lpstr>'E065'!_16</vt:lpstr>
      <vt:lpstr>'E066'!_16</vt:lpstr>
      <vt:lpstr>_16</vt:lpstr>
      <vt:lpstr>'E061'!_17</vt:lpstr>
      <vt:lpstr>'E062'!_17</vt:lpstr>
      <vt:lpstr>'E063'!_17</vt:lpstr>
      <vt:lpstr>'E064'!_17</vt:lpstr>
      <vt:lpstr>'E065'!_17</vt:lpstr>
      <vt:lpstr>'E066'!_17</vt:lpstr>
      <vt:lpstr>_17</vt:lpstr>
      <vt:lpstr>'E061'!_18</vt:lpstr>
      <vt:lpstr>'E062'!_18</vt:lpstr>
      <vt:lpstr>'E063'!_18</vt:lpstr>
      <vt:lpstr>'E064'!_18</vt:lpstr>
      <vt:lpstr>'E065'!_18</vt:lpstr>
      <vt:lpstr>'E066'!_18</vt:lpstr>
      <vt:lpstr>'E067'!_18</vt:lpstr>
      <vt:lpstr>'E061'!_19</vt:lpstr>
      <vt:lpstr>'E062'!_19</vt:lpstr>
      <vt:lpstr>'E063'!_19</vt:lpstr>
      <vt:lpstr>'E064'!_19</vt:lpstr>
      <vt:lpstr>'E065'!_19</vt:lpstr>
      <vt:lpstr>'E066'!_19</vt:lpstr>
      <vt:lpstr>'E067'!_19</vt:lpstr>
      <vt:lpstr>'E061'!_20</vt:lpstr>
      <vt:lpstr>'E062'!_20</vt:lpstr>
      <vt:lpstr>'E063'!_20</vt:lpstr>
      <vt:lpstr>'E064'!_20</vt:lpstr>
      <vt:lpstr>'E065'!_20</vt:lpstr>
      <vt:lpstr>'E066'!_20</vt:lpstr>
      <vt:lpstr>'E067'!_20</vt:lpstr>
      <vt:lpstr>'E061'!_21</vt:lpstr>
      <vt:lpstr>'E062'!_21</vt:lpstr>
      <vt:lpstr>'E063'!_21</vt:lpstr>
      <vt:lpstr>'E064'!_21</vt:lpstr>
      <vt:lpstr>'E065'!_21</vt:lpstr>
      <vt:lpstr>'E066'!_21</vt:lpstr>
      <vt:lpstr>'E067'!_21</vt:lpstr>
      <vt:lpstr>'E061'!_22</vt:lpstr>
      <vt:lpstr>'E062'!_22</vt:lpstr>
      <vt:lpstr>'E063'!_22</vt:lpstr>
      <vt:lpstr>'E064'!_22</vt:lpstr>
      <vt:lpstr>'E065'!_22</vt:lpstr>
      <vt:lpstr>'E066'!_22</vt:lpstr>
      <vt:lpstr>'E067'!_22</vt:lpstr>
      <vt:lpstr>'E061'!_23</vt:lpstr>
      <vt:lpstr>'E062'!_23</vt:lpstr>
      <vt:lpstr>'E063'!_23</vt:lpstr>
      <vt:lpstr>'E064'!_23</vt:lpstr>
      <vt:lpstr>'E065'!_23</vt:lpstr>
      <vt:lpstr>'E066'!_23</vt:lpstr>
      <vt:lpstr>'E067'!_23</vt:lpstr>
      <vt:lpstr>'E061'!_24</vt:lpstr>
      <vt:lpstr>'E062'!_24</vt:lpstr>
      <vt:lpstr>'E063'!_24</vt:lpstr>
      <vt:lpstr>'E064'!_24</vt:lpstr>
      <vt:lpstr>'E065'!_24</vt:lpstr>
      <vt:lpstr>'E066'!_24</vt:lpstr>
      <vt:lpstr>'E067'!_24</vt:lpstr>
      <vt:lpstr>'E061'!_26</vt:lpstr>
      <vt:lpstr>'E062'!_26</vt:lpstr>
      <vt:lpstr>'E063'!_26</vt:lpstr>
      <vt:lpstr>'E064'!_26</vt:lpstr>
      <vt:lpstr>'E065'!_26</vt:lpstr>
      <vt:lpstr>'E066'!_26</vt:lpstr>
      <vt:lpstr>'E067'!_26</vt:lpstr>
      <vt:lpstr>'E061'!_27</vt:lpstr>
      <vt:lpstr>'E062'!_27</vt:lpstr>
      <vt:lpstr>'E063'!_27</vt:lpstr>
      <vt:lpstr>'E064'!_27</vt:lpstr>
      <vt:lpstr>'E065'!_27</vt:lpstr>
      <vt:lpstr>'E066'!_27</vt:lpstr>
      <vt:lpstr>'E067'!_27</vt:lpstr>
      <vt:lpstr>'E061'!_28</vt:lpstr>
      <vt:lpstr>'E062'!_28</vt:lpstr>
      <vt:lpstr>'E063'!_28</vt:lpstr>
      <vt:lpstr>'E064'!_28</vt:lpstr>
      <vt:lpstr>'E065'!_28</vt:lpstr>
      <vt:lpstr>'E066'!_28</vt:lpstr>
      <vt:lpstr>'E067'!_28</vt:lpstr>
      <vt:lpstr>'E061'!_29</vt:lpstr>
      <vt:lpstr>'E062'!_29</vt:lpstr>
      <vt:lpstr>'E063'!_29</vt:lpstr>
      <vt:lpstr>'E064'!_29</vt:lpstr>
      <vt:lpstr>'E065'!_29</vt:lpstr>
      <vt:lpstr>'E066'!_29</vt:lpstr>
      <vt:lpstr>'E067'!_29</vt:lpstr>
      <vt:lpstr>'E061'!_Órganos_Autónomos</vt:lpstr>
      <vt:lpstr>'E062'!_Órganos_Autónomos</vt:lpstr>
      <vt:lpstr>'E063'!_Órganos_Autónomos</vt:lpstr>
      <vt:lpstr>'E064'!_Órganos_Autónomos</vt:lpstr>
      <vt:lpstr>'E065'!_Órganos_Autónomos</vt:lpstr>
      <vt:lpstr>'E066'!_Órganos_Autónomos</vt:lpstr>
      <vt:lpstr>_Órganos_Autónomos</vt:lpstr>
      <vt:lpstr>'E061'!_Poder_Judicial</vt:lpstr>
      <vt:lpstr>'E062'!_Poder_Judicial</vt:lpstr>
      <vt:lpstr>'E063'!_Poder_Judicial</vt:lpstr>
      <vt:lpstr>'E064'!_Poder_Judicial</vt:lpstr>
      <vt:lpstr>'E065'!_Poder_Judicial</vt:lpstr>
      <vt:lpstr>'E066'!_Poder_Judicial</vt:lpstr>
      <vt:lpstr>_Poder_Judicial</vt:lpstr>
      <vt:lpstr>'E061'!_Poder_Legislativo</vt:lpstr>
      <vt:lpstr>'E062'!_Poder_Legislativo</vt:lpstr>
      <vt:lpstr>'E063'!_Poder_Legislativo</vt:lpstr>
      <vt:lpstr>'E064'!_Poder_Legislativo</vt:lpstr>
      <vt:lpstr>'E065'!_Poder_Legislativo</vt:lpstr>
      <vt:lpstr>'E066'!_Poder_Legislativo</vt:lpstr>
      <vt:lpstr>_Poder_Legislativo</vt:lpstr>
      <vt:lpstr>'E061'!_Procuración_de_Justicia</vt:lpstr>
      <vt:lpstr>'E062'!_Procuración_de_Justicia</vt:lpstr>
      <vt:lpstr>'E063'!_Procuración_de_Justicia</vt:lpstr>
      <vt:lpstr>'E064'!_Procuración_de_Justicia</vt:lpstr>
      <vt:lpstr>'E065'!_Procuración_de_Justicia</vt:lpstr>
      <vt:lpstr>'E066'!_Procuración_de_Justicia</vt:lpstr>
      <vt:lpstr>_Procuración_de_Justicia</vt:lpstr>
      <vt:lpstr>'E061'!ADEFAS</vt:lpstr>
      <vt:lpstr>'E062'!ADEFAS</vt:lpstr>
      <vt:lpstr>'E063'!ADEFAS</vt:lpstr>
      <vt:lpstr>'E064'!ADEFAS</vt:lpstr>
      <vt:lpstr>'E065'!ADEFAS</vt:lpstr>
      <vt:lpstr>'E066'!ADEFAS</vt:lpstr>
      <vt:lpstr>ADEFAS</vt:lpstr>
      <vt:lpstr>'E061'!Adeudos_de_Ejer._Fisc._Ant.__ADEFAS</vt:lpstr>
      <vt:lpstr>'E062'!Adeudos_de_Ejer._Fisc._Ant.__ADEFAS</vt:lpstr>
      <vt:lpstr>'E063'!Adeudos_de_Ejer._Fisc._Ant.__ADEFAS</vt:lpstr>
      <vt:lpstr>'E064'!Adeudos_de_Ejer._Fisc._Ant.__ADEFAS</vt:lpstr>
      <vt:lpstr>'E065'!Adeudos_de_Ejer._Fisc._Ant.__ADEFAS</vt:lpstr>
      <vt:lpstr>'E066'!Adeudos_de_Ejer._Fisc._Ant.__ADEFAS</vt:lpstr>
      <vt:lpstr>Adeudos_de_Ejer._Fisc._Ant.__ADEFAS</vt:lpstr>
      <vt:lpstr>'E061'!Administración</vt:lpstr>
      <vt:lpstr>'E062'!Administración</vt:lpstr>
      <vt:lpstr>'E063'!Administración</vt:lpstr>
      <vt:lpstr>'E064'!Administración</vt:lpstr>
      <vt:lpstr>'E065'!Administración</vt:lpstr>
      <vt:lpstr>'E066'!Administración</vt:lpstr>
      <vt:lpstr>'E067'!Administración</vt:lpstr>
      <vt:lpstr>'E061'!Agropecuario</vt:lpstr>
      <vt:lpstr>'E062'!Agropecuario</vt:lpstr>
      <vt:lpstr>'E063'!Agropecuario</vt:lpstr>
      <vt:lpstr>'E064'!Agropecuario</vt:lpstr>
      <vt:lpstr>'E065'!Agropecuario</vt:lpstr>
      <vt:lpstr>'E066'!Agropecuario</vt:lpstr>
      <vt:lpstr>'E067'!Agropecuario</vt:lpstr>
      <vt:lpstr>'E061'!Área_de_impresión</vt:lpstr>
      <vt:lpstr>'E062'!Área_de_impresión</vt:lpstr>
      <vt:lpstr>'E063'!Área_de_impresión</vt:lpstr>
      <vt:lpstr>'E064'!Área_de_impresión</vt:lpstr>
      <vt:lpstr>'E065'!Área_de_impresión</vt:lpstr>
      <vt:lpstr>'E066'!Área_de_impresión</vt:lpstr>
      <vt:lpstr>'E067'!Área_de_impresión</vt:lpstr>
      <vt:lpstr>'E061'!Bienes_Muebles_e_Inmuebles</vt:lpstr>
      <vt:lpstr>'E062'!Bienes_Muebles_e_Inmuebles</vt:lpstr>
      <vt:lpstr>'E063'!Bienes_Muebles_e_Inmuebles</vt:lpstr>
      <vt:lpstr>'E064'!Bienes_Muebles_e_Inmuebles</vt:lpstr>
      <vt:lpstr>'E065'!Bienes_Muebles_e_Inmuebles</vt:lpstr>
      <vt:lpstr>'E066'!Bienes_Muebles_e_Inmuebles</vt:lpstr>
      <vt:lpstr>Bienes_Muebles_e_Inmuebles</vt:lpstr>
      <vt:lpstr>'E061'!Consejería_Jurídica</vt:lpstr>
      <vt:lpstr>'E062'!Consejería_Jurídica</vt:lpstr>
      <vt:lpstr>'E063'!Consejería_Jurídica</vt:lpstr>
      <vt:lpstr>'E064'!Consejería_Jurídica</vt:lpstr>
      <vt:lpstr>'E065'!Consejería_Jurídica</vt:lpstr>
      <vt:lpstr>'E066'!Consejería_Jurídica</vt:lpstr>
      <vt:lpstr>'E067'!Consejería_Jurídica</vt:lpstr>
      <vt:lpstr>'E061'!Contraloría</vt:lpstr>
      <vt:lpstr>'E062'!Contraloría</vt:lpstr>
      <vt:lpstr>'E063'!Contraloría</vt:lpstr>
      <vt:lpstr>'E064'!Contraloría</vt:lpstr>
      <vt:lpstr>'E065'!Contraloría</vt:lpstr>
      <vt:lpstr>'E066'!Contraloría</vt:lpstr>
      <vt:lpstr>'E067'!Contraloría</vt:lpstr>
      <vt:lpstr>'E061'!Cultura</vt:lpstr>
      <vt:lpstr>'E062'!Cultura</vt:lpstr>
      <vt:lpstr>'E063'!Cultura</vt:lpstr>
      <vt:lpstr>'E064'!Cultura</vt:lpstr>
      <vt:lpstr>'E065'!Cultura</vt:lpstr>
      <vt:lpstr>'E066'!Cultura</vt:lpstr>
      <vt:lpstr>'E067'!Cultura</vt:lpstr>
      <vt:lpstr>'E061'!Desarrollo_Social</vt:lpstr>
      <vt:lpstr>'E062'!Desarrollo_Social</vt:lpstr>
      <vt:lpstr>'E063'!Desarrollo_Social</vt:lpstr>
      <vt:lpstr>'E064'!Desarrollo_Social</vt:lpstr>
      <vt:lpstr>'E065'!Desarrollo_Social</vt:lpstr>
      <vt:lpstr>'E066'!Desarrollo_Social</vt:lpstr>
      <vt:lpstr>'E067'!Desarrollo_Social</vt:lpstr>
      <vt:lpstr>'E061'!Desarrollo_Sustentable</vt:lpstr>
      <vt:lpstr>'E062'!Desarrollo_Sustentable</vt:lpstr>
      <vt:lpstr>'E063'!Desarrollo_Sustentable</vt:lpstr>
      <vt:lpstr>'E064'!Desarrollo_Sustentable</vt:lpstr>
      <vt:lpstr>'E065'!Desarrollo_Sustentable</vt:lpstr>
      <vt:lpstr>'E066'!Desarrollo_Sustentable</vt:lpstr>
      <vt:lpstr>'E067'!Desarrollo_Sustentable</vt:lpstr>
      <vt:lpstr>'E061'!Deuda_Pública</vt:lpstr>
      <vt:lpstr>'E062'!Deuda_Pública</vt:lpstr>
      <vt:lpstr>'E063'!Deuda_Pública</vt:lpstr>
      <vt:lpstr>'E064'!Deuda_Pública</vt:lpstr>
      <vt:lpstr>'E065'!Deuda_Pública</vt:lpstr>
      <vt:lpstr>'E066'!Deuda_Pública</vt:lpstr>
      <vt:lpstr>Deuda_Pública</vt:lpstr>
      <vt:lpstr>'E061'!Economía</vt:lpstr>
      <vt:lpstr>'E062'!Economía</vt:lpstr>
      <vt:lpstr>'E063'!Economía</vt:lpstr>
      <vt:lpstr>'E064'!Economía</vt:lpstr>
      <vt:lpstr>'E065'!Economía</vt:lpstr>
      <vt:lpstr>'E066'!Economía</vt:lpstr>
      <vt:lpstr>'E067'!Economía</vt:lpstr>
      <vt:lpstr>'E061'!Educación</vt:lpstr>
      <vt:lpstr>'E062'!Educación</vt:lpstr>
      <vt:lpstr>'E063'!Educación</vt:lpstr>
      <vt:lpstr>'E064'!Educación</vt:lpstr>
      <vt:lpstr>'E065'!Educación</vt:lpstr>
      <vt:lpstr>'E066'!Educación</vt:lpstr>
      <vt:lpstr>Educación</vt:lpstr>
      <vt:lpstr>'E061'!FINES</vt:lpstr>
      <vt:lpstr>'E062'!FINES</vt:lpstr>
      <vt:lpstr>'E063'!FINES</vt:lpstr>
      <vt:lpstr>'E064'!FINES</vt:lpstr>
      <vt:lpstr>'E065'!FINES</vt:lpstr>
      <vt:lpstr>'E066'!FINES</vt:lpstr>
      <vt:lpstr>FINES</vt:lpstr>
      <vt:lpstr>'E061'!Gastos_Institucionales</vt:lpstr>
      <vt:lpstr>'E062'!Gastos_Institucionales</vt:lpstr>
      <vt:lpstr>'E063'!Gastos_Institucionales</vt:lpstr>
      <vt:lpstr>'E064'!Gastos_Institucionales</vt:lpstr>
      <vt:lpstr>'E065'!Gastos_Institucionales</vt:lpstr>
      <vt:lpstr>'E066'!Gastos_Institucionales</vt:lpstr>
      <vt:lpstr>'E067'!Gastos_Institucionales</vt:lpstr>
      <vt:lpstr>'E061'!Gobierno</vt:lpstr>
      <vt:lpstr>'E062'!Gobierno</vt:lpstr>
      <vt:lpstr>'E063'!Gobierno</vt:lpstr>
      <vt:lpstr>'E064'!Gobierno</vt:lpstr>
      <vt:lpstr>'E065'!Gobierno</vt:lpstr>
      <vt:lpstr>'E066'!Gobierno</vt:lpstr>
      <vt:lpstr>Gobierno</vt:lpstr>
      <vt:lpstr>'E061'!Hacienda</vt:lpstr>
      <vt:lpstr>'E062'!Hacienda</vt:lpstr>
      <vt:lpstr>'E063'!Hacienda</vt:lpstr>
      <vt:lpstr>'E064'!Hacienda</vt:lpstr>
      <vt:lpstr>'E065'!Hacienda</vt:lpstr>
      <vt:lpstr>'E066'!Hacienda</vt:lpstr>
      <vt:lpstr>Hacienda</vt:lpstr>
      <vt:lpstr>'E061'!Innovación__Ciencia_y_Tec.</vt:lpstr>
      <vt:lpstr>'E062'!Innovación__Ciencia_y_Tec.</vt:lpstr>
      <vt:lpstr>'E063'!Innovación__Ciencia_y_Tec.</vt:lpstr>
      <vt:lpstr>'E064'!Innovación__Ciencia_y_Tec.</vt:lpstr>
      <vt:lpstr>'E065'!Innovación__Ciencia_y_Tec.</vt:lpstr>
      <vt:lpstr>'E066'!Innovación__Ciencia_y_Tec.</vt:lpstr>
      <vt:lpstr>'E067'!Innovación__Ciencia_y_Tec.</vt:lpstr>
      <vt:lpstr>'E061'!Innovación__Ciencia_y_Tecnología</vt:lpstr>
      <vt:lpstr>'E062'!Innovación__Ciencia_y_Tecnología</vt:lpstr>
      <vt:lpstr>'E063'!Innovación__Ciencia_y_Tecnología</vt:lpstr>
      <vt:lpstr>'E064'!Innovación__Ciencia_y_Tecnología</vt:lpstr>
      <vt:lpstr>'E065'!Innovación__Ciencia_y_Tecnología</vt:lpstr>
      <vt:lpstr>'E066'!Innovación__Ciencia_y_Tecnología</vt:lpstr>
      <vt:lpstr>'E067'!Innovación__Ciencia_y_Tecnología</vt:lpstr>
      <vt:lpstr>'E061'!Innovación_Ciencia_y_Tec.</vt:lpstr>
      <vt:lpstr>'E062'!Innovación_Ciencia_y_Tec.</vt:lpstr>
      <vt:lpstr>'E063'!Innovación_Ciencia_y_Tec.</vt:lpstr>
      <vt:lpstr>'E064'!Innovación_Ciencia_y_Tec.</vt:lpstr>
      <vt:lpstr>'E065'!Innovación_Ciencia_y_Tec.</vt:lpstr>
      <vt:lpstr>'E066'!Innovación_Ciencia_y_Tec.</vt:lpstr>
      <vt:lpstr>Innovación_Ciencia_y_Tec.</vt:lpstr>
      <vt:lpstr>'E061'!Movilidad_y_Transporte</vt:lpstr>
      <vt:lpstr>'E062'!Movilidad_y_Transporte</vt:lpstr>
      <vt:lpstr>'E063'!Movilidad_y_Transporte</vt:lpstr>
      <vt:lpstr>'E064'!Movilidad_y_Transporte</vt:lpstr>
      <vt:lpstr>'E065'!Movilidad_y_Transporte</vt:lpstr>
      <vt:lpstr>'E066'!Movilidad_y_Transporte</vt:lpstr>
      <vt:lpstr>'E067'!Movilidad_y_Transporte</vt:lpstr>
      <vt:lpstr>'E061'!Obras_Públicas</vt:lpstr>
      <vt:lpstr>'E062'!Obras_Públicas</vt:lpstr>
      <vt:lpstr>'E063'!Obras_Públicas</vt:lpstr>
      <vt:lpstr>'E064'!Obras_Públicas</vt:lpstr>
      <vt:lpstr>'E065'!Obras_Públicas</vt:lpstr>
      <vt:lpstr>'E066'!Obras_Públicas</vt:lpstr>
      <vt:lpstr>Obras_Públicas</vt:lpstr>
      <vt:lpstr>'E061'!Oficina_de_la_Gubernatura</vt:lpstr>
      <vt:lpstr>'E062'!Oficina_de_la_Gubernatura</vt:lpstr>
      <vt:lpstr>'E063'!Oficina_de_la_Gubernatura</vt:lpstr>
      <vt:lpstr>'E064'!Oficina_de_la_Gubernatura</vt:lpstr>
      <vt:lpstr>'E065'!Oficina_de_la_Gubernatura</vt:lpstr>
      <vt:lpstr>'E066'!Oficina_de_la_Gubernatura</vt:lpstr>
      <vt:lpstr>Oficina_de_la_Gubernatura</vt:lpstr>
      <vt:lpstr>'E061'!Órganos_Autónomos</vt:lpstr>
      <vt:lpstr>'E062'!Órganos_Autónomos</vt:lpstr>
      <vt:lpstr>'E063'!Órganos_Autónomos</vt:lpstr>
      <vt:lpstr>'E064'!Órganos_Autónomos</vt:lpstr>
      <vt:lpstr>'E065'!Órganos_Autónomos</vt:lpstr>
      <vt:lpstr>'E066'!Órganos_Autónomos</vt:lpstr>
      <vt:lpstr>Órganos_Autónomos</vt:lpstr>
      <vt:lpstr>'E061'!Participaciones_a_municipios</vt:lpstr>
      <vt:lpstr>'E062'!Participaciones_a_municipios</vt:lpstr>
      <vt:lpstr>'E063'!Participaciones_a_municipios</vt:lpstr>
      <vt:lpstr>'E064'!Participaciones_a_municipios</vt:lpstr>
      <vt:lpstr>'E065'!Participaciones_a_municipios</vt:lpstr>
      <vt:lpstr>'E066'!Participaciones_a_municipios</vt:lpstr>
      <vt:lpstr>'E067'!Participaciones_a_municipios</vt:lpstr>
      <vt:lpstr>'E061'!Poder_Judicial</vt:lpstr>
      <vt:lpstr>'E062'!Poder_Judicial</vt:lpstr>
      <vt:lpstr>'E063'!Poder_Judicial</vt:lpstr>
      <vt:lpstr>'E064'!Poder_Judicial</vt:lpstr>
      <vt:lpstr>'E065'!Poder_Judicial</vt:lpstr>
      <vt:lpstr>'E066'!Poder_Judicial</vt:lpstr>
      <vt:lpstr>'E067'!Poder_Judicial</vt:lpstr>
      <vt:lpstr>'E061'!Poder_Legislativo</vt:lpstr>
      <vt:lpstr>'E062'!Poder_Legislativo</vt:lpstr>
      <vt:lpstr>'E063'!Poder_Legislativo</vt:lpstr>
      <vt:lpstr>'E064'!Poder_Legislativo</vt:lpstr>
      <vt:lpstr>'E065'!Poder_Legislativo</vt:lpstr>
      <vt:lpstr>'E066'!Poder_Legislativo</vt:lpstr>
      <vt:lpstr>Poder_Legislativo</vt:lpstr>
      <vt:lpstr>'E061'!Procuración_de_Justicia</vt:lpstr>
      <vt:lpstr>'E062'!Procuración_de_Justicia</vt:lpstr>
      <vt:lpstr>'E063'!Procuración_de_Justicia</vt:lpstr>
      <vt:lpstr>'E064'!Procuración_de_Justicia</vt:lpstr>
      <vt:lpstr>'E065'!Procuración_de_Justicia</vt:lpstr>
      <vt:lpstr>'E066'!Procuración_de_Justicia</vt:lpstr>
      <vt:lpstr>'E067'!Procuración_de_Justicia</vt:lpstr>
      <vt:lpstr>'E061'!Ramos</vt:lpstr>
      <vt:lpstr>'E062'!Ramos</vt:lpstr>
      <vt:lpstr>'E063'!Ramos</vt:lpstr>
      <vt:lpstr>'E064'!Ramos</vt:lpstr>
      <vt:lpstr>'E065'!Ramos</vt:lpstr>
      <vt:lpstr>'E066'!Ramos</vt:lpstr>
      <vt:lpstr>Ramos</vt:lpstr>
      <vt:lpstr>'E061'!RAMOS_ESTATALES</vt:lpstr>
      <vt:lpstr>'E062'!RAMOS_ESTATALES</vt:lpstr>
      <vt:lpstr>'E063'!RAMOS_ESTATALES</vt:lpstr>
      <vt:lpstr>'E064'!RAMOS_ESTATALES</vt:lpstr>
      <vt:lpstr>'E065'!RAMOS_ESTATALES</vt:lpstr>
      <vt:lpstr>'E066'!RAMOS_ESTATALES</vt:lpstr>
      <vt:lpstr>'E067'!RAMOS_ESTATALES</vt:lpstr>
      <vt:lpstr>'E061'!Salud</vt:lpstr>
      <vt:lpstr>'E062'!Salud</vt:lpstr>
      <vt:lpstr>'E063'!Salud</vt:lpstr>
      <vt:lpstr>'E064'!Salud</vt:lpstr>
      <vt:lpstr>'E065'!Salud</vt:lpstr>
      <vt:lpstr>'E066'!Salud</vt:lpstr>
      <vt:lpstr>'E067'!Salud</vt:lpstr>
      <vt:lpstr>'E061'!Seguridad_Pública</vt:lpstr>
      <vt:lpstr>'E062'!Seguridad_Pública</vt:lpstr>
      <vt:lpstr>'E063'!Seguridad_Pública</vt:lpstr>
      <vt:lpstr>'E064'!Seguridad_Pública</vt:lpstr>
      <vt:lpstr>'E065'!Seguridad_Pública</vt:lpstr>
      <vt:lpstr>'E066'!Seguridad_Pública</vt:lpstr>
      <vt:lpstr>'E067'!Seguridad_Pública</vt:lpstr>
      <vt:lpstr>'E061'!Títulos_a_imprimir</vt:lpstr>
      <vt:lpstr>'E062'!Títulos_a_imprimir</vt:lpstr>
      <vt:lpstr>'E063'!Títulos_a_imprimir</vt:lpstr>
      <vt:lpstr>'E064'!Títulos_a_imprimir</vt:lpstr>
      <vt:lpstr>'E065'!Títulos_a_imprimir</vt:lpstr>
      <vt:lpstr>'E066'!Títulos_a_imprimir</vt:lpstr>
      <vt:lpstr>'E067'!Títulos_a_imprimir</vt:lpstr>
      <vt:lpstr>'E061'!Trabajo</vt:lpstr>
      <vt:lpstr>'E062'!Trabajo</vt:lpstr>
      <vt:lpstr>'E063'!Trabajo</vt:lpstr>
      <vt:lpstr>'E064'!Trabajo</vt:lpstr>
      <vt:lpstr>'E065'!Trabajo</vt:lpstr>
      <vt:lpstr>'E066'!Trabajo</vt:lpstr>
      <vt:lpstr>'E067'!Trabajo</vt:lpstr>
      <vt:lpstr>'E061'!Turismo</vt:lpstr>
      <vt:lpstr>'E062'!Turismo</vt:lpstr>
      <vt:lpstr>'E063'!Turismo</vt:lpstr>
      <vt:lpstr>'E064'!Turismo</vt:lpstr>
      <vt:lpstr>'E065'!Turismo</vt:lpstr>
      <vt:lpstr>'E066'!Turismo</vt:lpstr>
      <vt:lpstr>Turismo</vt:lpstr>
      <vt:lpstr>'E061'!Unidades_Responsables_de_Gasto</vt:lpstr>
      <vt:lpstr>'E062'!Unidades_Responsables_de_Gasto</vt:lpstr>
      <vt:lpstr>'E063'!Unidades_Responsables_de_Gasto</vt:lpstr>
      <vt:lpstr>'E064'!Unidades_Responsables_de_Gasto</vt:lpstr>
      <vt:lpstr>'E065'!Unidades_Responsables_de_Gasto</vt:lpstr>
      <vt:lpstr>'E066'!Unidades_Responsables_de_Gasto</vt:lpstr>
      <vt:lpstr>'E067'!Unidades_Responsables_de_Gasto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dc:creator>
  <cp:lastModifiedBy>Mario</cp:lastModifiedBy>
  <cp:lastPrinted>2018-01-29T21:03:19Z</cp:lastPrinted>
  <dcterms:created xsi:type="dcterms:W3CDTF">2016-03-15T17:29:36Z</dcterms:created>
  <dcterms:modified xsi:type="dcterms:W3CDTF">2018-02-20T22:26:53Z</dcterms:modified>
</cp:coreProperties>
</file>