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Finanzas\Desktop\Ag Est Final\"/>
    </mc:Choice>
  </mc:AlternateContent>
  <bookViews>
    <workbookView xWindow="-15" yWindow="-15" windowWidth="10320" windowHeight="8175" tabRatio="880"/>
  </bookViews>
  <sheets>
    <sheet name="Cap.1ContraPortada" sheetId="82" r:id="rId1"/>
    <sheet name="Blanco" sheetId="83" r:id="rId2"/>
    <sheet name="Ubicacion fisica de áreas" sheetId="3" r:id="rId3"/>
    <sheet name="Restauración forestal" sheetId="2" r:id="rId4"/>
    <sheet name="Convenios" sheetId="5" r:id="rId5"/>
    <sheet name="Convenios (2)" sheetId="6" r:id="rId6"/>
    <sheet name="Acuerdos" sheetId="7" r:id="rId7"/>
    <sheet name="Acuerdos (2)" sheetId="8" r:id="rId8"/>
    <sheet name="Procedimientos" sheetId="9" r:id="rId9"/>
    <sheet name="Trámites a Municipios" sheetId="10" r:id="rId10"/>
    <sheet name="Zona M." sheetId="11" r:id="rId11"/>
    <sheet name="Zona M. (1)" sheetId="12" r:id="rId12"/>
    <sheet name="Zona M. (2)" sheetId="13" r:id="rId13"/>
    <sheet name="Educación formal" sheetId="14" r:id="rId14"/>
    <sheet name="Capacitación Normatividad Amb." sheetId="15" r:id="rId15"/>
    <sheet name="PACMUN" sheetId="16" r:id="rId16"/>
    <sheet name="PEACC MOR" sheetId="17" r:id="rId17"/>
    <sheet name="CCEDS " sheetId="18" r:id="rId18"/>
    <sheet name="CCEDS  (2)" sheetId="19" r:id="rId19"/>
    <sheet name="CEDU" sheetId="20" r:id="rId20"/>
    <sheet name="CEDU  (2)" sheetId="21" r:id="rId21"/>
    <sheet name="Denuncias" sheetId="22" r:id="rId22"/>
    <sheet name="Ordenamiento Ecolog." sheetId="23" r:id="rId23"/>
    <sheet name="Funcionarios Capacitados" sheetId="24" r:id="rId24"/>
    <sheet name="Programas Desarrollo Susten." sheetId="25" r:id="rId25"/>
    <sheet name="Inversión por municipio" sheetId="27" r:id="rId26"/>
    <sheet name="Resumen Programas" sheetId="28" r:id="rId27"/>
    <sheet name="Resumen Municipios" sheetId="29" r:id="rId28"/>
    <sheet name="Resumen Municipios (2)" sheetId="31" r:id="rId29"/>
    <sheet name="Resumen Municipios (3)" sheetId="32" r:id="rId30"/>
    <sheet name="Resumen Municipios (4)" sheetId="33" r:id="rId31"/>
    <sheet name="PIPE 2012" sheetId="34" r:id="rId32"/>
    <sheet name="PIPE 2013" sheetId="35" r:id="rId33"/>
    <sheet name="CULTURA AGUA 2012" sheetId="36" r:id="rId34"/>
    <sheet name="CULTURA AGUA 2013" sheetId="37" r:id="rId35"/>
    <sheet name="FAFEF 2012" sheetId="38" r:id="rId36"/>
    <sheet name="ZONAS RURALES 2012" sheetId="39" r:id="rId37"/>
    <sheet name="ZONAS RURALES 2013" sheetId="40" r:id="rId38"/>
    <sheet name="ZONAS RURALES 2013 (2)" sheetId="41" r:id="rId39"/>
    <sheet name=" AGUA LIMPIA 2012" sheetId="42" r:id="rId40"/>
    <sheet name=" AGUA LIMPIA 2013" sheetId="43" r:id="rId41"/>
    <sheet name="APAZU 2012" sheetId="44" r:id="rId42"/>
    <sheet name="APAZU 2012 (2)" sheetId="45" r:id="rId43"/>
    <sheet name="APAZU 2012 (3)" sheetId="64" r:id="rId44"/>
    <sheet name="APAZU 2012 (4)" sheetId="65" r:id="rId45"/>
    <sheet name="APAZU 2013" sheetId="47" r:id="rId46"/>
    <sheet name="APAZU 2013 (2)" sheetId="46" r:id="rId47"/>
    <sheet name="APAZU 2013 (3)" sheetId="48" r:id="rId48"/>
    <sheet name="APAZU 2013 (4)" sheetId="49" r:id="rId49"/>
    <sheet name="APAZU 2013 (5)" sheetId="50" r:id="rId50"/>
    <sheet name="reag FISE 07-10 (2012)" sheetId="51" r:id="rId51"/>
    <sheet name="PROTAR 2012" sheetId="52" r:id="rId52"/>
    <sheet name="PROTAR 2013" sheetId="53" r:id="rId53"/>
    <sheet name="PROGRAMA REGIONAL 2012" sheetId="54" r:id="rId54"/>
    <sheet name="FONDEN 2013" sheetId="55" r:id="rId55"/>
    <sheet name=" FISE 2012" sheetId="56" r:id="rId56"/>
    <sheet name="GERENCIA OPERATIVA 2012" sheetId="57" r:id="rId57"/>
    <sheet name="GERENCIA OPERATIVA 2013" sheetId="58" r:id="rId58"/>
    <sheet name="DISTRITOS DE RIEGO 2013" sheetId="59" r:id="rId59"/>
    <sheet name="UNIDADES DE RIEGO 2013" sheetId="60" r:id="rId60"/>
    <sheet name="UNIDADES DE RIEGO 2013 (2)" sheetId="73" r:id="rId61"/>
    <sheet name="COBERTURA AGUA" sheetId="61" r:id="rId62"/>
    <sheet name="PTAR" sheetId="62" r:id="rId63"/>
    <sheet name="PTAR (2)" sheetId="63" r:id="rId64"/>
    <sheet name="ESTAC METEOROL" sheetId="74" r:id="rId65"/>
    <sheet name="TEMP MEDIA MENS" sheetId="75" r:id="rId66"/>
    <sheet name="TEMP EXTR MEN" sheetId="76" r:id="rId67"/>
    <sheet name="TEMP EXTR MEN (2)" sheetId="77" r:id="rId68"/>
    <sheet name="TEMP EXTR MEN (3)" sheetId="78" r:id="rId69"/>
    <sheet name="PRECIPITACIÓN TOTAL MEN" sheetId="79" r:id="rId70"/>
    <sheet name="Serv público x placa y municipi" sheetId="66" r:id="rId71"/>
    <sheet name="Serv Pub. segun Itinerario" sheetId="67" r:id="rId72"/>
    <sheet name="Serv Pub. fuera del marc" sheetId="68" r:id="rId73"/>
    <sheet name="Serv. part por tipo placa (1)" sheetId="69" r:id="rId74"/>
    <sheet name="Servicio part. x tipo de placa " sheetId="70" r:id="rId75"/>
    <sheet name="Tramites de licencia x delegaci" sheetId="71" r:id="rId76"/>
    <sheet name="Licencias x Tipo y Delegacion" sheetId="72" r:id="rId77"/>
  </sheets>
  <externalReferences>
    <externalReference r:id="rId78"/>
    <externalReference r:id="rId79"/>
    <externalReference r:id="rId80"/>
    <externalReference r:id="rId81"/>
  </externalReferences>
  <definedNames>
    <definedName name="_xlnm._FilterDatabase" localSheetId="39" hidden="1">' AGUA LIMPIA 2012'!$A$4:$C$4</definedName>
    <definedName name="_xlnm._FilterDatabase" localSheetId="40" hidden="1">' AGUA LIMPIA 2013'!$A$4:$C$4</definedName>
    <definedName name="_xlnm._FilterDatabase" localSheetId="55" hidden="1">' FISE 2012'!$A$5:$C$5</definedName>
    <definedName name="_xlnm._FilterDatabase" localSheetId="41" hidden="1">'APAZU 2012'!$A$5:$F$34</definedName>
    <definedName name="_xlnm._FilterDatabase" localSheetId="42" hidden="1">'APAZU 2012 (2)'!$A$5:$C$5</definedName>
    <definedName name="_xlnm._FilterDatabase" localSheetId="43" hidden="1">'APAZU 2012 (3)'!$A$5:$C$5</definedName>
    <definedName name="_xlnm._FilterDatabase" localSheetId="44" hidden="1">'APAZU 2012 (4)'!$A$5:$C$5</definedName>
    <definedName name="_xlnm._FilterDatabase" localSheetId="45" hidden="1">'APAZU 2013'!$A$5:$C$5</definedName>
    <definedName name="_xlnm._FilterDatabase" localSheetId="46" hidden="1">'APAZU 2013 (2)'!$A$5:$C$5</definedName>
    <definedName name="_xlnm._FilterDatabase" localSheetId="47" hidden="1">'APAZU 2013 (3)'!$A$5:$C$5</definedName>
    <definedName name="_xlnm._FilterDatabase" localSheetId="48" hidden="1">'APAZU 2013 (4)'!$A$5:$C$5</definedName>
    <definedName name="_xlnm._FilterDatabase" localSheetId="49" hidden="1">'APAZU 2013 (5)'!$A$5:$C$5</definedName>
    <definedName name="_xlnm._FilterDatabase" localSheetId="58" hidden="1">'DISTRITOS DE RIEGO 2013'!$A$5:$F$36</definedName>
    <definedName name="_xlnm._FilterDatabase" localSheetId="54" hidden="1">'FONDEN 2013'!$A$5:$F$5</definedName>
    <definedName name="_xlnm._FilterDatabase" localSheetId="56" hidden="1">'GERENCIA OPERATIVA 2012'!$A$4:$F$4</definedName>
    <definedName name="_xlnm._FilterDatabase" localSheetId="57" hidden="1">'GERENCIA OPERATIVA 2013'!$A$4:$F$4</definedName>
    <definedName name="_xlnm._FilterDatabase" localSheetId="53" hidden="1">'PROGRAMA REGIONAL 2012'!$A$5:$F$5</definedName>
    <definedName name="_xlnm._FilterDatabase" localSheetId="51" hidden="1">'PROTAR 2012'!$A$5:$F$5</definedName>
    <definedName name="_xlnm._FilterDatabase" localSheetId="52" hidden="1">'PROTAR 2013'!$A$5:$F$5</definedName>
    <definedName name="_xlnm._FilterDatabase" localSheetId="50" hidden="1">'reag FISE 07-10 (2012)'!$A$5:$C$5</definedName>
    <definedName name="_xlnm._FilterDatabase" localSheetId="59" hidden="1">'UNIDADES DE RIEGO 2013'!$A$5:$F$33</definedName>
    <definedName name="_xlnm._FilterDatabase" localSheetId="60" hidden="1">'UNIDADES DE RIEGO 2013 (2)'!$A$5:$F$28</definedName>
    <definedName name="_xlnm._FilterDatabase" localSheetId="36" hidden="1">'ZONAS RURALES 2012'!$A$5:$C$5</definedName>
    <definedName name="_xlnm._FilterDatabase" localSheetId="37" hidden="1">'ZONAS RURALES 2013'!$A$5:$F$43</definedName>
    <definedName name="_xlnm._FilterDatabase" localSheetId="38" hidden="1">'ZONAS RURALES 2013 (2)'!$A$5:$F$35</definedName>
    <definedName name="_xlnm.Print_Area" localSheetId="39">' AGUA LIMPIA 2012'!$A$1:$F$18</definedName>
    <definedName name="_xlnm.Print_Area" localSheetId="40">' AGUA LIMPIA 2013'!$A$1:$F$17</definedName>
    <definedName name="_xlnm.Print_Area" localSheetId="55">' FISE 2012'!$A$1:$F$23</definedName>
    <definedName name="_xlnm.Print_Area" localSheetId="6">Acuerdos!$A$1:$F$16</definedName>
    <definedName name="_xlnm.Print_Area" localSheetId="7">'Acuerdos (2)'!$A$1:$F$13</definedName>
    <definedName name="_xlnm.Print_Area" localSheetId="41">'APAZU 2012'!$A$1:$F$37</definedName>
    <definedName name="_xlnm.Print_Area" localSheetId="42">'APAZU 2012 (2)'!$A$1:$F$35</definedName>
    <definedName name="_xlnm.Print_Area" localSheetId="43">'APAZU 2012 (3)'!$A$1:$F$35</definedName>
    <definedName name="_xlnm.Print_Area" localSheetId="44">'APAZU 2012 (4)'!$A$1:$F$17</definedName>
    <definedName name="_xlnm.Print_Area" localSheetId="45">'APAZU 2013'!$A$1:$F$33</definedName>
    <definedName name="_xlnm.Print_Area" localSheetId="46">'APAZU 2013 (2)'!$A$1:$F$38</definedName>
    <definedName name="_xlnm.Print_Area" localSheetId="47">'APAZU 2013 (3)'!$A$1:$F$28</definedName>
    <definedName name="_xlnm.Print_Area" localSheetId="48">'APAZU 2013 (4)'!$A$1:$F$42</definedName>
    <definedName name="_xlnm.Print_Area" localSheetId="49">'APAZU 2013 (5)'!$A$1:$F$16</definedName>
    <definedName name="_xlnm.Print_Area" localSheetId="1">Blanco!$A$1:$K$38</definedName>
    <definedName name="_xlnm.Print_Area" localSheetId="0">Cap.1ContraPortada!$A$1:$K$38</definedName>
    <definedName name="_xlnm.Print_Area" localSheetId="17">'CCEDS '!$A$1:$E$32</definedName>
    <definedName name="_xlnm.Print_Area" localSheetId="19">CEDU!$A$1:$F$32</definedName>
    <definedName name="_xlnm.Print_Area" localSheetId="61">'COBERTURA AGUA'!$A$1:$H$40</definedName>
    <definedName name="_xlnm.Print_Area" localSheetId="4">Convenios!$A$1:$E$20</definedName>
    <definedName name="_xlnm.Print_Area" localSheetId="33">'CULTURA AGUA 2012'!$A$1:$F$18</definedName>
    <definedName name="_xlnm.Print_Area" localSheetId="34">'CULTURA AGUA 2013'!$A$1:$F$18</definedName>
    <definedName name="_xlnm.Print_Area" localSheetId="21">Denuncias!$A$1:$E$36</definedName>
    <definedName name="_xlnm.Print_Area" localSheetId="58">'DISTRITOS DE RIEGO 2013'!$A$1:$F$38</definedName>
    <definedName name="_xlnm.Print_Area" localSheetId="64">'ESTAC METEOROL'!$A$1:$R$12</definedName>
    <definedName name="_xlnm.Print_Area" localSheetId="35">'FAFEF 2012'!$A$1:$F$25</definedName>
    <definedName name="_xlnm.Print_Area" localSheetId="54">'FONDEN 2013'!$A$1:$F$36</definedName>
    <definedName name="_xlnm.Print_Area" localSheetId="23">'Funcionarios Capacitados'!$A$1:$E$36</definedName>
    <definedName name="_xlnm.Print_Area" localSheetId="56">'GERENCIA OPERATIVA 2012'!$A$1:$F$10</definedName>
    <definedName name="_xlnm.Print_Area" localSheetId="57">'GERENCIA OPERATIVA 2013'!$A$1:$F$10</definedName>
    <definedName name="_xlnm.Print_Area" localSheetId="76">'Licencias x Tipo y Delegacion'!$A$1:$AC$19</definedName>
    <definedName name="_xlnm.Print_Area" localSheetId="22">'Ordenamiento Ecolog.'!$A$1:$U$26</definedName>
    <definedName name="_xlnm.Print_Area" localSheetId="15">PACMUN!$A$1:$C$40</definedName>
    <definedName name="_xlnm.Print_Area" localSheetId="16">'PEACC MOR'!$A$1:$C$10</definedName>
    <definedName name="_xlnm.Print_Area" localSheetId="31">'PIPE 2012'!$A$1:$F$18</definedName>
    <definedName name="_xlnm.Print_Area" localSheetId="32">'PIPE 2013'!$A$1:$F$18</definedName>
    <definedName name="_xlnm.Print_Area" localSheetId="69">'PRECIPITACIÓN TOTAL MEN'!$A$1:$AB$31</definedName>
    <definedName name="_xlnm.Print_Area" localSheetId="53">'PROGRAMA REGIONAL 2012'!$A$1:$F$23</definedName>
    <definedName name="_xlnm.Print_Area" localSheetId="24">'Programas Desarrollo Susten.'!$A$1:$E$24</definedName>
    <definedName name="_xlnm.Print_Area" localSheetId="51">'PROTAR 2012'!$A$1:$F$14</definedName>
    <definedName name="_xlnm.Print_Area" localSheetId="52">'PROTAR 2013'!$A$1:$F$39</definedName>
    <definedName name="_xlnm.Print_Area" localSheetId="62">PTAR!$A$1:$L$41</definedName>
    <definedName name="_xlnm.Print_Area" localSheetId="63">'PTAR (2)'!$A$1:$L$23</definedName>
    <definedName name="_xlnm.Print_Area" localSheetId="50">'reag FISE 07-10 (2012)'!$A$1:$F$10</definedName>
    <definedName name="_xlnm.Print_Area" localSheetId="28">'Resumen Municipios (2)'!$A$1:$E$36</definedName>
    <definedName name="_xlnm.Print_Area" localSheetId="29">'Resumen Municipios (3)'!$A$1:$E$45</definedName>
    <definedName name="_xlnm.Print_Area" localSheetId="30">'Resumen Municipios (4)'!$A$1:$E$31</definedName>
    <definedName name="_xlnm.Print_Area" localSheetId="72">'Serv Pub. fuera del marc'!$A$1:$U$49</definedName>
    <definedName name="_xlnm.Print_Area" localSheetId="71">'Serv Pub. segun Itinerario'!$A$1:$Y$44</definedName>
    <definedName name="_xlnm.Print_Area" localSheetId="70">'Serv público x placa y municipi'!$A$1:$Q$44</definedName>
    <definedName name="_xlnm.Print_Area" localSheetId="73">'Serv. part por tipo placa (1)'!$A$1:$Y$41</definedName>
    <definedName name="_xlnm.Print_Area" localSheetId="74">'Servicio part. x tipo de placa '!$A$1:$Y$41</definedName>
    <definedName name="_xlnm.Print_Area" localSheetId="66">'TEMP EXTR MEN'!$A$1:$J$34</definedName>
    <definedName name="_xlnm.Print_Area" localSheetId="67">'TEMP EXTR MEN (2)'!$A$1:$J$34</definedName>
    <definedName name="_xlnm.Print_Area" localSheetId="68">'TEMP EXTR MEN (3)'!$A$1:$J$20</definedName>
    <definedName name="_xlnm.Print_Area" localSheetId="65">'TEMP MEDIA MENS'!$A$1:$AB$32</definedName>
    <definedName name="_xlnm.Print_Area" localSheetId="9">'Trámites a Municipios'!$A$1:$E$42</definedName>
    <definedName name="_xlnm.Print_Area" localSheetId="75">'Tramites de licencia x delegaci'!$A$1:$V$19</definedName>
    <definedName name="_xlnm.Print_Area" localSheetId="59">'UNIDADES DE RIEGO 2013'!$A$1:$F$36</definedName>
    <definedName name="_xlnm.Print_Area" localSheetId="60">'UNIDADES DE RIEGO 2013 (2)'!$A$1:$F$30</definedName>
    <definedName name="_xlnm.Print_Area" localSheetId="10">'Zona M.'!$A$1:$F$20</definedName>
    <definedName name="_xlnm.Print_Area" localSheetId="11">'Zona M. (1)'!$A$1:$F$21</definedName>
    <definedName name="_xlnm.Print_Area" localSheetId="12">'Zona M. (2)'!$A$1:$F$10</definedName>
    <definedName name="_xlnm.Print_Area" localSheetId="36">'ZONAS RURALES 2012'!$A$1:$F$33</definedName>
    <definedName name="_xlnm.Print_Area" localSheetId="37">'ZONAS RURALES 2013'!$A$1:$F$46</definedName>
    <definedName name="_xlnm.Print_Area" localSheetId="38">'ZONAS RURALES 2013 (2)'!$A$1:$F$37</definedName>
    <definedName name="Buscar_duplicados_por_PRUEBA" localSheetId="39">#REF!</definedName>
    <definedName name="Buscar_duplicados_por_PRUEBA" localSheetId="40">#REF!</definedName>
    <definedName name="Buscar_duplicados_por_PRUEBA" localSheetId="55">#REF!</definedName>
    <definedName name="Buscar_duplicados_por_PRUEBA" localSheetId="7">#REF!</definedName>
    <definedName name="Buscar_duplicados_por_PRUEBA" localSheetId="41">#REF!</definedName>
    <definedName name="Buscar_duplicados_por_PRUEBA" localSheetId="42">#REF!</definedName>
    <definedName name="Buscar_duplicados_por_PRUEBA" localSheetId="45">#REF!</definedName>
    <definedName name="Buscar_duplicados_por_PRUEBA" localSheetId="46">#REF!</definedName>
    <definedName name="Buscar_duplicados_por_PRUEBA" localSheetId="47">#REF!</definedName>
    <definedName name="Buscar_duplicados_por_PRUEBA" localSheetId="48">#REF!</definedName>
    <definedName name="Buscar_duplicados_por_PRUEBA" localSheetId="49">#REF!</definedName>
    <definedName name="Buscar_duplicados_por_PRUEBA" localSheetId="1">#REF!</definedName>
    <definedName name="Buscar_duplicados_por_PRUEBA" localSheetId="0">#REF!</definedName>
    <definedName name="Buscar_duplicados_por_PRUEBA" localSheetId="14">#REF!</definedName>
    <definedName name="Buscar_duplicados_por_PRUEBA" localSheetId="5">#REF!</definedName>
    <definedName name="Buscar_duplicados_por_PRUEBA" localSheetId="33">#REF!</definedName>
    <definedName name="Buscar_duplicados_por_PRUEBA" localSheetId="34">#REF!</definedName>
    <definedName name="Buscar_duplicados_por_PRUEBA" localSheetId="21">#REF!</definedName>
    <definedName name="Buscar_duplicados_por_PRUEBA" localSheetId="58">#REF!</definedName>
    <definedName name="Buscar_duplicados_por_PRUEBA" localSheetId="13">#REF!</definedName>
    <definedName name="Buscar_duplicados_por_PRUEBA" localSheetId="35">#REF!</definedName>
    <definedName name="Buscar_duplicados_por_PRUEBA" localSheetId="54">#REF!</definedName>
    <definedName name="Buscar_duplicados_por_PRUEBA" localSheetId="15">#REF!</definedName>
    <definedName name="Buscar_duplicados_por_PRUEBA" localSheetId="16">#REF!</definedName>
    <definedName name="Buscar_duplicados_por_PRUEBA" localSheetId="31">#REF!</definedName>
    <definedName name="Buscar_duplicados_por_PRUEBA" localSheetId="32">#REF!</definedName>
    <definedName name="Buscar_duplicados_por_PRUEBA" localSheetId="53">#REF!</definedName>
    <definedName name="Buscar_duplicados_por_PRUEBA" localSheetId="51">#REF!</definedName>
    <definedName name="Buscar_duplicados_por_PRUEBA" localSheetId="52">#REF!</definedName>
    <definedName name="Buscar_duplicados_por_PRUEBA" localSheetId="62">#REF!</definedName>
    <definedName name="Buscar_duplicados_por_PRUEBA" localSheetId="63">#REF!</definedName>
    <definedName name="Buscar_duplicados_por_PRUEBA" localSheetId="50">#REF!</definedName>
    <definedName name="Buscar_duplicados_por_PRUEBA" localSheetId="27">#REF!</definedName>
    <definedName name="Buscar_duplicados_por_PRUEBA" localSheetId="28">#REF!</definedName>
    <definedName name="Buscar_duplicados_por_PRUEBA" localSheetId="29">#REF!</definedName>
    <definedName name="Buscar_duplicados_por_PRUEBA" localSheetId="30">#REF!</definedName>
    <definedName name="Buscar_duplicados_por_PRUEBA" localSheetId="9">#REF!</definedName>
    <definedName name="Buscar_duplicados_por_PRUEBA" localSheetId="59">#REF!</definedName>
    <definedName name="Buscar_duplicados_por_PRUEBA" localSheetId="60">#REF!</definedName>
    <definedName name="Buscar_duplicados_por_PRUEBA" localSheetId="10">#REF!</definedName>
    <definedName name="Buscar_duplicados_por_PRUEBA" localSheetId="11">#REF!</definedName>
    <definedName name="Buscar_duplicados_por_PRUEBA" localSheetId="36">#REF!</definedName>
    <definedName name="Buscar_duplicados_por_PRUEBA" localSheetId="37">#REF!</definedName>
    <definedName name="Buscar_duplicados_por_PRUEBA" localSheetId="38">#REF!</definedName>
    <definedName name="Buscar_duplicados_por_PRUEBA">#REF!</definedName>
    <definedName name="FORMATO" localSheetId="39">#REF!</definedName>
    <definedName name="FORMATO" localSheetId="40">#REF!</definedName>
    <definedName name="FORMATO" localSheetId="55">#REF!</definedName>
    <definedName name="FORMATO" localSheetId="7">#REF!</definedName>
    <definedName name="FORMATO" localSheetId="41">#REF!</definedName>
    <definedName name="FORMATO" localSheetId="42">#REF!</definedName>
    <definedName name="FORMATO" localSheetId="45">#REF!</definedName>
    <definedName name="FORMATO" localSheetId="46">#REF!</definedName>
    <definedName name="FORMATO" localSheetId="47">#REF!</definedName>
    <definedName name="FORMATO" localSheetId="48">#REF!</definedName>
    <definedName name="FORMATO" localSheetId="49">#REF!</definedName>
    <definedName name="FORMATO" localSheetId="1">#REF!</definedName>
    <definedName name="FORMATO" localSheetId="0">#REF!</definedName>
    <definedName name="FORMATO" localSheetId="14">#REF!</definedName>
    <definedName name="FORMATO" localSheetId="5">#REF!</definedName>
    <definedName name="FORMATO" localSheetId="33">#REF!</definedName>
    <definedName name="FORMATO" localSheetId="34">#REF!</definedName>
    <definedName name="FORMATO" localSheetId="21">#REF!</definedName>
    <definedName name="FORMATO" localSheetId="58">#REF!</definedName>
    <definedName name="FORMATO" localSheetId="13">#REF!</definedName>
    <definedName name="FORMATO" localSheetId="35">#REF!</definedName>
    <definedName name="FORMATO" localSheetId="54">#REF!</definedName>
    <definedName name="FORMATO" localSheetId="15">#REF!</definedName>
    <definedName name="FORMATO" localSheetId="16">#REF!</definedName>
    <definedName name="FORMATO" localSheetId="31">#REF!</definedName>
    <definedName name="FORMATO" localSheetId="32">#REF!</definedName>
    <definedName name="FORMATO" localSheetId="53">#REF!</definedName>
    <definedName name="FORMATO" localSheetId="51">#REF!</definedName>
    <definedName name="FORMATO" localSheetId="52">#REF!</definedName>
    <definedName name="FORMATO" localSheetId="62">#REF!</definedName>
    <definedName name="FORMATO" localSheetId="63">#REF!</definedName>
    <definedName name="FORMATO" localSheetId="50">#REF!</definedName>
    <definedName name="FORMATO" localSheetId="27">#REF!</definedName>
    <definedName name="FORMATO" localSheetId="28">#REF!</definedName>
    <definedName name="FORMATO" localSheetId="29">#REF!</definedName>
    <definedName name="FORMATO" localSheetId="30">#REF!</definedName>
    <definedName name="FORMATO" localSheetId="9">#REF!</definedName>
    <definedName name="FORMATO" localSheetId="59">#REF!</definedName>
    <definedName name="FORMATO" localSheetId="60">#REF!</definedName>
    <definedName name="FORMATO" localSheetId="10">#REF!</definedName>
    <definedName name="FORMATO" localSheetId="11">#REF!</definedName>
    <definedName name="FORMATO" localSheetId="36">#REF!</definedName>
    <definedName name="FORMATO" localSheetId="37">#REF!</definedName>
    <definedName name="FORMATO" localSheetId="38">#REF!</definedName>
    <definedName name="FORMATO">#REF!</definedName>
    <definedName name="m">#REF!</definedName>
    <definedName name="Payment_Needed">"Pago necesario"</definedName>
    <definedName name="Reimbursement">"Reembolso"</definedName>
    <definedName name="_xlnm.Print_Titles" localSheetId="39">' AGUA LIMPIA 2012'!$1:$4</definedName>
    <definedName name="_xlnm.Print_Titles" localSheetId="40">' AGUA LIMPIA 2013'!$1:$4</definedName>
    <definedName name="_xlnm.Print_Titles" localSheetId="55">' FISE 2012'!$1:$5</definedName>
    <definedName name="_xlnm.Print_Titles" localSheetId="41">'APAZU 2012'!$1:$5</definedName>
    <definedName name="_xlnm.Print_Titles" localSheetId="42">'APAZU 2012 (2)'!$1:$5</definedName>
    <definedName name="_xlnm.Print_Titles" localSheetId="43">'APAZU 2012 (3)'!$1:$5</definedName>
    <definedName name="_xlnm.Print_Titles" localSheetId="44">'APAZU 2012 (4)'!$1:$5</definedName>
    <definedName name="_xlnm.Print_Titles" localSheetId="45">'APAZU 2013'!$1:$5</definedName>
    <definedName name="_xlnm.Print_Titles" localSheetId="46">'APAZU 2013 (2)'!$1:$5</definedName>
    <definedName name="_xlnm.Print_Titles" localSheetId="47">'APAZU 2013 (3)'!$1:$5</definedName>
    <definedName name="_xlnm.Print_Titles" localSheetId="48">'APAZU 2013 (4)'!$1:$5</definedName>
    <definedName name="_xlnm.Print_Titles" localSheetId="49">'APAZU 2013 (5)'!$1:$5</definedName>
    <definedName name="_xlnm.Print_Titles" localSheetId="58">'DISTRITOS DE RIEGO 2013'!$1:$5</definedName>
    <definedName name="_xlnm.Print_Titles" localSheetId="35">'FAFEF 2012'!$5:$6</definedName>
    <definedName name="_xlnm.Print_Titles" localSheetId="54">'FONDEN 2013'!$5:$5</definedName>
    <definedName name="_xlnm.Print_Titles" localSheetId="56">'GERENCIA OPERATIVA 2012'!$4:$4</definedName>
    <definedName name="_xlnm.Print_Titles" localSheetId="57">'GERENCIA OPERATIVA 2013'!$4:$4</definedName>
    <definedName name="_xlnm.Print_Titles" localSheetId="76">'Licencias x Tipo y Delegacion'!$1:$5</definedName>
    <definedName name="_xlnm.Print_Titles" localSheetId="53">'PROGRAMA REGIONAL 2012'!$5:$5</definedName>
    <definedName name="_xlnm.Print_Titles" localSheetId="51">'PROTAR 2012'!$5:$5</definedName>
    <definedName name="_xlnm.Print_Titles" localSheetId="52">'PROTAR 2013'!$5:$5</definedName>
    <definedName name="_xlnm.Print_Titles" localSheetId="50">'reag FISE 07-10 (2012)'!$1:$5</definedName>
    <definedName name="_xlnm.Print_Titles" localSheetId="28">'Resumen Municipios (2)'!$1:$5</definedName>
    <definedName name="_xlnm.Print_Titles" localSheetId="29">'Resumen Municipios (3)'!$1:$5</definedName>
    <definedName name="_xlnm.Print_Titles" localSheetId="30">'Resumen Municipios (4)'!$1:$5</definedName>
    <definedName name="_xlnm.Print_Titles" localSheetId="72">'Serv Pub. fuera del marc'!$1:$5</definedName>
    <definedName name="_xlnm.Print_Titles" localSheetId="71">'Serv Pub. segun Itinerario'!$1:$5</definedName>
    <definedName name="_xlnm.Print_Titles" localSheetId="70">'Serv público x placa y municipi'!$1:$5</definedName>
    <definedName name="_xlnm.Print_Titles" localSheetId="73">'Serv. part por tipo placa (1)'!$1:$5</definedName>
    <definedName name="_xlnm.Print_Titles" localSheetId="74">'Servicio part. x tipo de placa '!$1:$5</definedName>
    <definedName name="_xlnm.Print_Titles" localSheetId="75">'Tramites de licencia x delegaci'!$1:$5</definedName>
    <definedName name="_xlnm.Print_Titles" localSheetId="59">'UNIDADES DE RIEGO 2013'!$1:$5</definedName>
    <definedName name="_xlnm.Print_Titles" localSheetId="60">'UNIDADES DE RIEGO 2013 (2)'!$1:$5</definedName>
    <definedName name="_xlnm.Print_Titles" localSheetId="36">'ZONAS RURALES 2012'!$1:$5</definedName>
    <definedName name="_xlnm.Print_Titles" localSheetId="37">'ZONAS RURALES 2013'!$1:$5</definedName>
    <definedName name="_xlnm.Print_Titles" localSheetId="38">'ZONAS RURALES 2013 (2)'!$1:$5</definedName>
    <definedName name="X">#REF!</definedName>
  </definedNames>
  <calcPr calcId="152511"/>
</workbook>
</file>

<file path=xl/calcChain.xml><?xml version="1.0" encoding="utf-8"?>
<calcChain xmlns="http://schemas.openxmlformats.org/spreadsheetml/2006/main">
  <c r="C8" i="55" l="1"/>
  <c r="AA29" i="79" l="1"/>
  <c r="AA28" i="79"/>
  <c r="AA27" i="79"/>
  <c r="AA26" i="79"/>
  <c r="AA24" i="79"/>
  <c r="AA23" i="79"/>
  <c r="AA22" i="79"/>
  <c r="AA21" i="79"/>
  <c r="AA19" i="79"/>
  <c r="AA18" i="79"/>
  <c r="AA17" i="79"/>
  <c r="AA16" i="79"/>
  <c r="AA14" i="79"/>
  <c r="AA13" i="79"/>
  <c r="AA12" i="79"/>
  <c r="AA11" i="79"/>
  <c r="AA9" i="79"/>
  <c r="AA8" i="79"/>
  <c r="AA7" i="79"/>
  <c r="AA6" i="79"/>
  <c r="AA29" i="75"/>
  <c r="AA28" i="75"/>
  <c r="AA27" i="75"/>
  <c r="AA26" i="75"/>
  <c r="AA24" i="75"/>
  <c r="AA23" i="75"/>
  <c r="AA22" i="75"/>
  <c r="AA21" i="75"/>
  <c r="AA19" i="75"/>
  <c r="AA18" i="75"/>
  <c r="AA17" i="75"/>
  <c r="AA16" i="75"/>
  <c r="AA14" i="75"/>
  <c r="AA13" i="75"/>
  <c r="AA12" i="75"/>
  <c r="AA11" i="75"/>
  <c r="AA9" i="75"/>
  <c r="AA8" i="75"/>
  <c r="AA7" i="75"/>
  <c r="AA6" i="75"/>
  <c r="N9" i="67" l="1"/>
  <c r="C27" i="73"/>
  <c r="C25" i="73"/>
  <c r="C23" i="73"/>
  <c r="C19" i="73"/>
  <c r="C17" i="73"/>
  <c r="C15" i="73"/>
  <c r="C12" i="73"/>
  <c r="C10" i="73"/>
  <c r="C8" i="73"/>
  <c r="C6" i="73"/>
  <c r="G6" i="62" l="1"/>
  <c r="J7" i="72" l="1"/>
  <c r="L7" i="72"/>
  <c r="N7" i="72"/>
  <c r="P7" i="72"/>
  <c r="R7" i="72"/>
  <c r="T7" i="72"/>
  <c r="V7" i="72"/>
  <c r="X7" i="72"/>
  <c r="Q7" i="71"/>
  <c r="O7" i="71"/>
  <c r="M7" i="71"/>
  <c r="K7" i="71"/>
  <c r="I7" i="71"/>
  <c r="G7" i="71"/>
  <c r="E7" i="71"/>
  <c r="C7" i="71"/>
  <c r="AB17" i="72"/>
  <c r="Z17" i="72"/>
  <c r="AB16" i="72"/>
  <c r="Z16" i="72"/>
  <c r="AB15" i="72"/>
  <c r="Z15" i="72"/>
  <c r="AB14" i="72"/>
  <c r="Z14" i="72"/>
  <c r="AB13" i="72"/>
  <c r="Z13" i="72"/>
  <c r="AB12" i="72"/>
  <c r="Z12" i="72"/>
  <c r="AB11" i="72"/>
  <c r="Z11" i="72"/>
  <c r="AB10" i="72"/>
  <c r="Z10" i="72"/>
  <c r="AB9" i="72"/>
  <c r="Z9" i="72"/>
  <c r="AB8" i="72"/>
  <c r="AB7" i="72" s="1"/>
  <c r="Z8" i="72"/>
  <c r="Z7" i="72" s="1"/>
  <c r="H7" i="72"/>
  <c r="F7" i="72"/>
  <c r="D7" i="72"/>
  <c r="B7" i="72"/>
  <c r="U17" i="71"/>
  <c r="S17" i="71"/>
  <c r="U16" i="71"/>
  <c r="S16" i="71"/>
  <c r="U15" i="71"/>
  <c r="S15" i="71"/>
  <c r="S14" i="71"/>
  <c r="U13" i="71"/>
  <c r="S13" i="71"/>
  <c r="U12" i="71"/>
  <c r="S12" i="71"/>
  <c r="U11" i="71"/>
  <c r="S11" i="71"/>
  <c r="U10" i="71"/>
  <c r="S10" i="71"/>
  <c r="U9" i="71"/>
  <c r="S9" i="71"/>
  <c r="U8" i="71"/>
  <c r="S8" i="71"/>
  <c r="X39" i="70"/>
  <c r="X38" i="70"/>
  <c r="X37" i="70"/>
  <c r="X36" i="70"/>
  <c r="X35" i="70"/>
  <c r="X34" i="70"/>
  <c r="X33" i="70"/>
  <c r="X32" i="70"/>
  <c r="X31" i="70"/>
  <c r="X30" i="70"/>
  <c r="X29" i="70"/>
  <c r="X28" i="70"/>
  <c r="X27" i="70"/>
  <c r="X26" i="70"/>
  <c r="X25" i="70"/>
  <c r="X24" i="70"/>
  <c r="X23" i="70"/>
  <c r="X22" i="70"/>
  <c r="X21" i="70"/>
  <c r="X20" i="70"/>
  <c r="X19" i="70"/>
  <c r="X18" i="70"/>
  <c r="X17" i="70"/>
  <c r="X16" i="70"/>
  <c r="X15" i="70"/>
  <c r="X14" i="70"/>
  <c r="X13" i="70"/>
  <c r="X12" i="70"/>
  <c r="X11" i="70"/>
  <c r="X10" i="70"/>
  <c r="X9" i="70"/>
  <c r="X8" i="70"/>
  <c r="X7" i="70"/>
  <c r="V6" i="70"/>
  <c r="T6" i="70"/>
  <c r="R6" i="70"/>
  <c r="P6" i="70"/>
  <c r="N6" i="70"/>
  <c r="L6" i="70"/>
  <c r="J6" i="70"/>
  <c r="H6" i="70"/>
  <c r="F6" i="70"/>
  <c r="D6" i="70"/>
  <c r="B6" i="70"/>
  <c r="X39" i="69"/>
  <c r="X38" i="69"/>
  <c r="X37" i="69"/>
  <c r="X36" i="69"/>
  <c r="X35" i="69"/>
  <c r="X34" i="69"/>
  <c r="X33" i="69"/>
  <c r="X32" i="69"/>
  <c r="X31" i="69"/>
  <c r="X30" i="69"/>
  <c r="X29" i="69"/>
  <c r="X28" i="69"/>
  <c r="X27" i="69"/>
  <c r="X26" i="69"/>
  <c r="X25" i="69"/>
  <c r="X24" i="69"/>
  <c r="X23" i="69"/>
  <c r="X22" i="69"/>
  <c r="X21" i="69"/>
  <c r="X20" i="69"/>
  <c r="X19" i="69"/>
  <c r="X18" i="69"/>
  <c r="X17" i="69"/>
  <c r="X16" i="69"/>
  <c r="X15" i="69"/>
  <c r="X14" i="69"/>
  <c r="X13" i="69"/>
  <c r="X12" i="69"/>
  <c r="X11" i="69"/>
  <c r="X10" i="69"/>
  <c r="X9" i="69"/>
  <c r="X8" i="69"/>
  <c r="X7" i="69"/>
  <c r="V6" i="69"/>
  <c r="T6" i="69"/>
  <c r="R6" i="69"/>
  <c r="P6" i="69"/>
  <c r="N6" i="69"/>
  <c r="L6" i="69"/>
  <c r="J6" i="69"/>
  <c r="H6" i="69"/>
  <c r="F6" i="69"/>
  <c r="D6" i="69"/>
  <c r="B6" i="69"/>
  <c r="P40" i="68"/>
  <c r="N40" i="68"/>
  <c r="P39" i="68"/>
  <c r="N39" i="68"/>
  <c r="P38" i="68"/>
  <c r="N38" i="68"/>
  <c r="P37" i="68"/>
  <c r="N37" i="68"/>
  <c r="P36" i="68"/>
  <c r="N36" i="68"/>
  <c r="P35" i="68"/>
  <c r="N35" i="68"/>
  <c r="P34" i="68"/>
  <c r="N34" i="68"/>
  <c r="P33" i="68"/>
  <c r="N33" i="68"/>
  <c r="P32" i="68"/>
  <c r="N32" i="68"/>
  <c r="P31" i="68"/>
  <c r="N31" i="68"/>
  <c r="P30" i="68"/>
  <c r="N30" i="68"/>
  <c r="P29" i="68"/>
  <c r="N29" i="68"/>
  <c r="P28" i="68"/>
  <c r="N28" i="68"/>
  <c r="P27" i="68"/>
  <c r="N27" i="68"/>
  <c r="P26" i="68"/>
  <c r="N26" i="68"/>
  <c r="P25" i="68"/>
  <c r="N25" i="68"/>
  <c r="P24" i="68"/>
  <c r="N24" i="68"/>
  <c r="P23" i="68"/>
  <c r="N23" i="68"/>
  <c r="P22" i="68"/>
  <c r="N22" i="68"/>
  <c r="P21" i="68"/>
  <c r="N21" i="68"/>
  <c r="P20" i="68"/>
  <c r="N20" i="68"/>
  <c r="P19" i="68"/>
  <c r="N19" i="68"/>
  <c r="P18" i="68"/>
  <c r="N18" i="68"/>
  <c r="P17" i="68"/>
  <c r="N17" i="68"/>
  <c r="P16" i="68"/>
  <c r="N16" i="68"/>
  <c r="P15" i="68"/>
  <c r="N15" i="68"/>
  <c r="P14" i="68"/>
  <c r="N14" i="68"/>
  <c r="P13" i="68"/>
  <c r="N13" i="68"/>
  <c r="P12" i="68"/>
  <c r="N12" i="68"/>
  <c r="P11" i="68"/>
  <c r="N11" i="68"/>
  <c r="P10" i="68"/>
  <c r="N10" i="68"/>
  <c r="P9" i="68"/>
  <c r="N9" i="68"/>
  <c r="P8" i="68"/>
  <c r="P7" i="68" s="1"/>
  <c r="N8" i="68"/>
  <c r="T7" i="68"/>
  <c r="R7" i="68"/>
  <c r="L7" i="68"/>
  <c r="J7" i="68"/>
  <c r="H7" i="68"/>
  <c r="F7" i="68"/>
  <c r="D7" i="68"/>
  <c r="B7" i="68"/>
  <c r="P40" i="67"/>
  <c r="N40" i="67"/>
  <c r="P39" i="67"/>
  <c r="N39" i="67"/>
  <c r="P38" i="67"/>
  <c r="N38" i="67"/>
  <c r="P37" i="67"/>
  <c r="N37" i="67"/>
  <c r="P36" i="67"/>
  <c r="N36" i="67"/>
  <c r="P35" i="67"/>
  <c r="N35" i="67"/>
  <c r="P34" i="67"/>
  <c r="N34" i="67"/>
  <c r="P33" i="67"/>
  <c r="N33" i="67"/>
  <c r="P32" i="67"/>
  <c r="N32" i="67"/>
  <c r="P31" i="67"/>
  <c r="N31" i="67"/>
  <c r="P30" i="67"/>
  <c r="N30" i="67"/>
  <c r="P29" i="67"/>
  <c r="N29" i="67"/>
  <c r="P28" i="67"/>
  <c r="N28" i="67"/>
  <c r="P27" i="67"/>
  <c r="N27" i="67"/>
  <c r="P26" i="67"/>
  <c r="N26" i="67"/>
  <c r="P25" i="67"/>
  <c r="N25" i="67"/>
  <c r="P24" i="67"/>
  <c r="N24" i="67"/>
  <c r="P23" i="67"/>
  <c r="N23" i="67"/>
  <c r="P22" i="67"/>
  <c r="N22" i="67"/>
  <c r="P21" i="67"/>
  <c r="N21" i="67"/>
  <c r="P20" i="67"/>
  <c r="N20" i="67"/>
  <c r="P19" i="67"/>
  <c r="N19" i="67"/>
  <c r="P18" i="67"/>
  <c r="N18" i="67"/>
  <c r="P17" i="67"/>
  <c r="N17" i="67"/>
  <c r="P16" i="67"/>
  <c r="N16" i="67"/>
  <c r="P15" i="67"/>
  <c r="N15" i="67"/>
  <c r="P14" i="67"/>
  <c r="N14" i="67"/>
  <c r="P13" i="67"/>
  <c r="N13" i="67"/>
  <c r="P12" i="67"/>
  <c r="N12" i="67"/>
  <c r="P11" i="67"/>
  <c r="P10" i="67"/>
  <c r="N10" i="67"/>
  <c r="P9" i="67"/>
  <c r="P8" i="67"/>
  <c r="N8" i="67"/>
  <c r="X7" i="67"/>
  <c r="V7" i="67"/>
  <c r="T7" i="67"/>
  <c r="R7" i="67"/>
  <c r="L7" i="67"/>
  <c r="J7" i="67"/>
  <c r="H7" i="67"/>
  <c r="F7" i="67"/>
  <c r="D7" i="67"/>
  <c r="B7" i="67"/>
  <c r="P40" i="66"/>
  <c r="N40" i="66"/>
  <c r="P39" i="66"/>
  <c r="N39" i="66"/>
  <c r="P38" i="66"/>
  <c r="N38" i="66"/>
  <c r="P37" i="66"/>
  <c r="N37" i="66"/>
  <c r="P36" i="66"/>
  <c r="N36" i="66"/>
  <c r="P35" i="66"/>
  <c r="N35" i="66"/>
  <c r="P34" i="66"/>
  <c r="N34" i="66"/>
  <c r="P33" i="66"/>
  <c r="N33" i="66"/>
  <c r="P32" i="66"/>
  <c r="N32" i="66"/>
  <c r="P31" i="66"/>
  <c r="N31" i="66"/>
  <c r="P30" i="66"/>
  <c r="N30" i="66"/>
  <c r="P29" i="66"/>
  <c r="N29" i="66"/>
  <c r="P28" i="66"/>
  <c r="N28" i="66"/>
  <c r="P27" i="66"/>
  <c r="N27" i="66"/>
  <c r="P26" i="66"/>
  <c r="N26" i="66"/>
  <c r="P25" i="66"/>
  <c r="N25" i="66"/>
  <c r="P24" i="66"/>
  <c r="N24" i="66"/>
  <c r="P23" i="66"/>
  <c r="N23" i="66"/>
  <c r="P22" i="66"/>
  <c r="N22" i="66"/>
  <c r="P21" i="66"/>
  <c r="N21" i="66"/>
  <c r="P20" i="66"/>
  <c r="N20" i="66"/>
  <c r="P19" i="66"/>
  <c r="N19" i="66"/>
  <c r="P18" i="66"/>
  <c r="N18" i="66"/>
  <c r="P17" i="66"/>
  <c r="N17" i="66"/>
  <c r="P16" i="66"/>
  <c r="N16" i="66"/>
  <c r="P15" i="66"/>
  <c r="N15" i="66"/>
  <c r="P14" i="66"/>
  <c r="N14" i="66"/>
  <c r="P13" i="66"/>
  <c r="N13" i="66"/>
  <c r="P12" i="66"/>
  <c r="N12" i="66"/>
  <c r="P11" i="66"/>
  <c r="P10" i="66"/>
  <c r="N10" i="66"/>
  <c r="P9" i="66"/>
  <c r="N9" i="66"/>
  <c r="P8" i="66"/>
  <c r="N8" i="66"/>
  <c r="L7" i="66"/>
  <c r="J7" i="66"/>
  <c r="H7" i="66"/>
  <c r="F7" i="66"/>
  <c r="D7" i="66"/>
  <c r="B7" i="66"/>
  <c r="P7" i="66" l="1"/>
  <c r="N7" i="67"/>
  <c r="S7" i="71"/>
  <c r="U7" i="71"/>
  <c r="N7" i="66"/>
  <c r="X6" i="70"/>
  <c r="P7" i="67"/>
  <c r="N7" i="68"/>
  <c r="X6" i="69"/>
  <c r="C13" i="65"/>
  <c r="C12" i="65" s="1"/>
  <c r="C8" i="65"/>
  <c r="C6" i="65"/>
  <c r="C31" i="64"/>
  <c r="C29" i="64"/>
  <c r="C27" i="64"/>
  <c r="C22" i="64"/>
  <c r="C20" i="64"/>
  <c r="C18" i="64"/>
  <c r="C16" i="64"/>
  <c r="C14" i="64"/>
  <c r="C12" i="64"/>
  <c r="C10" i="64"/>
  <c r="C8" i="64"/>
  <c r="C6" i="64"/>
  <c r="I5" i="63"/>
  <c r="G5" i="63"/>
  <c r="I6" i="62"/>
  <c r="I5" i="62" s="1"/>
  <c r="G5" i="62"/>
  <c r="D5" i="61"/>
  <c r="B5" i="61"/>
  <c r="C32" i="60"/>
  <c r="C30" i="60"/>
  <c r="C28" i="60"/>
  <c r="C17" i="60"/>
  <c r="C15" i="60"/>
  <c r="C13" i="60"/>
  <c r="C10" i="60"/>
  <c r="C8" i="60"/>
  <c r="C31" i="59"/>
  <c r="C29" i="59"/>
  <c r="C27" i="59"/>
  <c r="C25" i="59"/>
  <c r="C23" i="59"/>
  <c r="C21" i="59"/>
  <c r="C19" i="59"/>
  <c r="C17" i="59"/>
  <c r="C15" i="59"/>
  <c r="C13" i="59"/>
  <c r="C8" i="59"/>
  <c r="C7" i="58"/>
  <c r="C6" i="58" s="1"/>
  <c r="C5" i="58" s="1"/>
  <c r="C7" i="57"/>
  <c r="C6" i="57" s="1"/>
  <c r="C5" i="57" s="1"/>
  <c r="C18" i="56"/>
  <c r="C16" i="56"/>
  <c r="C14" i="56"/>
  <c r="C11" i="56"/>
  <c r="C10" i="56"/>
  <c r="C8" i="56"/>
  <c r="C7" i="56"/>
  <c r="C32" i="55"/>
  <c r="C29" i="55"/>
  <c r="C24" i="55"/>
  <c r="C21" i="55"/>
  <c r="C16" i="55"/>
  <c r="C13" i="55"/>
  <c r="C19" i="54"/>
  <c r="C17" i="54"/>
  <c r="C14" i="54"/>
  <c r="C11" i="54"/>
  <c r="C8" i="54"/>
  <c r="C36" i="53"/>
  <c r="C34" i="53"/>
  <c r="C32" i="53"/>
  <c r="C30" i="53"/>
  <c r="C28" i="53"/>
  <c r="C26" i="53"/>
  <c r="C24" i="53"/>
  <c r="C22" i="53"/>
  <c r="C20" i="53"/>
  <c r="C18" i="53"/>
  <c r="C16" i="53"/>
  <c r="C14" i="53"/>
  <c r="E13" i="53"/>
  <c r="C12" i="53"/>
  <c r="C10" i="53"/>
  <c r="C8" i="53"/>
  <c r="C7" i="53"/>
  <c r="C6" i="53" s="1"/>
  <c r="C8" i="52"/>
  <c r="C7" i="52"/>
  <c r="C6" i="52" s="1"/>
  <c r="C7" i="51"/>
  <c r="C6" i="51" s="1"/>
  <c r="C12" i="50"/>
  <c r="C10" i="50"/>
  <c r="C8" i="50"/>
  <c r="C38" i="49"/>
  <c r="C36" i="49"/>
  <c r="C34" i="49"/>
  <c r="C31" i="49"/>
  <c r="C29" i="49"/>
  <c r="C27" i="49"/>
  <c r="C25" i="49"/>
  <c r="C23" i="49"/>
  <c r="C21" i="49"/>
  <c r="C14" i="49"/>
  <c r="C12" i="49"/>
  <c r="C10" i="49"/>
  <c r="C8" i="49"/>
  <c r="C7" i="49"/>
  <c r="C21" i="48"/>
  <c r="C18" i="48"/>
  <c r="C16" i="48"/>
  <c r="C14" i="48"/>
  <c r="C12" i="48"/>
  <c r="C10" i="48"/>
  <c r="C8" i="48"/>
  <c r="C29" i="47"/>
  <c r="C26" i="47"/>
  <c r="C24" i="47"/>
  <c r="C21" i="47"/>
  <c r="C17" i="47"/>
  <c r="C15" i="47"/>
  <c r="C12" i="47"/>
  <c r="C10" i="47"/>
  <c r="C8" i="47"/>
  <c r="C34" i="46"/>
  <c r="C32" i="46"/>
  <c r="C30" i="46"/>
  <c r="C28" i="46"/>
  <c r="C26" i="46"/>
  <c r="C23" i="46"/>
  <c r="C21" i="46"/>
  <c r="C19" i="46"/>
  <c r="C17" i="46"/>
  <c r="C14" i="46"/>
  <c r="C10" i="46"/>
  <c r="C8" i="46"/>
  <c r="C31" i="45"/>
  <c r="C29" i="45"/>
  <c r="C27" i="45"/>
  <c r="C25" i="45"/>
  <c r="C23" i="45"/>
  <c r="C21" i="45"/>
  <c r="C16" i="45"/>
  <c r="C14" i="45"/>
  <c r="C12" i="45"/>
  <c r="C10" i="45"/>
  <c r="C8" i="45"/>
  <c r="C6" i="45"/>
  <c r="C32" i="44"/>
  <c r="C30" i="44"/>
  <c r="C24" i="44"/>
  <c r="C19" i="44"/>
  <c r="C17" i="44"/>
  <c r="C14" i="44"/>
  <c r="C12" i="44"/>
  <c r="C10" i="44"/>
  <c r="C8" i="44"/>
  <c r="C7" i="43"/>
  <c r="C6" i="43"/>
  <c r="C5" i="43" s="1"/>
  <c r="C7" i="42"/>
  <c r="C6" i="42"/>
  <c r="C5" i="42" s="1"/>
  <c r="C34" i="41"/>
  <c r="C32" i="41"/>
  <c r="C30" i="41"/>
  <c r="C28" i="41"/>
  <c r="C26" i="41"/>
  <c r="C24" i="41"/>
  <c r="C22" i="41"/>
  <c r="C20" i="41"/>
  <c r="C19" i="41"/>
  <c r="C16" i="41"/>
  <c r="C14" i="41"/>
  <c r="C12" i="41"/>
  <c r="C10" i="41"/>
  <c r="C8" i="41"/>
  <c r="C6" i="41"/>
  <c r="C42" i="40"/>
  <c r="C40" i="40"/>
  <c r="C38" i="40"/>
  <c r="C36" i="40"/>
  <c r="C34" i="40"/>
  <c r="C32" i="40"/>
  <c r="C30" i="40"/>
  <c r="C28" i="40"/>
  <c r="C26" i="40"/>
  <c r="C24" i="40"/>
  <c r="C22" i="40"/>
  <c r="C20" i="40"/>
  <c r="C18" i="40"/>
  <c r="C16" i="40"/>
  <c r="C14" i="40"/>
  <c r="C12" i="40"/>
  <c r="C10" i="40"/>
  <c r="C8" i="40"/>
  <c r="C7" i="40"/>
  <c r="C6" i="40" s="1"/>
  <c r="C29" i="39"/>
  <c r="C27" i="39"/>
  <c r="C24" i="39"/>
  <c r="C22" i="39"/>
  <c r="C21" i="39"/>
  <c r="C19" i="39"/>
  <c r="C17" i="39"/>
  <c r="C15" i="39"/>
  <c r="C12" i="39"/>
  <c r="C10" i="39"/>
  <c r="C8" i="39"/>
  <c r="C7" i="39"/>
  <c r="C6" i="38"/>
  <c r="C8" i="37"/>
  <c r="C7" i="37" s="1"/>
  <c r="C6" i="37" s="1"/>
  <c r="C8" i="36"/>
  <c r="C7" i="36" s="1"/>
  <c r="C6" i="36" s="1"/>
  <c r="C11" i="35"/>
  <c r="C10" i="35" s="1"/>
  <c r="C8" i="35"/>
  <c r="C7" i="35" s="1"/>
  <c r="C6" i="35"/>
  <c r="C15" i="34"/>
  <c r="C14" i="34" s="1"/>
  <c r="C11" i="34"/>
  <c r="C10" i="34" s="1"/>
  <c r="C8" i="34"/>
  <c r="C7" i="34" s="1"/>
  <c r="D29" i="33"/>
  <c r="D28" i="33"/>
  <c r="D27" i="33"/>
  <c r="D26" i="33"/>
  <c r="D25" i="33"/>
  <c r="D24" i="33"/>
  <c r="D23" i="33"/>
  <c r="D22" i="33"/>
  <c r="D21" i="33"/>
  <c r="D20" i="33"/>
  <c r="D19" i="33"/>
  <c r="D18" i="33"/>
  <c r="D17" i="33"/>
  <c r="B16" i="33"/>
  <c r="D15" i="33"/>
  <c r="D14" i="33"/>
  <c r="D13" i="33"/>
  <c r="D12" i="33"/>
  <c r="D11" i="33"/>
  <c r="D10" i="33"/>
  <c r="D9" i="33"/>
  <c r="D8" i="33"/>
  <c r="D7" i="33"/>
  <c r="B6" i="33"/>
  <c r="D42" i="32"/>
  <c r="D40" i="32" s="1"/>
  <c r="B40" i="32"/>
  <c r="D39" i="32"/>
  <c r="D38" i="32"/>
  <c r="D37" i="32"/>
  <c r="D36" i="32"/>
  <c r="B35" i="32"/>
  <c r="D29" i="32"/>
  <c r="B29" i="32"/>
  <c r="D25" i="32"/>
  <c r="B25" i="32"/>
  <c r="D24" i="32"/>
  <c r="D23" i="32"/>
  <c r="D22" i="32"/>
  <c r="D21" i="32"/>
  <c r="D20" i="32"/>
  <c r="D19" i="32"/>
  <c r="D18" i="32"/>
  <c r="D17" i="32"/>
  <c r="D16" i="32"/>
  <c r="D15" i="32"/>
  <c r="D14" i="32"/>
  <c r="D13" i="32"/>
  <c r="D11" i="32"/>
  <c r="D10" i="32"/>
  <c r="D9" i="32"/>
  <c r="B8" i="32"/>
  <c r="D6" i="32"/>
  <c r="B6" i="32"/>
  <c r="D16" i="31"/>
  <c r="D15" i="31"/>
  <c r="D14" i="31"/>
  <c r="D13" i="31"/>
  <c r="D12" i="31"/>
  <c r="D11" i="31"/>
  <c r="D9" i="31"/>
  <c r="B8" i="31"/>
  <c r="D7" i="31"/>
  <c r="D6" i="31" s="1"/>
  <c r="B6" i="31"/>
  <c r="C7" i="54" l="1"/>
  <c r="D16" i="33"/>
  <c r="H21" i="45"/>
  <c r="C7" i="50"/>
  <c r="C7" i="60"/>
  <c r="C6" i="60" s="1"/>
  <c r="D35" i="32"/>
  <c r="C26" i="39"/>
  <c r="C6" i="39" s="1"/>
  <c r="G8" i="40"/>
  <c r="C13" i="56"/>
  <c r="C6" i="56" s="1"/>
  <c r="C7" i="59"/>
  <c r="C6" i="59" s="1"/>
  <c r="C7" i="55"/>
  <c r="C6" i="55" s="1"/>
  <c r="C6" i="34"/>
  <c r="C7" i="47"/>
  <c r="D8" i="32"/>
  <c r="C7" i="44"/>
  <c r="C13" i="54"/>
  <c r="C6" i="54" s="1"/>
  <c r="C26" i="64"/>
  <c r="D6" i="33"/>
  <c r="D8" i="31"/>
  <c r="C20" i="45"/>
  <c r="D42" i="29"/>
  <c r="D41" i="29"/>
  <c r="D40" i="29"/>
  <c r="D39" i="29"/>
  <c r="D38" i="29"/>
  <c r="D37" i="29"/>
  <c r="D36" i="29"/>
  <c r="D35" i="29"/>
  <c r="D34" i="29"/>
  <c r="D33" i="29"/>
  <c r="D32" i="29"/>
  <c r="D31" i="29"/>
  <c r="D26" i="29"/>
  <c r="D25" i="29"/>
  <c r="D24" i="29"/>
  <c r="D23" i="29"/>
  <c r="D22" i="29"/>
  <c r="D21" i="29"/>
  <c r="B20" i="29"/>
  <c r="D12" i="29"/>
  <c r="B12" i="29"/>
  <c r="D11" i="29"/>
  <c r="D10" i="29" s="1"/>
  <c r="B10" i="29"/>
  <c r="D8" i="29"/>
  <c r="D7" i="29" s="1"/>
  <c r="B7" i="29"/>
  <c r="B6" i="29"/>
  <c r="D47" i="28"/>
  <c r="D46" i="28" s="1"/>
  <c r="B46" i="28"/>
  <c r="D45" i="28"/>
  <c r="D44" i="28" s="1"/>
  <c r="B44" i="28"/>
  <c r="D43" i="28"/>
  <c r="D42" i="28" s="1"/>
  <c r="B42" i="28"/>
  <c r="D41" i="28"/>
  <c r="D40" i="28" s="1"/>
  <c r="B40" i="28"/>
  <c r="D36" i="28"/>
  <c r="B36" i="28"/>
  <c r="D33" i="28"/>
  <c r="B33" i="28"/>
  <c r="D32" i="28"/>
  <c r="D31" i="28" s="1"/>
  <c r="B31" i="28"/>
  <c r="D29" i="28"/>
  <c r="B29" i="28"/>
  <c r="D27" i="28"/>
  <c r="D26" i="28"/>
  <c r="D25" i="28"/>
  <c r="B24" i="28"/>
  <c r="D23" i="28"/>
  <c r="D22" i="28" s="1"/>
  <c r="B22" i="28"/>
  <c r="D20" i="28"/>
  <c r="D19" i="28"/>
  <c r="B18" i="28"/>
  <c r="D14" i="28"/>
  <c r="B14" i="28"/>
  <c r="D13" i="28"/>
  <c r="D12" i="28" s="1"/>
  <c r="B12" i="28"/>
  <c r="D10" i="28"/>
  <c r="D8" i="28"/>
  <c r="B7" i="28"/>
  <c r="B6" i="28" s="1"/>
  <c r="D5" i="27"/>
  <c r="B5" i="27"/>
  <c r="D7" i="24"/>
  <c r="B7" i="24"/>
  <c r="D7" i="22"/>
  <c r="B7" i="22"/>
  <c r="C5" i="18"/>
  <c r="F7" i="14"/>
  <c r="F5" i="20"/>
  <c r="C5" i="20"/>
  <c r="B5" i="17"/>
  <c r="B7" i="15"/>
  <c r="B7" i="14"/>
  <c r="C7" i="14"/>
  <c r="D7" i="14"/>
  <c r="E7" i="14"/>
  <c r="D6" i="10"/>
  <c r="B6" i="10"/>
  <c r="B6" i="9"/>
  <c r="E6" i="5"/>
  <c r="C5" i="2"/>
  <c r="B5" i="3"/>
  <c r="D20" i="29" l="1"/>
  <c r="D6" i="29" s="1"/>
  <c r="D18" i="28"/>
  <c r="D24" i="28"/>
  <c r="D7" i="28"/>
  <c r="D6" i="28" l="1"/>
</calcChain>
</file>

<file path=xl/sharedStrings.xml><?xml version="1.0" encoding="utf-8"?>
<sst xmlns="http://schemas.openxmlformats.org/spreadsheetml/2006/main" count="3381" uniqueCount="1134">
  <si>
    <t>Parque Estatal El Texcal</t>
  </si>
  <si>
    <t>Jiutepec</t>
  </si>
  <si>
    <t>Área Natural Protegida</t>
  </si>
  <si>
    <t>Municipio</t>
  </si>
  <si>
    <t>Total</t>
  </si>
  <si>
    <t>Cuadro 4.1</t>
  </si>
  <si>
    <t>Fuente: Secretaría de Desarrollo Sustentable. Dirección General de Áreas Naturales Protegidas.</t>
  </si>
  <si>
    <t>Cuernavaca</t>
  </si>
  <si>
    <t>Cuadro 4.2</t>
  </si>
  <si>
    <t>Cuadro 4.3</t>
  </si>
  <si>
    <t>Plantas</t>
  </si>
  <si>
    <t>Reserva Estatal Sierra Monte Negro</t>
  </si>
  <si>
    <t>Emiliano Zapata</t>
  </si>
  <si>
    <t>Tlaltizapán de Zapata</t>
  </si>
  <si>
    <t>Yautepec</t>
  </si>
  <si>
    <t>Reserva Estatal Las Estacas</t>
  </si>
  <si>
    <t>Parque Estatal Cerro de la Tortuga</t>
  </si>
  <si>
    <t>Zacatepec</t>
  </si>
  <si>
    <t>Nota: Restaurar y aumentar la cubierta forestal de terrenos que han perdido su vocación por actividades antropogénicas.</t>
  </si>
  <si>
    <t>Cuadro 4.4</t>
  </si>
  <si>
    <t>Vértices</t>
  </si>
  <si>
    <t>Cuautla</t>
  </si>
  <si>
    <t>Nota: El vértice de un ángulo es el punto donde los dos segmentos de línea se unen.</t>
  </si>
  <si>
    <t>Cuadro 4.5</t>
  </si>
  <si>
    <t>Nombre</t>
  </si>
  <si>
    <t>Cuadro 4.6</t>
  </si>
  <si>
    <t>2013</t>
  </si>
  <si>
    <t xml:space="preserve">Áreas Naturales Protegidas Estatales por municipio </t>
  </si>
  <si>
    <t>Cuadro 4.7</t>
  </si>
  <si>
    <t>Número</t>
  </si>
  <si>
    <t>Categoría</t>
  </si>
  <si>
    <t>Vigencia</t>
  </si>
  <si>
    <t>Datos de la publicación Periódico Oficial "Tierra y Libertad"</t>
  </si>
  <si>
    <t xml:space="preserve">Axochiapan </t>
  </si>
  <si>
    <t>31 de diciembre de 2015</t>
  </si>
  <si>
    <t xml:space="preserve">Huitzilac </t>
  </si>
  <si>
    <t xml:space="preserve">Jantetelco </t>
  </si>
  <si>
    <t>Miacatlán</t>
  </si>
  <si>
    <t>Puente de Ixtla</t>
  </si>
  <si>
    <t>Temoac</t>
  </si>
  <si>
    <t>(Continúa)</t>
  </si>
  <si>
    <t>Tepalcingo</t>
  </si>
  <si>
    <t>Tepoztlán</t>
  </si>
  <si>
    <t>Tlaquiltenango</t>
  </si>
  <si>
    <t>Xochitepec</t>
  </si>
  <si>
    <t>Zacualpan de Amilpas</t>
  </si>
  <si>
    <t>Cuadro 4.8</t>
  </si>
  <si>
    <t>Objeto</t>
  </si>
  <si>
    <t>Gobierno del Distrito Federal</t>
  </si>
  <si>
    <t>Convenio de Coordinación</t>
  </si>
  <si>
    <t xml:space="preserve">Secretaría de Medio Ambiente y Recursos Naturales </t>
  </si>
  <si>
    <t>Convenio Modificatorio</t>
  </si>
  <si>
    <t xml:space="preserve">Centro Regional de Investigaciones Multidisciplinarias </t>
  </si>
  <si>
    <t>Convenio de Colaboración</t>
  </si>
  <si>
    <t>08 de agosto de 2013 al 30 de septiembre de 2018</t>
  </si>
  <si>
    <t>PRONATURA MÉXICO, A.C.</t>
  </si>
  <si>
    <t>Ciclo escolar 2013-2014</t>
  </si>
  <si>
    <t xml:space="preserve">Instituto de Investigaciones Eléctricas </t>
  </si>
  <si>
    <t xml:space="preserve">Carta intención </t>
  </si>
  <si>
    <t xml:space="preserve">Comisión Nacional para el Conocimiento y Uso de la Biodiversidad </t>
  </si>
  <si>
    <t>Convenio Marco</t>
  </si>
  <si>
    <t>Instituto de Políticas para el Transporte y el Desarrollo (ITDP) MÉXICO</t>
  </si>
  <si>
    <t>Nota: Únicamente se reportan los acuerdos cuya información no está clasificada como reservada o confidencial en términos de la Ley de Información Pública, Estadísticas y Protección de datos Personales del Estado de Morelos.</t>
  </si>
  <si>
    <t>Cuadro 4.9</t>
  </si>
  <si>
    <t>Instancia generadora</t>
  </si>
  <si>
    <t>Estatus</t>
  </si>
  <si>
    <t>Huitzilac</t>
  </si>
  <si>
    <t>Ambiental</t>
  </si>
  <si>
    <t>CDH Morelos</t>
  </si>
  <si>
    <t>En proceso</t>
  </si>
  <si>
    <t>Ambiental/Urbano</t>
  </si>
  <si>
    <t>Temixco</t>
  </si>
  <si>
    <t>Nota: Únicamente se reportan a los municipios que han tenido incidencia en materia de procedimientos relacionados con posible afectación de derechos humanos en materia ambiental y/o urbana respecto de los cuales, se tiene conocimiento.</t>
  </si>
  <si>
    <t>Nota: Únicamente se reporta a los municipios que celebraron convenio.</t>
  </si>
  <si>
    <t xml:space="preserve">Trámites realizados en materia de administración urbana </t>
  </si>
  <si>
    <t>Cuadro 4.10</t>
  </si>
  <si>
    <t>Amacuzac</t>
  </si>
  <si>
    <t xml:space="preserve">Atlatlahucan </t>
  </si>
  <si>
    <t>Ayala</t>
  </si>
  <si>
    <t xml:space="preserve">Coatlán del Río </t>
  </si>
  <si>
    <t>Jantetelco</t>
  </si>
  <si>
    <t>Jojutla</t>
  </si>
  <si>
    <t>Jonacatepec</t>
  </si>
  <si>
    <t xml:space="preserve">Mazatepec </t>
  </si>
  <si>
    <t xml:space="preserve">Miacatlán </t>
  </si>
  <si>
    <t>Ocuituco</t>
  </si>
  <si>
    <t>Tetecala</t>
  </si>
  <si>
    <t>Tetela del Volcán</t>
  </si>
  <si>
    <t>Tlalnepantla</t>
  </si>
  <si>
    <t>Tlayacapan</t>
  </si>
  <si>
    <t>Totolapan</t>
  </si>
  <si>
    <t>Yecapixtla</t>
  </si>
  <si>
    <t>Nota: Los trámites realizados son los siguientes: Constancias de zonificación, licencias de uso de suelo, fusiones, divisiones, fraccionamientos, condominios, conjuntos urbanos.</t>
  </si>
  <si>
    <t>Fuente: Secretaría de Desarrollo Sustentable. Subsecretaría de Desarrollo Urbano. Dirección General de Administración Urbana.</t>
  </si>
  <si>
    <t>Cuadro 4.11</t>
  </si>
  <si>
    <t>Proyecto-Estudio-Obra-Acción</t>
  </si>
  <si>
    <t>Zona Metropolitana</t>
  </si>
  <si>
    <t>Clasificación</t>
  </si>
  <si>
    <t>Proyecto Ejecutivo de Agua y Saneamiento</t>
  </si>
  <si>
    <t>Emiliano Zapata y Jiutepec</t>
  </si>
  <si>
    <t>Proyecto del Puente Vehicular de la Carretera Acatlipa-Tezoyuca en la Barranca "Puente Blanco"</t>
  </si>
  <si>
    <t>Proyecto Ejecutivo de Infraestructura Carretera</t>
  </si>
  <si>
    <t>Emiliano Zapata y Temixco</t>
  </si>
  <si>
    <t>Equipamiento del Pozo de San Gaspar</t>
  </si>
  <si>
    <t>Infraestructura de Agua y Saneamiento</t>
  </si>
  <si>
    <t>Estudio Costo Beneficio del Proyecto del Eje Metropolitano</t>
  </si>
  <si>
    <t>Estudio de Infraestructura Carretera</t>
  </si>
  <si>
    <t>Cuernavaca, Jiutepec, Emiliano Zapata</t>
  </si>
  <si>
    <t>Proyecto Ejecutivo para la Modernización del Boulevard "Lauro Ortega"</t>
  </si>
  <si>
    <t>Cuernavaca y Jiutepec</t>
  </si>
  <si>
    <t>Proyecto Ejecutivo del Eje Intermunicipal "San Gaspar - El Guante"</t>
  </si>
  <si>
    <t>Estudio de Medio Ambiente</t>
  </si>
  <si>
    <t>Proyecto de Medio Ambiente</t>
  </si>
  <si>
    <t>Cuernavaca, Jiutepec, Emiliano Zapata, Temixco, Xochitepec, Tepoztlán y Huitzilac</t>
  </si>
  <si>
    <t>Programa Parcial de Desarrollo Urbano Sustentable de la Zona Cultural Xochicalco</t>
  </si>
  <si>
    <t>Programa de Desarrollo Urbano</t>
  </si>
  <si>
    <t>Proyecto Ejecutivo para el Aprovechamiento de la Zona de Amortiguamiento de la "Sierra Montenegro"</t>
  </si>
  <si>
    <t xml:space="preserve">NO BORRAR </t>
  </si>
  <si>
    <t>POB. x SEXO</t>
  </si>
  <si>
    <t>Totales de natalidad y mortalidad</t>
  </si>
  <si>
    <t>Totales de CAUSAS MOR. 2001</t>
  </si>
  <si>
    <t>Jiutepec y Tepoztlán</t>
  </si>
  <si>
    <t>Cuernavaca, Temixco y Jiutepec</t>
  </si>
  <si>
    <t>Estudio integral de agua potable y saneamiento para los municipios de Huitzilac, Temixco, Tepoztlán y Xochitepec</t>
  </si>
  <si>
    <t>Huitzilac, Temixco, Tepoztlán y Xochitepec</t>
  </si>
  <si>
    <t>Cuernavaca, Temixco y Xochitepec</t>
  </si>
  <si>
    <t>Proyecto Ejecutivo para el aprovechamiento del polígono "Balneario el Texcal"</t>
  </si>
  <si>
    <t>Proyecto Ejecutivo de Medio Ambiente</t>
  </si>
  <si>
    <t>Atlatlahucan, Ayala, Cuautla, Tlayacapan, Yautepec y Yecapixtla</t>
  </si>
  <si>
    <t>Ayala y Yecapixtla</t>
  </si>
  <si>
    <t>Yecapixtla y Atlatlahucan</t>
  </si>
  <si>
    <t>Estudio de Infraestructura Deportiva</t>
  </si>
  <si>
    <t>Proyecto Ejecutivo de libramiento " La Nopalera - Ayala"</t>
  </si>
  <si>
    <t>Yautepec y Ayala</t>
  </si>
  <si>
    <t>Ayala y Yautepec</t>
  </si>
  <si>
    <t>Estudio Sectorial de Movilidad Urbana de la Zona Metropolitana de Cuautla</t>
  </si>
  <si>
    <t>Proyectos Especiales</t>
  </si>
  <si>
    <t>Proyecto Ejecutivo para la central de emergencias metropolitanas de Cuautla</t>
  </si>
  <si>
    <t>Proyecto Ejecutivo para la infraestructura de Salud</t>
  </si>
  <si>
    <t>Proyecto Ejecutivo y Estudio del Parque Ecológico Cuautla</t>
  </si>
  <si>
    <t>Fuente: Secretaría de Desarrollo Sustentable. Subsecretaría de Desarrollo Urbano y Vivienda Sustentable. Dirección General de Desarrollo Metropolitano.</t>
  </si>
  <si>
    <t>Cuadro 4.12</t>
  </si>
  <si>
    <t>Foros</t>
  </si>
  <si>
    <t>Primarias</t>
  </si>
  <si>
    <t>Secundarias</t>
  </si>
  <si>
    <t>Educación superior</t>
  </si>
  <si>
    <t>Educación media superior</t>
  </si>
  <si>
    <t>Educación media básica</t>
  </si>
  <si>
    <t>Fuente: Secretaría de Desarrollo Sustentable. Subsecretaría de Planeación para el Desarrollo Sustentable. Dirección General de Educación y Cultura.</t>
  </si>
  <si>
    <t>Fuente: Secretaría de Desarrollo Sustentable. Subsecretaría de Planeación. Dirección General de Educación y Cultura para el Desarrollo Sustentable.</t>
  </si>
  <si>
    <t>Nota: Se reportan los municipios de los cuales asistieron personal de cabildo a las capacitaciones.</t>
  </si>
  <si>
    <t>Mazatepec</t>
  </si>
  <si>
    <t xml:space="preserve">Emiliano Zapata </t>
  </si>
  <si>
    <t>Axochiapan</t>
  </si>
  <si>
    <t>Número de capacitaciones</t>
  </si>
  <si>
    <t xml:space="preserve">en materia de normatividad ambiental </t>
  </si>
  <si>
    <t>Cuadro 4.13</t>
  </si>
  <si>
    <t xml:space="preserve">Gobiernos municipales  capacitados </t>
  </si>
  <si>
    <t>Cuadro 4.14</t>
  </si>
  <si>
    <t xml:space="preserve">Plan  de Acción Climática Municipal (PACMUN) </t>
  </si>
  <si>
    <t>Estatus de documento</t>
  </si>
  <si>
    <t>Documento terminado</t>
  </si>
  <si>
    <t>Atlatlahucan</t>
  </si>
  <si>
    <t>Coatlán del Río</t>
  </si>
  <si>
    <t>Nota: Solamente se reportan los municipios participantes.</t>
  </si>
  <si>
    <t>Fuente: Secretaría de Desarrollo Sustentable. Subsecretaría de Planeación. Dirección General de Cambio Climático.</t>
  </si>
  <si>
    <t>Cuadro 4.15</t>
  </si>
  <si>
    <t>Avance</t>
  </si>
  <si>
    <t>Actividad</t>
  </si>
  <si>
    <t>Integración</t>
  </si>
  <si>
    <t>Revisión</t>
  </si>
  <si>
    <t>Edición</t>
  </si>
  <si>
    <t>Fuente: Secretaría de Desarrollo Sustentable. Subsecretaría de Planeación para el Desarrollo Sustentable. Dirección General de Energía y Cambio Climático.</t>
  </si>
  <si>
    <t xml:space="preserve">Conformación del Consejo Consultivo Estatal para el Desarrollo Sustentable </t>
  </si>
  <si>
    <t>Cuadro 4.16</t>
  </si>
  <si>
    <t>Sector Social</t>
  </si>
  <si>
    <t>Organizaciones</t>
  </si>
  <si>
    <t>Sector Gubernamental</t>
  </si>
  <si>
    <t>Competencia</t>
  </si>
  <si>
    <t>Participantes</t>
  </si>
  <si>
    <t>Organizaciones de la Sociedad Civil</t>
  </si>
  <si>
    <t>Secretaría de Medio Ambiente Recursos Naturales (SEMARNAT)</t>
  </si>
  <si>
    <t>Federal</t>
  </si>
  <si>
    <t>Asociaciones, Cámaras de Comercio y de la Industria</t>
  </si>
  <si>
    <t>Comisión Nacional del Agua (CONAGUA)</t>
  </si>
  <si>
    <t>Asociaciones de Colonos</t>
  </si>
  <si>
    <t>Procuraduría Federal Protección de Protección al Ambiente (PROFEPA)</t>
  </si>
  <si>
    <t>Colegios y Asociaciones de Profesionistas</t>
  </si>
  <si>
    <t>Secretaría de Desarrollo Sustentable (SDS)</t>
  </si>
  <si>
    <t>Estatal</t>
  </si>
  <si>
    <t>Organizaciones que trabajan el tema de Género</t>
  </si>
  <si>
    <t>Comisión Estatal del Agua (CEA)</t>
  </si>
  <si>
    <t>NA</t>
  </si>
  <si>
    <t>Instituciones Académicas y de Investigación</t>
  </si>
  <si>
    <t>Instituto de Desarrollo Y Fortalecimiento Municipal del Estado de Morelos (IDEFOMM)</t>
  </si>
  <si>
    <t>Pueblos Originarios</t>
  </si>
  <si>
    <t>Comunidades y Ejidos</t>
  </si>
  <si>
    <t>Nota: Se incluye del Poder Legislativo a la Comisión de Medio Ambiente.</t>
  </si>
  <si>
    <t>NA No aplicable.</t>
  </si>
  <si>
    <t xml:space="preserve">Conformación del Consejo Estatal de Desarrollo Urbano </t>
  </si>
  <si>
    <t>Cuadro 4.17</t>
  </si>
  <si>
    <t>Secretaría de Medio Ambiente y Recursos</t>
  </si>
  <si>
    <t xml:space="preserve">Naturales (SEMARNAT) </t>
  </si>
  <si>
    <t xml:space="preserve">Secretaría de Desarrollo Agrario, Territorial </t>
  </si>
  <si>
    <t>y Urbano (SEDATU)</t>
  </si>
  <si>
    <t>Secretaría de Comunicaciones</t>
  </si>
  <si>
    <t xml:space="preserve">Federal </t>
  </si>
  <si>
    <t>y Transportes (SCT)</t>
  </si>
  <si>
    <t xml:space="preserve">Estatal </t>
  </si>
  <si>
    <t xml:space="preserve">Secretaría de Obras Públicas </t>
  </si>
  <si>
    <t xml:space="preserve">Secretaría de Movilidad y Transporte </t>
  </si>
  <si>
    <t>Secretaría de Gobierno</t>
  </si>
  <si>
    <t xml:space="preserve">Comisión de Desarrollo e Infraestructura </t>
  </si>
  <si>
    <t>del Estado de Morelos</t>
  </si>
  <si>
    <t xml:space="preserve">Comisión Estatal del Agua (CEA) </t>
  </si>
  <si>
    <t>Nota: Se incluye del Poder Legislativo a la Comisión de Medio Ambiente y  la Comisión de Desarrollo Metropolitano y Zonas Conurbadas.</t>
  </si>
  <si>
    <t>Cuadro 4.18</t>
  </si>
  <si>
    <t xml:space="preserve">derivadas de diversas denuncias </t>
  </si>
  <si>
    <t>2012 y 2013</t>
  </si>
  <si>
    <t>Número de denuncias</t>
  </si>
  <si>
    <t xml:space="preserve">Tetela del Volcán </t>
  </si>
  <si>
    <t>Nota: Únicamente se reporta a los municipios que participaron.</t>
  </si>
  <si>
    <t>Fuente: Secretaría de Desarrollo Sustentable. Subsecretaría de Gestión Ambiental Sustentable. Dirección General Jurídica.</t>
  </si>
  <si>
    <t xml:space="preserve">Ordenamiento Ecológico del Territorio </t>
  </si>
  <si>
    <t>Proceso que incluyó  firma de convenio</t>
  </si>
  <si>
    <t>Publicación en el Periódico Oficial "Tierra y Libertad"</t>
  </si>
  <si>
    <t xml:space="preserve"> Actualizado</t>
  </si>
  <si>
    <t>Comité activo (con una sesión al año al menos)</t>
  </si>
  <si>
    <t>Participación en sesiones de comités de ordenamiento ecológico</t>
  </si>
  <si>
    <t>Regional del Estado de Morelos</t>
  </si>
  <si>
    <t>No</t>
  </si>
  <si>
    <t>Si</t>
  </si>
  <si>
    <r>
      <t xml:space="preserve">R </t>
    </r>
    <r>
      <rPr>
        <sz val="10"/>
        <rFont val="Tahoma"/>
        <family val="2"/>
      </rPr>
      <t>Cifra actualizada.</t>
    </r>
  </si>
  <si>
    <t>Fuente: Secretaría de Desarrollo Sustentable. Subsecretaría de Planeación para el Desarrollo Sustentable. Dirección General de Ordenamiento Territorial.</t>
  </si>
  <si>
    <t xml:space="preserve">Funcionarios públicos capacitados en Sistemas de Información </t>
  </si>
  <si>
    <t xml:space="preserve">Estadística, Geográfica y Territorial por municipio </t>
  </si>
  <si>
    <t xml:space="preserve">Número </t>
  </si>
  <si>
    <t>Nota: Únicamente se reporta los funcionarios públicos de los municipios que participaron.</t>
  </si>
  <si>
    <t>Fuente: Secretaría de Desarrollo Sustentable.</t>
  </si>
  <si>
    <t xml:space="preserve">Actualizaciones del Programa Municipal de Desarrollo Urbano Sustentable </t>
  </si>
  <si>
    <t>Actualización</t>
  </si>
  <si>
    <t>Proceso terminado</t>
  </si>
  <si>
    <t>Axochiapan (Centro de Población)</t>
  </si>
  <si>
    <t>Xochitepec (Atlacholoaya)</t>
  </si>
  <si>
    <t>Xochitepec (Parcial - Corredor Aeropuerto Tepetzingo)</t>
  </si>
  <si>
    <t>Nota: Únicamente se reporta a los municipios que actualizaron su programa.</t>
  </si>
  <si>
    <t>Cuadro 4.19</t>
  </si>
  <si>
    <t>Cuadro 4.20</t>
  </si>
  <si>
    <t>Cuadro 4.21</t>
  </si>
  <si>
    <t>Fuente: Secretaría de Desarrollo Sustentable. Dirección General de Participación Ciudadana para el Desarrollo Sustentable.</t>
  </si>
  <si>
    <r>
      <t>CIMMA</t>
    </r>
    <r>
      <rPr>
        <b/>
        <vertAlign val="superscript"/>
        <sz val="10"/>
        <rFont val="Tahoma"/>
        <family val="2"/>
      </rPr>
      <t>a</t>
    </r>
  </si>
  <si>
    <t xml:space="preserve">Resumen de inversión pública en el sector hídrico por municipio </t>
  </si>
  <si>
    <t xml:space="preserve">Ayala </t>
  </si>
  <si>
    <t xml:space="preserve">Cuernavaca </t>
  </si>
  <si>
    <t xml:space="preserve">Tlaltizapán de Zapata </t>
  </si>
  <si>
    <t>Municipios varios</t>
  </si>
  <si>
    <t xml:space="preserve">Fuente: Comisión Estatal del Agua. </t>
  </si>
  <si>
    <t>Programa</t>
  </si>
  <si>
    <t>Inversión en pesos</t>
  </si>
  <si>
    <t>Programa de Inversión Pública Estatal (PIPE)</t>
  </si>
  <si>
    <t>TG Desarrollo de áreas de riego</t>
  </si>
  <si>
    <t>TI Protección de Áreas y Cauces Federales</t>
  </si>
  <si>
    <t>PE Proyectos Especiales</t>
  </si>
  <si>
    <t>Programa de Cultura del Agua</t>
  </si>
  <si>
    <t>Fondo de Aportaciones para el Fortalecimiento de Entidades Federativas (FAFEF)</t>
  </si>
  <si>
    <t>SD Alcantarillado</t>
  </si>
  <si>
    <t xml:space="preserve">Programa Zonas Rurales </t>
  </si>
  <si>
    <t>Programa Agua Limpia</t>
  </si>
  <si>
    <t>Programa Agua Potable y Saneamiento Zonas Urbanas</t>
  </si>
  <si>
    <t xml:space="preserve">Reasignación Fondo de Infraestructura Social Estatal </t>
  </si>
  <si>
    <t xml:space="preserve">Programa de Tratamiento de Aguas Residuales </t>
  </si>
  <si>
    <t>Programa Regional</t>
  </si>
  <si>
    <t>Fondo de Infraestructura Social Estatal (FISE)</t>
  </si>
  <si>
    <t>S5 Protección y Preservación Ecológica</t>
  </si>
  <si>
    <t>TG Desarrollo de Áreas de Riego</t>
  </si>
  <si>
    <t>FONDEN</t>
  </si>
  <si>
    <t>SC Agua Potable</t>
  </si>
  <si>
    <t>Gerencia  Operativa</t>
  </si>
  <si>
    <t>Programa de Rehabilitación, Modernización, Tecnificación y Equipamiento de Distritos de Riego y Temporal Tecnificado</t>
  </si>
  <si>
    <t xml:space="preserve">Resumen de inversión pública en el sector hídrico por programa y municipio </t>
  </si>
  <si>
    <t>Programa / Municipio</t>
  </si>
  <si>
    <t>Municipio varios</t>
  </si>
  <si>
    <t>Programa para la Construcción y Rehabilitación de Sistemas de Agua Potable y Saneamiento en Zonas Rurales</t>
  </si>
  <si>
    <t>Cuadro 4.22</t>
  </si>
  <si>
    <t>Cuadro 4.23</t>
  </si>
  <si>
    <t>Cuadro 4.24</t>
  </si>
  <si>
    <t>Programa de Agua Potable, Alcantarillado y Saneamiento en Zonas Urbanas</t>
  </si>
  <si>
    <t>Reasignación Fondo de Infraestructura Social Estatal (FISE)</t>
  </si>
  <si>
    <t>Programa de Tratamiento de Aguas Residuales</t>
  </si>
  <si>
    <t>Fondo de Desastres Naturales (FONDEN)</t>
  </si>
  <si>
    <t>Gerencia Operativa</t>
  </si>
  <si>
    <t>Programa de Rehabilitación, Modernización, Tecnificación y Equipamiento de Unidades de Riego</t>
  </si>
  <si>
    <t>Fuente: Comisión Estatal del Agua.</t>
  </si>
  <si>
    <t xml:space="preserve">Inversión pública en el sector hídrico por municipio y localidad </t>
  </si>
  <si>
    <t>Localidad / Obra</t>
  </si>
  <si>
    <t>Importe en pesos</t>
  </si>
  <si>
    <t>Beneficiarios</t>
  </si>
  <si>
    <t>Programa de Inversión Pública Estatal (PIPE) 2012</t>
  </si>
  <si>
    <t xml:space="preserve">SC Agua Potable </t>
  </si>
  <si>
    <t>Villas Nicolás Zapata</t>
  </si>
  <si>
    <t>Proyecto ejecutivo de rehabilitación de ollas de agua pluvial</t>
  </si>
  <si>
    <t>Municipios Varios</t>
  </si>
  <si>
    <t>Servicios profesionales en atención y gestión administrativa</t>
  </si>
  <si>
    <t>Servicios profesionales de apoyo en áreas administrativas</t>
  </si>
  <si>
    <t>Programa de Inversión Pública Estatal (PIPE) 2013</t>
  </si>
  <si>
    <t>Varias</t>
  </si>
  <si>
    <t>Mitigación al desabasto de agua potable</t>
  </si>
  <si>
    <t>Programa de Cultura del Agua 2012</t>
  </si>
  <si>
    <t xml:space="preserve"> Municipios Varios </t>
  </si>
  <si>
    <t xml:space="preserve"> Municipios varios </t>
  </si>
  <si>
    <t xml:space="preserve"> Órgano interno de control (2 al millar) Programa Cultura del Agua</t>
  </si>
  <si>
    <t xml:space="preserve"> Fortalecimiento municipal</t>
  </si>
  <si>
    <t xml:space="preserve"> Eventos</t>
  </si>
  <si>
    <t xml:space="preserve"> Material (ejemplares) reproducidos </t>
  </si>
  <si>
    <t xml:space="preserve"> Cursos o talleres </t>
  </si>
  <si>
    <t xml:space="preserve"> Gastos de administración del Programa Cultura del Agua</t>
  </si>
  <si>
    <t xml:space="preserve"> Material inédito diseñado </t>
  </si>
  <si>
    <t>Fuente: Comisión Estatal del Agua. Coordinación Técnica.</t>
  </si>
  <si>
    <t>Programa de Cultura del Agua 2013</t>
  </si>
  <si>
    <t xml:space="preserve">Obras de aprovechamiento del agua por municipio y localidad del Fondo de Aportaciones </t>
  </si>
  <si>
    <t>Fondo de Aportaciones para el Fortalecimiento de las Entidades Federativas (FAFEF) 2012</t>
  </si>
  <si>
    <t xml:space="preserve">Puente de Ixtla </t>
  </si>
  <si>
    <t>Xoxocotla</t>
  </si>
  <si>
    <t>Construcción de 100 cisternas domiciliarias de captación pluvial</t>
  </si>
  <si>
    <t>Varias localidades</t>
  </si>
  <si>
    <t>Juan Morales</t>
  </si>
  <si>
    <t>Las Lumbreras</t>
  </si>
  <si>
    <t>Tres de Mayo</t>
  </si>
  <si>
    <t>Cuauchichinola</t>
  </si>
  <si>
    <t>Perforación de pozo agrícola "Llano el Guarín"</t>
  </si>
  <si>
    <t>Programa para la Construcción y Rehabilitación de Sistemas de Agua Potable y Saneamiento en Zonas Rurales 2012</t>
  </si>
  <si>
    <t>Las Minas</t>
  </si>
  <si>
    <t>Apancingo</t>
  </si>
  <si>
    <t>Rehabilitación del sistema de agua potable</t>
  </si>
  <si>
    <t>Nicolás Bravo</t>
  </si>
  <si>
    <t>Rehabilitación del pozo de agua potable</t>
  </si>
  <si>
    <t>Villa Nicolás Zapata</t>
  </si>
  <si>
    <t>Zacapalco</t>
  </si>
  <si>
    <t>Construcción de red de atarjeas (primera etapa) en Zacapalco</t>
  </si>
  <si>
    <t>U5 Tratamiento de Aguas Residuales</t>
  </si>
  <si>
    <t>Rehabilitación de planta de tratamiento de aguas residuales</t>
  </si>
  <si>
    <t>Emisor de aguas residuales a planta de tratamiento (adicionales)</t>
  </si>
  <si>
    <t>Ampliación de la planta de tratamiento de aguas residuales (adicionales)</t>
  </si>
  <si>
    <t>Fuente: Comisión Estatal del Agua. Subsecretaría Ejecutiva de Agua Potable, Drenaje y Saneamiento. Dirección General de Agua Potable y Saneamiento en Zonas Rurales.</t>
  </si>
  <si>
    <t>Cuadro 4.25</t>
  </si>
  <si>
    <t>Cuadro 4.26</t>
  </si>
  <si>
    <t>Cuadro 4.27</t>
  </si>
  <si>
    <t>Cuadro 4.28</t>
  </si>
  <si>
    <t>Cuadro 4.29</t>
  </si>
  <si>
    <t>Cuadro 4.30</t>
  </si>
  <si>
    <t>Programa para la Construcción y Rehabilitación de Sistemas de Agua Potable y Saneamiento en Zonas Rurales  2013</t>
  </si>
  <si>
    <t>Casahuatlán</t>
  </si>
  <si>
    <t>Proyecto ejecutivo para la construcción y  modernización de las conexiones y la infraestructura de almacenamiento  y distribución  del sistema de agua potable Casahuatlán</t>
  </si>
  <si>
    <t>Coahuixtla</t>
  </si>
  <si>
    <t>Rehabilitación (encamisado) del pozo de agua potable Camoyotla</t>
  </si>
  <si>
    <t>Huajintlan</t>
  </si>
  <si>
    <t>Miahuatlán (El Cuiji)</t>
  </si>
  <si>
    <t>Rehabilitación de la fuente de abastecimiento Miahuatlán</t>
  </si>
  <si>
    <t>San Vicente de Juárez (Las Piedras)</t>
  </si>
  <si>
    <t>Sistema de agua potable de la localidad de San Vicente de Juárez</t>
  </si>
  <si>
    <t>Perforacion y aforo de pozo profundo para agua potable Apancingo</t>
  </si>
  <si>
    <t>Perforación y aforo de pozo profundo para agua potable Coatlan del Río</t>
  </si>
  <si>
    <t>Cocoyotla</t>
  </si>
  <si>
    <t>Ampliación y mejoramiento del sistema de agua potable Cocoyotla</t>
  </si>
  <si>
    <t>Coajomulco</t>
  </si>
  <si>
    <t>Proyecto ejecutivo de las acciones complementarias para el abastecimiento de agua para uso y consumo humano  en la comunidad rural de Coajomulco</t>
  </si>
  <si>
    <t>Colonia el Florido y Valle Verde</t>
  </si>
  <si>
    <t>San Aguistín Tetlama</t>
  </si>
  <si>
    <t>Perforacion y aforo de pozo profundo para agua potable Tetlama</t>
  </si>
  <si>
    <t>San Andrés de la Cal</t>
  </si>
  <si>
    <t>El Vigía</t>
  </si>
  <si>
    <t>Proyecto ejecutivo para una olla de almacenamiento de agua pluvial El Vigia</t>
  </si>
  <si>
    <t>Xicatlacotla</t>
  </si>
  <si>
    <t>Rehabilitación de la fuente de abastecimiento Xicatlacotla</t>
  </si>
  <si>
    <t>Nepopualco</t>
  </si>
  <si>
    <t xml:space="preserve">Proyecto ejecutivo para olla de almacenamiento de agua pluvial en la localidad de Nepopualco </t>
  </si>
  <si>
    <t>Tepetlixpita</t>
  </si>
  <si>
    <t>Proyecto ejecutivo para una olla de almacenamiento de agua pluvial Tepetlixpita</t>
  </si>
  <si>
    <t>Proyecto ejecutivo para las acciones complementarias para el abastecimiento de agua mediante captación de agua de lluvia en Villa Nicolás Zapata</t>
  </si>
  <si>
    <t>Col. Nopalera, Col. Miguel Hidalgo</t>
  </si>
  <si>
    <t>Proyecto ejecutivo, adecuación del pozo La Nopalera, línea de conducción y tanque elevado</t>
  </si>
  <si>
    <t>Itzamatitlán</t>
  </si>
  <si>
    <t>Ampliación  y mejoramiento del sistema de agua potable Itzamatitlan</t>
  </si>
  <si>
    <t>San Isidro</t>
  </si>
  <si>
    <t>Ampliación y mejoramiento del sistema de agua potable San Isidro</t>
  </si>
  <si>
    <t>Colonia Paraíso las Flores</t>
  </si>
  <si>
    <t>VARIOS</t>
  </si>
  <si>
    <t xml:space="preserve">Perforación y aforo de pozo profundo para agua potable Col. Paraiso las Flores  </t>
  </si>
  <si>
    <t>Xalpa Uno</t>
  </si>
  <si>
    <t>Perforacion y aforo de pozo profundo para agua potable Xalpa Uno</t>
  </si>
  <si>
    <t xml:space="preserve">Diagnóstico para el manejo integral del agua en trece localidades de los Altos de Morelos </t>
  </si>
  <si>
    <t>Atención social y participación comunitaria</t>
  </si>
  <si>
    <t>Los Limones</t>
  </si>
  <si>
    <t xml:space="preserve">Proyecto ejecutivo de la red de alcantarillado sanitario y analisis de alternativas para el saneamiento de aguas residuales Los Limones </t>
  </si>
  <si>
    <t>San Juan Texcalpan</t>
  </si>
  <si>
    <t xml:space="preserve">Construcción del sistema de alcantarillado sanitario segunda etapa San Juan Texcalpan </t>
  </si>
  <si>
    <t>El Salitre</t>
  </si>
  <si>
    <t>Proyecto ejecutivo de la red de alcantarillado sanitario y analisis de alternativas para el saneamiento de aguas residuales El Salitre</t>
  </si>
  <si>
    <t>El Empleado Municipal / Ampliación Galeana Sur</t>
  </si>
  <si>
    <t>Segunda etapa de la construcción del sistema de alcantarillado sanitario Zacapalco</t>
  </si>
  <si>
    <t>Tlalmimilupan (San Pedro)</t>
  </si>
  <si>
    <t>Construcción del sistema de alcantarillado Tlalmimilulpan</t>
  </si>
  <si>
    <t>Acamilpa</t>
  </si>
  <si>
    <t>Proyecto ejecutivo integral de colectores y alcantarillado Sanitario Acamilpa</t>
  </si>
  <si>
    <t>Palo Grande</t>
  </si>
  <si>
    <t>Proyecto ejecutivo integral de colectores y alcantarillado sanitario Palo Grande</t>
  </si>
  <si>
    <t xml:space="preserve">Inversión pública en el sector hídrico por municipio y localidad del Programa Agua Limpia </t>
  </si>
  <si>
    <t>2012</t>
  </si>
  <si>
    <t>Programa Agua Limpia 2012</t>
  </si>
  <si>
    <t xml:space="preserve">Municipios Varios </t>
  </si>
  <si>
    <t xml:space="preserve">Municipios  Varios </t>
  </si>
  <si>
    <t xml:space="preserve">Monitoreo de cloro residual libre                                      </t>
  </si>
  <si>
    <t xml:space="preserve">Adquisición de plata coloidal                                          </t>
  </si>
  <si>
    <t xml:space="preserve">Adquisición de pastillas d.p.d                                         </t>
  </si>
  <si>
    <t xml:space="preserve">Adquisición de equipos colorimétricos                                  </t>
  </si>
  <si>
    <t xml:space="preserve">Operativos de saneamiento básico                                       </t>
  </si>
  <si>
    <t xml:space="preserve">Suministro de hipoclorito de calcio                                    </t>
  </si>
  <si>
    <t xml:space="preserve">Reposición de equipos de desinfección                                  </t>
  </si>
  <si>
    <t>Contraloría estatal 0.2% millar  Programa Agua Limpia</t>
  </si>
  <si>
    <t>ND</t>
  </si>
  <si>
    <t xml:space="preserve">Fuente: Comisión Estatal del Agua. Subsecretaría Ejecutiva de Agua Potable, Drenaje y Saneamiento. Dirección General de Agua Potable en Zonas Urbanas. </t>
  </si>
  <si>
    <t>Programa Agua Limpia 2013</t>
  </si>
  <si>
    <t>Fuente: Comisión Estatal del Agua. Subsecretaría Ejecutiva de Agua Potable, Drenaje y Saneamiento. Dirección General de Agua Potable en Zonas Urbanas.</t>
  </si>
  <si>
    <t xml:space="preserve">Inversión pública en el sector hídrico por municipio y localidad del Programa de </t>
  </si>
  <si>
    <t>Programa de Agua Potable, Alcantarillado y Saneamiento en Zonas Urbanas 2012</t>
  </si>
  <si>
    <t>Telixtac</t>
  </si>
  <si>
    <t>Mejoramiento de la red primaria de distribución mediante el reforzamiento de los circuitos principales</t>
  </si>
  <si>
    <t>Col. Narciso Mendoza</t>
  </si>
  <si>
    <t>Ampliación de la red de distribución de agua potable colonia Narciso Mendoza</t>
  </si>
  <si>
    <t>Tres Marías</t>
  </si>
  <si>
    <t>Construcción de olla de captación pluvial zona oriente (1ra. etapa)</t>
  </si>
  <si>
    <t>Construcción de olla para captación de agua pluvial y línea de conducción zona poniente (1ra. etapa)</t>
  </si>
  <si>
    <t>Tequesquitengo</t>
  </si>
  <si>
    <t>Construcción de la línea de distribución del pozo "FILATEQ 1" a los tanques "FILATEQ TE1-TS1" y a los tanques "FILATEQ TE2-TS2" para la zona poniente del lago de Tequesquitengo</t>
  </si>
  <si>
    <t>Equipamiento de pozo para agua potable “FILATEQ 1” incluye construcción y equipamiento del tanque de transferencia de 200 metros cúbicos</t>
  </si>
  <si>
    <t>Construcción de línea de alimentación a la cuarta y quinta secciones del lago de Tequesquitengo</t>
  </si>
  <si>
    <t>Construcción y equipamiento de tanque elevado y tanque cisterna con una capacidad combinada de 300 metros cúbicos “FILATEQ TE1-TS1” para la quinta sección del lago de Tequesquitengo y construcción y equipamiento de tanque elevado y tanque cisterna con una capacidad combinada de 300 metros cúbicos “FILATEQ TE2-TS2” para la cuarta sección del lago de Tequesquitengo</t>
  </si>
  <si>
    <t>San José Vista Hermosa</t>
  </si>
  <si>
    <t>Perforación y aforo de pozo profundo de agua para consumo humano "FILATEQ2"</t>
  </si>
  <si>
    <t>Proyecto ejecutivo de equipamiento de pozo FILATEQ 2, tanque y línea de conducción para la tercera sección así como la red de distribución para la zona habitada de la cuarta y quinta sección del lago de Tequesquitengo</t>
  </si>
  <si>
    <t>Equipamiento de pozo para agua potable "FILATEQ 2" y construcción de línea de conducción</t>
  </si>
  <si>
    <t>Construcción de acuaférico, circuito del lago de Tequesquitengo tramo noroeste</t>
  </si>
  <si>
    <t>Construcción y rehabilitación de las líneas de conducción del sistema de agua potable (primera etapa)</t>
  </si>
  <si>
    <t>Construcción de línea de conducción de agua potable a Meztitla</t>
  </si>
  <si>
    <t>Construcción de la línea de conducción de agua potable al tanque El Jagüey</t>
  </si>
  <si>
    <t>Construcción de línea de conducción de agua potable la Escalera 2a etapa</t>
  </si>
  <si>
    <t>Equipamiento y detección de fugas en la red de distribución de agua potable</t>
  </si>
  <si>
    <t>Villas de Xochitepec</t>
  </si>
  <si>
    <t xml:space="preserve">Mejoramiento del sistema de agua potable de la colonia villas de Xochitepec mediante la sustitución de la tubería de la línea de conducción </t>
  </si>
  <si>
    <t>Atlacholoaya</t>
  </si>
  <si>
    <t>Perforación de pozo Huamuchilera, Atlacholoaya</t>
  </si>
  <si>
    <t>Los Arcos</t>
  </si>
  <si>
    <t>Construcción de la reubicación de la línea de conducción de agua potable San Carlos</t>
  </si>
  <si>
    <t xml:space="preserve">Municipios varios </t>
  </si>
  <si>
    <t xml:space="preserve">Municipios  varios </t>
  </si>
  <si>
    <t>Revisión e integración de expedientes administrativos de 15 pozos de agua potable</t>
  </si>
  <si>
    <t>Proyecto ejecutivo para la instalación de un sistema de monitoreo de calidad del agua en los principales afluentes del río Apatlaco</t>
  </si>
  <si>
    <t>Segunda etapa del sistema de información geográfica en materia de agua potable y saneamiento del Estado de Morelos</t>
  </si>
  <si>
    <t>Calderón</t>
  </si>
  <si>
    <t>Construcción de emisor de la planta de tratamiento de aguas residuales de Calderón</t>
  </si>
  <si>
    <t>Construcción de colector general Galeana Sur y Ramales</t>
  </si>
  <si>
    <t>Construcción de la red de atarjeas y colector sanitario en Colonia Cuautlixco</t>
  </si>
  <si>
    <t>Construcción de entubamiento de canal emisor de salida de la planta de tratamiento de aguas residuales de Acapantzingo</t>
  </si>
  <si>
    <t>Programa de Agua Potable, Alcantarillado y Saneamiento en Zonas Urbanas 2013</t>
  </si>
  <si>
    <t>Tehuixtla</t>
  </si>
  <si>
    <t>Proyectos ejecutivos de agua potable y alcantarillado para la  1ª, 2ª y 3ª sección desarrollo urbano, Lago de Tequesquitengo ("compromiso prioritario")</t>
  </si>
  <si>
    <t>Proyecto ejecutivo de equipamiento del pozo "Calle Xochicalco" con capacidad de 30 lps y línea de conducción para la integración al sistema  de agua potable actual</t>
  </si>
  <si>
    <t>Rehabilitación de la planta potabilizadora de Ocuituco</t>
  </si>
  <si>
    <t>Tilzapotla</t>
  </si>
  <si>
    <t>Rehabilitación del pozo Tilzapotla</t>
  </si>
  <si>
    <t>Primera etapa de rehabilitación de red de distribución de agua potable del sector 1 (zona sur)</t>
  </si>
  <si>
    <t>Equipamiento, electrificación, línea de conducción del pozo CETIS 122 y rehabilitación electromecánica de rebombeo en Calle Niños Héroes, en Xoxocotla</t>
  </si>
  <si>
    <t>Proyecto integral (agua potable, alcantarillado y saneamiento) para las Colonias Santa Úrsula, Eterna Primavera, Santa Monica y Solidaridad</t>
  </si>
  <si>
    <t>Perforación de pozo para agua potable, reposición con reubicación</t>
  </si>
  <si>
    <t>Santa Catarina</t>
  </si>
  <si>
    <t>Proyecto ejecutivo para el abastecimiento de agua en Santa Catarina</t>
  </si>
  <si>
    <t>Hueyapan (San Andrés Hueyapan)</t>
  </si>
  <si>
    <t>Revisión y actualización al sistema de agua potable en Hueyapan</t>
  </si>
  <si>
    <t>Sustitución de 1.0 km. de tubería de línea de conducción, Manantial Xantamalco, municipio de Tetela del Volcán</t>
  </si>
  <si>
    <t>Rehabilitación de fuente de abastecimiento "El Rosal".- incluye limpieza, reposición de equipo de bombeo, tren de descarga, caseta de controles,  barda perimetral y tapa para brocal; además de dispositivos de protección contra golpe de ariete y rehabilitación de la fuente de abastecimiento "El Balseadero"; incluye, limpieza, reposición del equipo de bombeo, tren de descarga, además de dispositivos de protección contra golpe de ariete y rehabilitación y sustitución de dispositivos del sistema eléctrico</t>
  </si>
  <si>
    <t>San Gabriel las Palmas</t>
  </si>
  <si>
    <t>Ampliación y mejoramiento del sistema de agua potable</t>
  </si>
  <si>
    <t>Anenecuilco</t>
  </si>
  <si>
    <t>Proyecto ejecutivo para el mejoramiento de la eficiencia física en el sistema de agua potable</t>
  </si>
  <si>
    <t>Construcción de cruce de río para tubería de agua potable en la localidad de Anenecuilco</t>
  </si>
  <si>
    <t>Ciudad Ayala</t>
  </si>
  <si>
    <t>Primera etapa de la red de distribución de agua potable para la Col. Papayos, Cuernavaca ("Programa Sin Hambre")</t>
  </si>
  <si>
    <t>Primera etapa de la red de distribución de agua potable para la Col. Zoquipa, Cuernavaca ("Programa Sin Hambre")</t>
  </si>
  <si>
    <t>Proyecto ejecutivo de equipamiento de pozo "Cerrito García", línea de conducción, tanque y red de distribución</t>
  </si>
  <si>
    <t>Proyecto integral (agua potable, alcantarillado y saneamiento) para la cabecera municipal de Huitzilac</t>
  </si>
  <si>
    <t>Rehabilitación de la obra de toma del manantial Las Trancas</t>
  </si>
  <si>
    <t>Segunda etapa de la construcción de sistema de captación pluvial zona oriente. Incluye obra de toma, bordo, línea de alimentación a tanque y cercado</t>
  </si>
  <si>
    <t>Ampliación y mejoramiento del sistema de agua potable 1ra etapa</t>
  </si>
  <si>
    <t>Proyecto ejecutivo para el abastecimiento de agua en Totolapan</t>
  </si>
  <si>
    <t xml:space="preserve">Proyecto ejecutivo para  línea de conducción, tanque y red de distribución para las Colonias Esmeralda, Del Valle, El Crucero, San Rafael, Campo Solís y Paraíso en Atlacholoaya </t>
  </si>
  <si>
    <t>La Joya</t>
  </si>
  <si>
    <t>Rehabilitación electromecánica del pozo Tetillas Yautepec, Morelos</t>
  </si>
  <si>
    <t>Proyecto ejecutivo para sustitución de tubería en la línea de conducción de la Laguna de Hueyapan, pozo Tetelilla rebombeo Independencia</t>
  </si>
  <si>
    <t>Construcción de línea de conducción sistema las vivianas</t>
  </si>
  <si>
    <t>Obras complementarias de perforación de pozo Yecapixtla centro y equipamiento</t>
  </si>
  <si>
    <t>Varios</t>
  </si>
  <si>
    <t xml:space="preserve">Estudio geofísico de la zona oriente del Estado de Morelos, con fines hidrogeológicos para la reposición de pozos de abastecimiento de agua potable en varias localidades de seis municipios, protegiendo el equilibrio del acuífero Tepalcingo-Axochiapan </t>
  </si>
  <si>
    <t>Diagnostico de la situación actual de los organismos operadores municipales para su integración a nivel metropolitano</t>
  </si>
  <si>
    <t>Proyecto ejecutivo para dos plantas potabilizadoras a pie de pozo para remoción de arsénico y  dureza en fuentes de abastecimiento en el Estado de Morelos</t>
  </si>
  <si>
    <t>Tlayecac</t>
  </si>
  <si>
    <t xml:space="preserve">Construcción de colector, emisor general y obras complementarias </t>
  </si>
  <si>
    <t>Construcción de alcantarillado sanitario y colectores de las colonias Peña Flores, Vicente Guerrero, Polvorín y Narciso Mendoza</t>
  </si>
  <si>
    <t>Galeana Sur</t>
  </si>
  <si>
    <t>Proyecto ejecutivo del sistema de alcantarillado sanitario y colectores de la zona de influencia de la planta de tratamiento "Galeana Sur" y proyecto ejecutivo del sistema de alcantarillado sanitario y colectores de la zona de influencia de la planta de tratamiento "Santa Inés"</t>
  </si>
  <si>
    <t>Proyecto ejecutivo integral de alcantarillado sanitario para la zona oriente de Cuernavaca, canalizando las aguas residuales a la PTAR de Acapantzingo</t>
  </si>
  <si>
    <t>Construcción de colector calle Loma Larga</t>
  </si>
  <si>
    <t>Proyecto ejecutivo de interconexiones  de colectores para alimentar la PTAR Acapantzingo, Cuernavaca, Morelos</t>
  </si>
  <si>
    <t>Proyecto ejecutivo para la construcción de colectores para alimentar a la PTAR La Alameda</t>
  </si>
  <si>
    <t>Proyecto ejecutivo de colectores en Jojutla para hacer llegar agua residual a la PTAR Regional Jojutla</t>
  </si>
  <si>
    <t>Metepec</t>
  </si>
  <si>
    <t>Construcción del sistema de alcantarillado sanitario</t>
  </si>
  <si>
    <t>Alpuyeca</t>
  </si>
  <si>
    <t>Proyecto ejecutivo de colectores a PTAR Yautepec</t>
  </si>
  <si>
    <t>Proyecto ejecutivo para la construcción de colectores para alimentar a la PTAR de Ocuituco y Proyecto ejecutivo para la construcción de colectores para alimentar a la PTAR de Tetela del Volcán</t>
  </si>
  <si>
    <t>Rehabilitación de planta de tratamiento de Temoac</t>
  </si>
  <si>
    <t>Mejoramiento de la infraestructura de saneamiento de plantas de tratamiento de aguas residuales en el Estado de Morelos en la zona centro-sur</t>
  </si>
  <si>
    <t>Mejoramiento de la infraestructura de saneamiento de plantas de tratamiento de aguas residuales en el Estado de Morelos en la zona sur-oriente</t>
  </si>
  <si>
    <t xml:space="preserve">Inversión pública en el sector hídrico por municipio y localidad del Programa </t>
  </si>
  <si>
    <t>Reposición de pozo y aforo para uso agrícola</t>
  </si>
  <si>
    <t>Programa de Tratamiento de Aguas Residuales 2012</t>
  </si>
  <si>
    <t xml:space="preserve">Cuautla </t>
  </si>
  <si>
    <t>Diagnóstico del programa de tratamiento de aguas residuales (s218)</t>
  </si>
  <si>
    <t>Fuente: Comisión Estatal del Agua. Subsecretaría Ejecutiva de Agua Potable, Drenaje y Saneamiento. Dirección General de Saneamiento en Zonas Urbanas y Operación de Sistemas.</t>
  </si>
  <si>
    <t>Proyecto ejecutivo del sistema de tratamiento de aguas residuales de la cabecera municipal de Amacuzac</t>
  </si>
  <si>
    <t>Construcción de obra adicional en el pretratamiento de la PTAR Centenario</t>
  </si>
  <si>
    <t>Adecuación del  proyecto ejecutivo del sistema de saneamiento de Ayala-Anenecuilco</t>
  </si>
  <si>
    <t>Acapantzingo</t>
  </si>
  <si>
    <t>Operación y mantenimiento de planta de tratamiento de aguas residuales de Cuernavaca "Acapantzingo" con capacidad de 750 lps. proceso aerobio lodos activados</t>
  </si>
  <si>
    <t>Operación y mantenimiento de planta de tratamiento de aguas residuales de Emiliano Zapata "La Alameda" con capacidad de 30 lps. proceso aerobio lodos activados</t>
  </si>
  <si>
    <t>Operación y mantenimiento de Operación y mantenimiento de planta de tratamiento de aguas residuales de Jojutla "La Regional" con capacidad de 100 lps. proceso aerobio filtros percoladores</t>
  </si>
  <si>
    <t xml:space="preserve">Construcción de planta de tratamiento de aguas residuales de Jonacatepec (10 lps) </t>
  </si>
  <si>
    <t>Proyecto ejecutivo de planta de tratamiento de Metepec</t>
  </si>
  <si>
    <t>Proyecto ejecutivo de planta de tratamiento de aguas residuales de Tlaquiltenango incluye emisor</t>
  </si>
  <si>
    <t>Proyecto ejecutivo para la segunda etapa  de la planta de tratamiento de aguas residuales de Tlayacapan</t>
  </si>
  <si>
    <t>Unidad Morelos</t>
  </si>
  <si>
    <t>Proyecto ejecutivo de planta de tratamiento de aguas residuales Unidad Morelos incluye emisor</t>
  </si>
  <si>
    <t>Atlihuayan</t>
  </si>
  <si>
    <t>Operación y mantenimiento de planta de tratamiento de aguas residuales de Zacatepec "Zacatepec" con capacidad de 100 lps. proceso aerobio lodos activados</t>
  </si>
  <si>
    <t>Programa Regional 2012</t>
  </si>
  <si>
    <t>Construcción de andadores sobre río Apatlaco del km. o+857.24 (hormiguero) al 1+157.24 (guayabos)</t>
  </si>
  <si>
    <t>Elaboración de estudio geohidrológico para perforación de pozos de agua potable</t>
  </si>
  <si>
    <t>Estudio para la evaluación socio-económica de la planta tratadora de aguas residuales de Acapantzingo</t>
  </si>
  <si>
    <t>Estudio y proyecto para la construcción de obras de protección de la planta de tratamiento "el rayo"</t>
  </si>
  <si>
    <t>Estudio para el análisis de los costos financieros en la operación y mantenimiento de las plantas de tratamiento de aguas residuales ubicadas en la cuenca del río Apatlaco</t>
  </si>
  <si>
    <t>Estudio para el análisis financiero que permita garantizar la sustentabilidad del proyecto de saneamiento de la cuenca del río Apatlaco</t>
  </si>
  <si>
    <t xml:space="preserve">Obras de aprovechamiento del agua por municipio y localidad </t>
  </si>
  <si>
    <t>Fondo de Desastres Naturales (FONDEN) 2013</t>
  </si>
  <si>
    <t>Renta de camiones y cisterna, grandes cisternas para abasto emergente de agua o de potabilizadoras portátiles</t>
  </si>
  <si>
    <t>Colonia Ojo de Agua</t>
  </si>
  <si>
    <t>Huajintlán</t>
  </si>
  <si>
    <t>Reparación de equipos e instalaciones electromecánicas para aprovechamiento de agua potable y drenaje</t>
  </si>
  <si>
    <t>El Estudiante</t>
  </si>
  <si>
    <t>Instalación de líneas de interconexión de agua entre sectores de distribución</t>
  </si>
  <si>
    <t>Fuente: Comisión Estatal del Agua. Subsecretaría Ejecutiva de Infraestructura Hidroagrícola y Protección Contra Inundaciones. Dirección General de Planeación y Protección a Centros de Población.</t>
  </si>
  <si>
    <t>Fondo de Infraestructura Social Estatal (FISE) 2012</t>
  </si>
  <si>
    <t>Ampliación Gabriel Tepepa</t>
  </si>
  <si>
    <t>Rehabilitación de obras de protección y desazolve del río Cuautla en la zona de manantiales "los sabinos"</t>
  </si>
  <si>
    <t>Campo Apanquetzalco</t>
  </si>
  <si>
    <t>Obra civil y electrificación de pozo profundo y tecnificación para riego agrícola</t>
  </si>
  <si>
    <t>Rehabilitación, desazolve, muros y reparación de compuertas del canal de riego agrícola "Xoxocotla"</t>
  </si>
  <si>
    <t>Xalpa</t>
  </si>
  <si>
    <t>Obra civil y electrificación del pozo para riego agrícola "Cástulo flores"</t>
  </si>
  <si>
    <t xml:space="preserve">Seguimiento y evaluación de la gerencia operacional Cuenca Río Apatlaco     </t>
  </si>
  <si>
    <t>Productores</t>
  </si>
  <si>
    <t>Programa de Rehabilitación, Modernización, Tecnificación y Equipamiento de Distritos de Riego y Temporal Tecnificado 2013</t>
  </si>
  <si>
    <t>Rehabilitacion del km 0+000 al km 0+117 del canal sublateral y del km 1+749.5 al km 2+132.5 del canal lateral "Tecomalco", km 7+100 del canal principal "Las Iguanas"</t>
  </si>
  <si>
    <t>Reparación del colapso del tramo 8+060 al 8+080 y desazolve del canal Los Hornos</t>
  </si>
  <si>
    <t>El Hospital</t>
  </si>
  <si>
    <t>Rehabilitación del km 0+20 al km 0+820 de canal lateral "dolores", km 1+000  del canal principal "Ahuehuepan"</t>
  </si>
  <si>
    <t>Rehabilitación de las estructuras de protección del manantial Cuahuichiles</t>
  </si>
  <si>
    <t>El Higueron</t>
  </si>
  <si>
    <t>Rehabilitación del km 0+000 al km 0+487 del canal lateral "La Cueva", km 10 + 970 del canal principal 12ava toma del Río Yautepec</t>
  </si>
  <si>
    <t>Panchimalco</t>
  </si>
  <si>
    <t>Ticuman</t>
  </si>
  <si>
    <t>Rehabilitación del km 7+495 al km 8+995 del canal principal Estacas I</t>
  </si>
  <si>
    <t>Estudio aerofotogramétrico para determinar proyectos integrales de rehabilitación y modernización del distrito de riego 016, 1er etapa</t>
  </si>
  <si>
    <t>Fuente: Comisión Estatal del Agua. Subsecretaría Ejecutiva de Infraestructura Hidroagrícola y Protección Contra Inundaciones. Dirección General de Infraestructura Hidriagrícola.</t>
  </si>
  <si>
    <t>Equipamiento electromecánico y electrificación del pozo UPALMOR</t>
  </si>
  <si>
    <t>Modernización de la red de conducción y distribución de la U.R. Lagunillas de Rayón, A.C.</t>
  </si>
  <si>
    <t>Joaquín Camaño</t>
  </si>
  <si>
    <t>Relocalización de pozo profundo, equipamiento electromecánico y electrificación alta tensión a 130 m. de profundidad de la unidad de riego Joaquín Camaño, pozo núm. 1</t>
  </si>
  <si>
    <t>Marcelino Rodríguez</t>
  </si>
  <si>
    <t>Modernización y tecnificación de unidad de riego para el desarrollo rural "Marcelino Rodríguez"</t>
  </si>
  <si>
    <t>Sistema de riego por compuerta del pozo núm. 22</t>
  </si>
  <si>
    <t>Línea de conducción hidráulica de pvc en 200 mm c-5 con hidrantes de 200 mm x 8" de Telixtac no. 3</t>
  </si>
  <si>
    <t>Línea de conducción hidráulica de pvc en 200 mm c-5 con hidrantes de 200 mm x 8" de Telixtac pozo no. 10</t>
  </si>
  <si>
    <t>Sistema de riego por compuerta del pozo núm. 4</t>
  </si>
  <si>
    <t>Modernización de la infraestructura de la línea de conducción de Telixtac pozo núm. 13</t>
  </si>
  <si>
    <t>Entubamiento de la red de conducción y distribución de la zona de riego del pozo Telixtac no. 16</t>
  </si>
  <si>
    <t>Entubamiento de la red de conducción y distribución de Telixtac no. 14</t>
  </si>
  <si>
    <t>Línea de conducción hidráulica de pvc en 200 mm c-5 con hidrantes de 200 mm x 8" de Telixtac núm. 6</t>
  </si>
  <si>
    <t>Entubamiento de la red de conducción y distribución de la zona de riego del pozo Telixtac no. 17</t>
  </si>
  <si>
    <t xml:space="preserve">Rehabilitación electromecánica del equipo de bombeo Telixtac no. 2 </t>
  </si>
  <si>
    <t>Xalostoc</t>
  </si>
  <si>
    <t>Estabilización de talud de la línea de conducción del canal principal agua dulce de la unidad de riego Melchor Ocampo, A.C.</t>
  </si>
  <si>
    <t>Modernización de la red de distribución del campo La Colmena del Ejido de Cuautla</t>
  </si>
  <si>
    <t>Tetela del Monte</t>
  </si>
  <si>
    <t>Proyecto ejecutivo Salto Grande y Salto Chico</t>
  </si>
  <si>
    <t>Amayuca</t>
  </si>
  <si>
    <t>Equipamiento del pozo La Ladrillera</t>
  </si>
  <si>
    <t>Chisco - Vicente Aranda</t>
  </si>
  <si>
    <t>Rehabilitación del canal principal de la unidad de riego Chisco y Vicente Aranda</t>
  </si>
  <si>
    <t>Tetelilla</t>
  </si>
  <si>
    <t>Entubamiento de la red de conducción y distribución de la zona de riego del vertedor núm. 2 de Tetelilla</t>
  </si>
  <si>
    <t>Rehabilitación electromecánico del equipo de bombeo del pozo El Ciruelo núm. 2 Tetelilla, Jonacatepec</t>
  </si>
  <si>
    <t>El Rodeo</t>
  </si>
  <si>
    <t>Reparación del colapso del canal Perritos</t>
  </si>
  <si>
    <t>Ixtilco El Chico</t>
  </si>
  <si>
    <t>Proyecto ejecutivo del bordo "La Sábila" loc. Ixtilco El Chico, Tepalcingo</t>
  </si>
  <si>
    <t>Entubamiento de la red de conducción y distribución de la unidad de riego campo Arrozal Sur</t>
  </si>
  <si>
    <t>Reposición y equipamiento del pozo campo Agostadero, sector 2, pozo 22 A.C.</t>
  </si>
  <si>
    <t>Modernización de la infraestructura de la línea de conducción del pozo 39 de Tepalcingo</t>
  </si>
  <si>
    <t>Equipamiento electromecánico y electrificación del pozo Tecampana</t>
  </si>
  <si>
    <t>El Caracol</t>
  </si>
  <si>
    <t>Equipamiento electromecánico y red eléctrica en alta tensión pozo "Campo Chiquito"</t>
  </si>
  <si>
    <t>Capacitación a usuarios hidroagrícolas y personal técnico de asociaciones de usuarios beneficiados con los programas de rehabilitación, modernización y equipamiento de distritos de riego y de modernización y tecnificación de unidades de riego</t>
  </si>
  <si>
    <t>Fuente: Comisión Estatal del Agua. Subsecretaría Ejecutiva de Infraestructura Hidroagrícola y Protección Contra Inundaciones. Dirección General de Infraestructura Hidroagrícola.</t>
  </si>
  <si>
    <t>Arriba de la Media Nacional</t>
  </si>
  <si>
    <t>Más del 5% por debajo de la Media Nacional</t>
  </si>
  <si>
    <t>Hasta 5% por debajo de la Media Nacional</t>
  </si>
  <si>
    <t>Id</t>
  </si>
  <si>
    <t>Planta</t>
  </si>
  <si>
    <t>Tipo de tratamiento</t>
  </si>
  <si>
    <t>Cuenca receptora / Disposición final</t>
  </si>
  <si>
    <t>Situación actual de la infraestructura</t>
  </si>
  <si>
    <t>Capacidad instalada (l/s)</t>
  </si>
  <si>
    <t>Caudal tratado (l/s)</t>
  </si>
  <si>
    <t>Plantas de tratamiento operando</t>
  </si>
  <si>
    <t>Centenario</t>
  </si>
  <si>
    <t>Aerobio (lodos Activados)</t>
  </si>
  <si>
    <t>Nexapa</t>
  </si>
  <si>
    <t>Buena</t>
  </si>
  <si>
    <t>Chalma-Tembembe</t>
  </si>
  <si>
    <t>Intermunicipal</t>
  </si>
  <si>
    <t>Filtros rociadores</t>
  </si>
  <si>
    <t xml:space="preserve">Reactor anaerobio de flujo hibrido ascendente (rafha) </t>
  </si>
  <si>
    <t>Santa Inés</t>
  </si>
  <si>
    <t>Aerobio (lodos activados)</t>
  </si>
  <si>
    <t>19 de febrero 2</t>
  </si>
  <si>
    <t>Apatlaco</t>
  </si>
  <si>
    <t>Buena Vista del Monte</t>
  </si>
  <si>
    <t>Reactor biológico de flujo Ascendente (rafha) anaerobio</t>
  </si>
  <si>
    <t>Regular</t>
  </si>
  <si>
    <t>Nustar</t>
  </si>
  <si>
    <t>Aerobio (discos biológicos)</t>
  </si>
  <si>
    <t>Riego de áreas verdes</t>
  </si>
  <si>
    <t>La Gachupina</t>
  </si>
  <si>
    <t>El Texcal</t>
  </si>
  <si>
    <t>La regional</t>
  </si>
  <si>
    <t>Sistema de Tratamiento tipo humedal</t>
  </si>
  <si>
    <t>Nexpa</t>
  </si>
  <si>
    <t>Tlayca</t>
  </si>
  <si>
    <t>Sistema de tratamiento tipo humedal</t>
  </si>
  <si>
    <t>Amacuitlapilco</t>
  </si>
  <si>
    <t>Tetela del volcán</t>
  </si>
  <si>
    <t>Las juntas</t>
  </si>
  <si>
    <t>Santa Rosa Treinta</t>
  </si>
  <si>
    <t>Aerobio (biodiscos)</t>
  </si>
  <si>
    <t>Tlacotepec</t>
  </si>
  <si>
    <t>Plantas de tratamiento fuera de operación</t>
  </si>
  <si>
    <t>Colapsada</t>
  </si>
  <si>
    <t>La joya</t>
  </si>
  <si>
    <t>Lodos activados</t>
  </si>
  <si>
    <t>San Pedro Apatlaco</t>
  </si>
  <si>
    <t>19 de febrero 1</t>
  </si>
  <si>
    <t>Saca tierra</t>
  </si>
  <si>
    <t>Tezoyuca</t>
  </si>
  <si>
    <t>Canal lateral</t>
  </si>
  <si>
    <t>Mala</t>
  </si>
  <si>
    <t>Acatlipa</t>
  </si>
  <si>
    <t>La obrera</t>
  </si>
  <si>
    <t>Aerobio</t>
  </si>
  <si>
    <t>Nacatongo</t>
  </si>
  <si>
    <t xml:space="preserve">reactor anaerobio de flujo hibrido ascendente (rafha) </t>
  </si>
  <si>
    <t>Cuadro 4.31</t>
  </si>
  <si>
    <t>Cuadro 4.32</t>
  </si>
  <si>
    <t>Cuadro 4.33</t>
  </si>
  <si>
    <t>Cuadro 4.34</t>
  </si>
  <si>
    <t>San Miguel Acapantzingo</t>
  </si>
  <si>
    <t>Construcción de cruces tipo perforación dirigida para colectores a la planta de tratamiento de aguas residuales Acapantzingo</t>
  </si>
  <si>
    <t>Estudios técnicos de hidrología e hidráulica para obras de drenaje pluvial del paseo Cuauhnahuac</t>
  </si>
  <si>
    <t>Proyecto ejecutivo de alcantarillado sanitario para la zona habitada de la cuarta y quinta sección, sistema de colectores y estudios básicos para la planta de tratamiento para la zona poniente del lago de Tequesquitengo</t>
  </si>
  <si>
    <t>Construcción de emisor de la planta de tratamiento de aguas residuales de Ocuituco</t>
  </si>
  <si>
    <t>Construcción de emisor de salida de la planta de tratamiento de aguas residuales</t>
  </si>
  <si>
    <t>Estudio topográfico de la parte alta de la barranca Amatzinac y afluentes, para proyectos de drenaje</t>
  </si>
  <si>
    <t>Planeación regional en materia hídrica del estado de Morelos en el contexto de la agenda del agua 2030</t>
  </si>
  <si>
    <t>Casasano</t>
  </si>
  <si>
    <t>Obras complementarias en la planta de tratamiento de aguas residuales centenario, incluye criba autolimpiante para un caudal de 42 lps</t>
  </si>
  <si>
    <t>Proyecto ejecutivo de la planta de tratamiento de aguas residuales</t>
  </si>
  <si>
    <t>Obras complementarias en la planta de tratamiento de aguas residuales Miacatlán, incluye: criba autolimpiante para un caudal de 24 lps</t>
  </si>
  <si>
    <t>Obras complementarias en la planta de tratamiento de aguas residuales Tepalcingo, incluye: obra civil y filtro percolador para un caudal de 25 lps</t>
  </si>
  <si>
    <t>Revisión e integración de expedientes administrativos de 30 plantas de tratamiento de aguas residuales, realizados con cargo al programa federalizado APAZU</t>
  </si>
  <si>
    <t>Elaboración del plan maestro de saneamiento de la cuenca del río Apatlaco visión 2030</t>
  </si>
  <si>
    <t>Estudio técnico, económico, legal y financiero para la implementación de un instrumento jurídico que permita la administración, operación y mantenimiento de las plantas de tratamiento de aguas residuales en el estado de Morelos</t>
  </si>
  <si>
    <t>Seguimiento técnico, administrativo y de campo de las acciones de los programas a cargo de la CEAMA (gastos de operación APAZU 2012)</t>
  </si>
  <si>
    <t>Revisión documental del programa APAZU 2012</t>
  </si>
  <si>
    <t>Cuadro 4.35</t>
  </si>
  <si>
    <t>Cuadro 4.36</t>
  </si>
  <si>
    <t>Cuadro 4.37</t>
  </si>
  <si>
    <t>Cuadro 4.38</t>
  </si>
  <si>
    <t>Cuadro 4.39</t>
  </si>
  <si>
    <t>Cuadro 4.40</t>
  </si>
  <si>
    <t>Cuadro 4.41</t>
  </si>
  <si>
    <t>Cuadro 4.42</t>
  </si>
  <si>
    <t>Cuadro 4.43</t>
  </si>
  <si>
    <t>Cuadro 4.44</t>
  </si>
  <si>
    <t>Cuadro 4.45</t>
  </si>
  <si>
    <t>Cuadro 4.46</t>
  </si>
  <si>
    <t>Cuadro 4.47</t>
  </si>
  <si>
    <t>Modalidad</t>
  </si>
  <si>
    <t>Taxi</t>
  </si>
  <si>
    <t>Ruta</t>
  </si>
  <si>
    <r>
      <t xml:space="preserve">Carga </t>
    </r>
    <r>
      <rPr>
        <b/>
        <vertAlign val="superscript"/>
        <sz val="10"/>
        <rFont val="Tahoma"/>
        <family val="2"/>
      </rPr>
      <t>a</t>
    </r>
  </si>
  <si>
    <t>Morelos</t>
  </si>
  <si>
    <r>
      <t>Fuente: Secretaría de Movilidad y Transporte.</t>
    </r>
    <r>
      <rPr>
        <b/>
        <sz val="10"/>
        <rFont val="Tahoma"/>
        <family val="2"/>
      </rPr>
      <t xml:space="preserve"> </t>
    </r>
    <r>
      <rPr>
        <sz val="10"/>
        <rFont val="Tahoma"/>
        <family val="2"/>
      </rPr>
      <t>Dirección General de Transporte Público y Particular.</t>
    </r>
    <r>
      <rPr>
        <b/>
        <sz val="10"/>
        <rFont val="Tahoma"/>
        <family val="2"/>
      </rPr>
      <t xml:space="preserve"> </t>
    </r>
  </si>
  <si>
    <t xml:space="preserve">Vehículos de servicio público por municipio según itinerario </t>
  </si>
  <si>
    <t>Con itinerario fijo</t>
  </si>
  <si>
    <t>Sin itinerario fijo</t>
  </si>
  <si>
    <t>Autobuses</t>
  </si>
  <si>
    <t>Microbuses</t>
  </si>
  <si>
    <t>Panel/Combi</t>
  </si>
  <si>
    <t>Automóvil</t>
  </si>
  <si>
    <t xml:space="preserve">Vehículos de servicio público fuera de la vigencia legal por municipio </t>
  </si>
  <si>
    <r>
      <t xml:space="preserve">Autobuses </t>
    </r>
    <r>
      <rPr>
        <b/>
        <vertAlign val="superscript"/>
        <sz val="10"/>
        <rFont val="Tahoma"/>
        <family val="2"/>
      </rPr>
      <t>b</t>
    </r>
  </si>
  <si>
    <r>
      <t xml:space="preserve">Microbuses </t>
    </r>
    <r>
      <rPr>
        <b/>
        <vertAlign val="superscript"/>
        <sz val="10"/>
        <rFont val="Tahoma"/>
        <family val="2"/>
      </rPr>
      <t>c</t>
    </r>
  </si>
  <si>
    <r>
      <t xml:space="preserve">Panel/Combi </t>
    </r>
    <r>
      <rPr>
        <b/>
        <vertAlign val="superscript"/>
        <sz val="10"/>
        <rFont val="Tahoma"/>
        <family val="2"/>
      </rPr>
      <t>d</t>
    </r>
  </si>
  <si>
    <r>
      <t xml:space="preserve">Automóvil </t>
    </r>
    <r>
      <rPr>
        <b/>
        <vertAlign val="superscript"/>
        <sz val="10"/>
        <rFont val="Tahoma"/>
        <family val="2"/>
      </rPr>
      <t>e</t>
    </r>
  </si>
  <si>
    <r>
      <rPr>
        <vertAlign val="superscript"/>
        <sz val="10"/>
        <rFont val="Tahoma"/>
        <family val="2"/>
      </rPr>
      <t>a</t>
    </r>
    <r>
      <rPr>
        <sz val="10"/>
        <rFont val="Tahoma"/>
        <family val="2"/>
      </rPr>
      <t xml:space="preserve"> Entiéndase como la antigüedad máxima que puede tener un vehículo para circular como servicio público.</t>
    </r>
  </si>
  <si>
    <t xml:space="preserve">Parque de vehículos particulares por tipo de placa </t>
  </si>
  <si>
    <t>Cuadro 4.48</t>
  </si>
  <si>
    <t>Tipo de placa</t>
  </si>
  <si>
    <t>Camión</t>
  </si>
  <si>
    <t>Motocicleta</t>
  </si>
  <si>
    <t>Minusválido</t>
  </si>
  <si>
    <t>Remolque</t>
  </si>
  <si>
    <t>Auto antiguo</t>
  </si>
  <si>
    <t>Demostración</t>
  </si>
  <si>
    <t>Patrulla</t>
  </si>
  <si>
    <t>Ambulancia</t>
  </si>
  <si>
    <t>Bomberos</t>
  </si>
  <si>
    <t>Motopatrulla</t>
  </si>
  <si>
    <t>Cuadro 4.49</t>
  </si>
  <si>
    <t>Delegación</t>
  </si>
  <si>
    <t>Trámite</t>
  </si>
  <si>
    <t>Registro</t>
  </si>
  <si>
    <t>Reposición</t>
  </si>
  <si>
    <t>Canje</t>
  </si>
  <si>
    <t>Reposición y Canje</t>
  </si>
  <si>
    <t xml:space="preserve">Base Zapata                                                 </t>
  </si>
  <si>
    <t xml:space="preserve">Cuautla                                                     </t>
  </si>
  <si>
    <t xml:space="preserve">Jiutepec                                                    </t>
  </si>
  <si>
    <t xml:space="preserve">Jojutla                                                     </t>
  </si>
  <si>
    <t xml:space="preserve">Jonacatepec                                                 </t>
  </si>
  <si>
    <t>Módulo Móvil 1</t>
  </si>
  <si>
    <t>Módulo Móvil 2</t>
  </si>
  <si>
    <t xml:space="preserve">Puente de Ixtla                                             </t>
  </si>
  <si>
    <t xml:space="preserve">Xochitepec                                                  </t>
  </si>
  <si>
    <t xml:space="preserve">Yautepec                                                    </t>
  </si>
  <si>
    <t>Cuadro 4.50</t>
  </si>
  <si>
    <t xml:space="preserve">Delegación </t>
  </si>
  <si>
    <t>Licencias</t>
  </si>
  <si>
    <t>Automovilista</t>
  </si>
  <si>
    <t>Chofer</t>
  </si>
  <si>
    <t>Motociclista</t>
  </si>
  <si>
    <t xml:space="preserve">Turista </t>
  </si>
  <si>
    <t>Automovilista       Tercera Edad</t>
  </si>
  <si>
    <t>Chofer Tercera Edad</t>
  </si>
  <si>
    <r>
      <t>Fuente: Secretaría de Movilidad y Transporte. Dirección General de Transporte Público y Particular.</t>
    </r>
    <r>
      <rPr>
        <b/>
        <sz val="10"/>
        <rFont val="Tahoma"/>
        <family val="2"/>
      </rPr>
      <t xml:space="preserve"> </t>
    </r>
  </si>
  <si>
    <r>
      <t xml:space="preserve">Parque Estatal El Texcal </t>
    </r>
    <r>
      <rPr>
        <vertAlign val="superscript"/>
        <sz val="10"/>
        <color indexed="8"/>
        <rFont val="Tahoma"/>
        <family val="2"/>
      </rPr>
      <t>a</t>
    </r>
  </si>
  <si>
    <r>
      <rPr>
        <vertAlign val="superscript"/>
        <sz val="10"/>
        <color indexed="8"/>
        <rFont val="Tahoma"/>
        <family val="2"/>
      </rPr>
      <t>a</t>
    </r>
    <r>
      <rPr>
        <sz val="10"/>
        <color indexed="8"/>
        <rFont val="Tahoma"/>
        <family val="2"/>
      </rPr>
      <t xml:space="preserve"> Se realizaron 12 operativos y se recuperan 50 hectáreas bajo procesos de transformación del ecosistema por asentamientos humanos irregulares.</t>
    </r>
  </si>
  <si>
    <t xml:space="preserve">Fuente: Secretaría de Desarrollo Sustentable. Subsecretaría de Planeación para el Desarrollo Sustentable. Dirección General de Áreas Naturales Protegidas. </t>
  </si>
  <si>
    <r>
      <t xml:space="preserve">Parque Estatal Urbano Barranca de Chapultepec </t>
    </r>
    <r>
      <rPr>
        <vertAlign val="superscript"/>
        <sz val="10"/>
        <color indexed="8"/>
        <rFont val="Tahoma"/>
        <family val="2"/>
      </rPr>
      <t>b</t>
    </r>
  </si>
  <si>
    <t>Fuente: Secretaría de Desarrollo Sustentable. Dirección General de Consultoría y Control de Procesos.</t>
  </si>
  <si>
    <t>Nota: La Zona Metropolitana de Cuernavaca esta compuesta por los municipios de Cuernavaca, Jiutepec, Emiliano Zapata, Temixco, Xochitepec, Tepoztlán, Tlaltizapán de Zapata y Huitzilac. Se ejecutó la cantidad de 45 000 000. La Zona Metropolitana de Cuautla esta compuesta por los municipios de Cuautla, Ayala, Atlatlahucan, Yecapixtla, Tlayacapan y Yautepec. Se ejecutó la cantidad de 12 000 000.</t>
  </si>
  <si>
    <t>Diagnóstico Ambiental de la Zona Metropolitana de Cuautla</t>
  </si>
  <si>
    <t>Proyecto Ejecutivo de la carretera Ayala - Cocoyoc</t>
  </si>
  <si>
    <t>Estudio Geohidrológico de los  Manantiales de la Zona Metropolitana de Cuernavaca para determinar Radios de Afectación</t>
  </si>
  <si>
    <t>Proyecto Ejecutivo de la carretera "La Cartonera Yecapixtla"</t>
  </si>
  <si>
    <t>Proyecto Ejecutivo de la carretera Yecapixtla - Atlatlahucan</t>
  </si>
  <si>
    <t>Número de escuelas participantes</t>
  </si>
  <si>
    <t xml:space="preserve">Avance del Plan Estatal de Acción ante el Cambio Climático en Morelos </t>
  </si>
  <si>
    <t>Proyecto ejecutivo para la línea de conducción, tanque de regularización, línea de alimentación y red de distribución</t>
  </si>
  <si>
    <t>Rehabilitación de fuentes de abastecimiento (pozos), construcción de línea de conducción y tanque elevado de 200 m3</t>
  </si>
  <si>
    <t>Programa de Tratamiento de Aguas Residuales 2013</t>
  </si>
  <si>
    <t>Rehabilitación del km 1+500 al km 4+360 del canal lateral "Temecatillo", km 3+200 del canal principal "El Tunel"</t>
  </si>
  <si>
    <t>Modernización del km 1+350 al km 1+810 del canal principal Axocoche: entubamiento 2a etapa</t>
  </si>
  <si>
    <t>Programa de Rehabilitación, Modernización, Tecnificación y Equipamiento de Unidades de Riego 2013</t>
  </si>
  <si>
    <t>Rehabilitación del canal principal Tenango del km</t>
  </si>
  <si>
    <t>Fuente: Instituto Nacional de Estadística y Geografía. (Censo de Población y Vivienda INEGI, 2010).</t>
  </si>
  <si>
    <t xml:space="preserve">Vehículos de servicio público por modalidad y municipio </t>
  </si>
  <si>
    <r>
      <rPr>
        <vertAlign val="superscript"/>
        <sz val="10"/>
        <rFont val="Tahoma"/>
        <family val="2"/>
      </rPr>
      <t>a</t>
    </r>
    <r>
      <rPr>
        <sz val="10"/>
        <rFont val="Tahoma"/>
        <family val="2"/>
      </rPr>
      <t xml:space="preserve"> Se identifican como "Carga" todas aquellas placas de Empresas, Pipas, Materiales, Mudanzas y Carga en General.</t>
    </r>
  </si>
  <si>
    <t>Nota: La zona conurbada está formada por los municipios de Cuautla, Cuernavaca, Emiliano Zapata, Huitzilac, Jiutepec, Temixco, Tepoztlán, Yautepec y Xochitepec.</t>
  </si>
  <si>
    <r>
      <rPr>
        <vertAlign val="superscript"/>
        <sz val="10"/>
        <rFont val="Tahoma"/>
        <family val="2"/>
      </rPr>
      <t>d</t>
    </r>
    <r>
      <rPr>
        <sz val="10"/>
        <rFont val="Tahoma"/>
        <family val="2"/>
      </rPr>
      <t xml:space="preserve"> La antigüedad máxima permitida es de 10 años.</t>
    </r>
  </si>
  <si>
    <r>
      <rPr>
        <vertAlign val="superscript"/>
        <sz val="10"/>
        <rFont val="Tahoma"/>
        <family val="2"/>
      </rPr>
      <t>c</t>
    </r>
    <r>
      <rPr>
        <sz val="10"/>
        <rFont val="Tahoma"/>
        <family val="2"/>
      </rPr>
      <t xml:space="preserve"> La antigüedad máxima permitida es de 13 años.</t>
    </r>
  </si>
  <si>
    <r>
      <rPr>
        <vertAlign val="superscript"/>
        <sz val="10"/>
        <rFont val="Tahoma"/>
        <family val="2"/>
      </rPr>
      <t>b</t>
    </r>
    <r>
      <rPr>
        <sz val="10"/>
        <rFont val="Tahoma"/>
        <family val="2"/>
      </rPr>
      <t xml:space="preserve"> La antigüedad máxima permitida es de 16 años.</t>
    </r>
  </si>
  <si>
    <t>ND No disponible.</t>
  </si>
  <si>
    <t xml:space="preserve">Trámites de licencias por delegación </t>
  </si>
  <si>
    <t>Zona sujeta a conservación ecológica Los Sabinos, Santa Rosa San Cristóbal</t>
  </si>
  <si>
    <t>Regulación de usos y destinos del suelo</t>
  </si>
  <si>
    <t>Divisiones, fusiones, fraccionamientos, condominios, conjuntos urbanos y sus modificaciones</t>
  </si>
  <si>
    <t>Divisiones, fusiones, fraccionamientos, condominios, conjuntos urbanos y sus modificaciones/Regulación de usos y destinos del suelo</t>
  </si>
  <si>
    <t>Comisión para la Regularización de la Tenencia de la Tierra</t>
  </si>
  <si>
    <t>Municipios de la Zona Metropolitana de Cuernavaca</t>
  </si>
  <si>
    <t>Gobierno del Distrito Federal, Hidalgo, Estado de México, Morelos, Puebla y Tlaxcala</t>
  </si>
  <si>
    <t>Que el Gobierno del Distrito Federal, autorice la exención de restricciones del Programa "Hoy no Circula"</t>
  </si>
  <si>
    <t>Establecer las bases para la instrumentación del proceso tendiente a la formulación, aprobación, expedición, ejecución, evaluación y modificación del Programa de Ordenamiento Ecológico Regional del Estado de Morelos</t>
  </si>
  <si>
    <t>Se reconoce como integrante de la Zona Metropolitana de Cuernavaca al municipio de Tlaltizapán de Zapata, Morelos</t>
  </si>
  <si>
    <t>Fortalecer el programa de regularización de tenencia de la tierra en el estado de Morelos</t>
  </si>
  <si>
    <t>Conjuntar esfuerzos, capacidades y recursos para llevar a cabo diversas acciones en materia ecológica</t>
  </si>
  <si>
    <t>Se constituye la Comisión Ambiental de la Megalópolis</t>
  </si>
  <si>
    <t>Evaluación de los recursos energéticos renovables en el estado de Morelos</t>
  </si>
  <si>
    <t>Establecer procesos sistemáticos de cooperación entre las partes en materia de políticas públicas, legislación, planeación, impacto y gestión ambiental</t>
  </si>
  <si>
    <t>Agencia de los Estados Unidos para el Desarrollo Internacional</t>
  </si>
  <si>
    <t>Municipio de Tlaltizapán, Morelos</t>
  </si>
  <si>
    <t>Brindar asistencia técnica al estado de Morelos</t>
  </si>
  <si>
    <t>Establecer las bases para la instrumentación de la formulación, aprobación, expedición, ejecución, evaluación y modificación del  Programa de Ordenamiento Ecológico Local del municipio de Tlaltizapán, Morelos</t>
  </si>
  <si>
    <t xml:space="preserve">Otorgar recursos para dar cumplimiento a lo establecido en el Anexo 30 del Presupuesto de Egresos de la Federación para el Ejercicio Fiscal 2013 </t>
  </si>
  <si>
    <t>Establecer bases para llevar acciones en materia de conocimiento, investigación, información,  conservación, uso, educación y difusión de la biodiversidad del estado de Morelos</t>
  </si>
  <si>
    <t>Brinde asesoría y asistencia técnica en proyectos de movilidad sustentable</t>
  </si>
  <si>
    <t>Proyecto Ejecutivo de la Línea de Conducción de Agua Potable que va del Manantial "Las Fuentes" a las comunidades de Chiconcuac, Atlacholoaya, Tezoyuca y Tepetzingo</t>
  </si>
  <si>
    <t>Estudio Técnico Justificativo para decretar como Área Natural Protegida el "Rio las Fuentes" entre los Municipios de Jiutepec y Emiliano Zapata</t>
  </si>
  <si>
    <t>Construcción de mojoneras para delimitar el polígono del área natural protegida denominada "Sierra Montenegro" que incide en los municipios de Yautepec, Jiutepec,  Emiliano Zapata y Tlaltizapán de Zapata</t>
  </si>
  <si>
    <t>Proyecto de Iniciativa de Ley en donde se analiza  el fenómeno metropolitano y se adecua a la Legislación Federal y Estatal</t>
  </si>
  <si>
    <t>Infraestructura de Medio Ambiente</t>
  </si>
  <si>
    <t>Proyecto Ejecutivo de Agua Potable y Saneamiento para las Colonias: Independencia, José López Portillo, La Joya, La Corona, Progreso y Acolapa</t>
  </si>
  <si>
    <t>Primera Etapa de la Sectorización de la Red de Agua Potable de Cuernavaca, en su colindancia con los municipios de Temixco y Jiutepec</t>
  </si>
  <si>
    <t>Equipamiento del Pozo "Lomas de Acapantzingo" y Línea de Conducción al Tanque "Suterm" con beneficio a las colonias de Jiutepec y Cuernavaca</t>
  </si>
  <si>
    <t>Proyecto Ejecutivo de la Planta de Tratamiento de Aguas Residuales entre los municipios de Jiutepec y Emiliano Zapata</t>
  </si>
  <si>
    <t>Estudio Técnico Justificativo para la propuesta del Área Natural Protegida de las Barrancas Urbanas, Bosque el Mirador y Bosque Norponiente</t>
  </si>
  <si>
    <t>Proyecto Ejecutivo para la Unidad Deportiva Metropolitana de la Zona Norte</t>
  </si>
  <si>
    <t>Estudio de Agua y Saneamiento</t>
  </si>
  <si>
    <r>
      <t xml:space="preserve">a </t>
    </r>
    <r>
      <rPr>
        <sz val="10"/>
        <rFont val="Tahoma"/>
        <family val="2"/>
      </rPr>
      <t>Cumbre Infantil Morelense por el Medio Ambiente (CIMMA).</t>
    </r>
  </si>
  <si>
    <t>Programa Rehabilitación y Modernización Distrito de Riego 2012</t>
  </si>
  <si>
    <t>Limpieza y desazolve de cauces en varios tramos de los ríos Yautepec, Apatlaco y la barranca Apanquetzalco, en los municipios de Yautepec, Tlaltizapán de Zapata, Tlaquiltenango, Temixco, Xochitepec, Jojutla y Zacatepec, Mor.</t>
  </si>
  <si>
    <t>Limpieza y desazolve de cauces en varios tramos de los ríos Cuautla, Ayala y la barranca Los Guayabos, en los municipios de Cuautla, Ayala y Tlaltizapán de Zapata.</t>
  </si>
  <si>
    <t>Estudio geofísico de resistividad eléctrica para determinar la factibilidad de inducir parte de las aguas pluviales que concurren en la zona de resumideros de Acolapan, y mitigar la problemática de inundaciones en el Boulevard Cuauhnahuac</t>
  </si>
  <si>
    <t>Limpieza y desazolve de cauces en varios tramos de los ríos Chalma, Tembembe, y las barrancas Felipe Ángeles y Contreras, en los municipios de Coatlán del Río, Tetecala, Mazatepec, Miacatlán y Puente de Ixtla</t>
  </si>
  <si>
    <t xml:space="preserve"> Material (ejemplares) adquiridos </t>
  </si>
  <si>
    <t>Construcción de obras complementarias de la línea de conducción y tanque de la colonia Niños Héroes y el Pochote</t>
  </si>
  <si>
    <t>Sustitución del equipo de bombeo en el pozo Girasoles</t>
  </si>
  <si>
    <t>Ampliación de la red de alcantarillado sanitario colonia las Lumbreras</t>
  </si>
  <si>
    <t>Obras complementarias del sistema de alcantarillado sanitario de la colonia Tres de Mayo</t>
  </si>
  <si>
    <t>Programa de Modernización y Tecnificación de Unidades de Riego 2012</t>
  </si>
  <si>
    <t>Perforación exploratoria de pozo para agua potable "Cuachizolotera"</t>
  </si>
  <si>
    <t>Construcción de obras de protección de la línea de conducción de agua potable manantial "La Huerta"</t>
  </si>
  <si>
    <t>Rehabilitación de la línea de conducción de la zona de captación del manantial "La Huerta"</t>
  </si>
  <si>
    <t>Rehabilitación de dos ollas de almacenamiento de agua pluvial para la localidad de villa Nicolás Zapata</t>
  </si>
  <si>
    <t>Colonia Obrera</t>
  </si>
  <si>
    <t>Proyecto de la red de alcantarillado en la colonia Obrera</t>
  </si>
  <si>
    <t xml:space="preserve">Rehabilitación de la fuente de abastecimiento Ojo de Agua </t>
  </si>
  <si>
    <t>Rehabilitación de las fuentes de abastecimiento Los Viveros y El Toreo</t>
  </si>
  <si>
    <t xml:space="preserve">Perforación y aforo de pozo profundo para agua potable colonia el Florido y Valle Verde </t>
  </si>
  <si>
    <t>Ampliación y mejoramiento del sistema de agua potable San Andrés de la Cal</t>
  </si>
  <si>
    <t>Construccion de la red de alcantarillado segunda etapa Galeana Sur y Ramales</t>
  </si>
  <si>
    <t>Proyecto ejecutivo para la rehabilitación de la red de agua potable del Centro Histórico</t>
  </si>
  <si>
    <t>Equipamiento eléctrico pozo Los Mangos</t>
  </si>
  <si>
    <t>Diagnóstico integral del sistema de agua potable y proyecto ejecutivo de mejoramiento de fuentes de abastecimiento, tanques de regulación y red de distribución para la localidad de san José Vista Hermosa</t>
  </si>
  <si>
    <t>Rehabilitación del colector barranca Xoapa, obras de protección al colector y construcción de estructuras para la preservación de la barranca</t>
  </si>
  <si>
    <t>Elaboración del proyecto ejecutivo para la construcción de la red de drenaje de las colonias Gabriel Tepepa, Ampliación Sur Galeana, Ampliación Pedregosa, Ampliación Madero, Cuautlixco, Empleado Municipal, Eusebio Jáuregui, Brisas, 5 de Febrero, Ampliación 12 de Diciembre, las Tazas y el Hospital</t>
  </si>
  <si>
    <t>Proyecto ejecutivo de colector Brisas-Planta el Rayo</t>
  </si>
  <si>
    <t xml:space="preserve">Construcción de colector pluvial la Joya-Acolapa </t>
  </si>
  <si>
    <t>Rehabilitación de emisor y construcción de cárcamo de rebombeo y línea a presión a planta de tratamiento "El Rayo" para evitar descargas en el municipio de Xochitepec</t>
  </si>
  <si>
    <t>Rehabilitación de fuente de abastecimiento "La Joya".- incluye limpieza, reposición de equipo de bombeo, tren de descarga, caseta de controles y barda perimetral; además de dispositivos de protección contra golpe de ariete y de medición volumétrica y ductos para el cableado eléctrico y rehabilitación de fuente de abastecimiento "Guadalupe Victoria"; incluye limpieza, reposición de equipo de bombeo, válvula contra golpe de ariete, ductos para el cableado eléctrico y barda perimetral</t>
  </si>
  <si>
    <t xml:space="preserve">Construcción de la 1er. etapa de las obras de infraestructura para el saneamiento en la parte norte de la Zona Metropolitana de Cuernavaca </t>
  </si>
  <si>
    <t xml:space="preserve">Proyecto ejecutivo de alcantarillado zona poniente (280 has.) y cárcamo de bombeo (Compromiso prioritario)                                                   </t>
  </si>
  <si>
    <t>Diagnóstico, proyecto ejecutivo de alcantarillado y proyecto ejecutivo de planta de tratamiento de aguas residuales  (Compromiso prioritario)</t>
  </si>
  <si>
    <t>Proyecto, construcción y puesta en marcha de la planta de tratamiento de aguas residuales Galeana sur</t>
  </si>
  <si>
    <t>2da. etapa de estudio de eficiencias en plantas de tratamiento de aguas residuales del Estado de Morelos</t>
  </si>
  <si>
    <t>Operación y mantenimiento de planta de tratamiento de aguas residuales de Temixco "El Rayo", con capacidad de 100 lps. proceso aerobio lodos activados</t>
  </si>
  <si>
    <t>Operación y mantenimiento de planta de tratamiento de aguas residuales de Yautepec "Atlihuayan" con capacidad de 150 lps. proceso aerobio biodiscos</t>
  </si>
  <si>
    <t xml:space="preserve">Proyecto de rehabilitación y puesta en marcha de diversas plantas de tratamiento en el Estado de Morelos: Atlatlahucan, Amayuca y Jantetelco </t>
  </si>
  <si>
    <t>Construcción de obras de paisajismo y mobiliario urbano sobre río Apatlaco</t>
  </si>
  <si>
    <t>Construcción de alcantarillado sanitario en la colonia Loma del Águila</t>
  </si>
  <si>
    <t>Construcción de línea de conducción y obras de protección de la olla general para riego agrícola de la región del Valle de Xalpa</t>
  </si>
  <si>
    <t>Tecnificación de la zona de riego Valle de Xalpa, ejido de Yecapixtla</t>
  </si>
  <si>
    <t>Rehabilitación del colector marginal izquierdo río Yautepec a la altura de la calle Arenillas y barranca Apanquetzalco</t>
  </si>
  <si>
    <t>Gerencia Operativa del Consejo de Cuenca del río Balsas</t>
  </si>
  <si>
    <t xml:space="preserve">Rehabilitación del km 0+340.25 al 1+012.7 del  canal principal 8a toma del río Apatlaco </t>
  </si>
  <si>
    <t>Rehabilitacion del km 1+700 al 2+600 del canal lateral Calicanto, en el km 1+500 del canal principal Tetecala</t>
  </si>
  <si>
    <t>Supervisión de los contratos  relativo a acciones de rehabilitación de canales en los módulos de riego río Cuautla, Las Fuentes y Alto Apatlaco</t>
  </si>
  <si>
    <t>Rehabilitación del km 0+000 al km 0+220 del canal de captación de aguas tratadas de la PTAR Acapantzingo.  Rehabilitación del km 0+000 al km 0+380 del canal principal 3a toma del río Apatlaco. Rehabilitación del km 2+525 al km 2+875 del canal principal 4a toma del río Apatlaco</t>
  </si>
  <si>
    <t>Rehabilitación del km 1+465 al 1+685 del canal sublateral "Ampliación Lagunillas" del canal lateral izquierdo del canal pricipal Estacas II</t>
  </si>
  <si>
    <t>Rehabilitación del km 0+000 al km 0+835 del canal principal 9a. toma del río Yautepec</t>
  </si>
  <si>
    <t>Proyecto ejecutivo para la modernización de la zona de riego Campo El Mirador (bombeo) y red de conducción de la zona de riego de Los Ejidos Tlalayo y Axochiapan</t>
  </si>
  <si>
    <t>Chipitlán - Lázaro Cárdenas</t>
  </si>
  <si>
    <t>El Encanto</t>
  </si>
  <si>
    <t>La Alameda</t>
  </si>
  <si>
    <t>Las Juntas</t>
  </si>
  <si>
    <t>El Rayo</t>
  </si>
  <si>
    <t>La Regional</t>
  </si>
  <si>
    <r>
      <rPr>
        <vertAlign val="superscript"/>
        <sz val="10"/>
        <rFont val="Tahoma"/>
        <family val="2"/>
      </rPr>
      <t>e</t>
    </r>
    <r>
      <rPr>
        <sz val="10"/>
        <rFont val="Tahoma"/>
        <family val="2"/>
      </rPr>
      <t xml:space="preserve"> La antigüedad máxima permitida varía dependiendo de la zona en la que se encuentre. Para zona conurbada es de 10 años, para el resto es de 12 años.</t>
    </r>
  </si>
  <si>
    <t>Nota: Se mencionan únicamente los municipios que tienen Áreas Naturales Protegidas Estatales.</t>
  </si>
  <si>
    <t>Estudio Geohidrologico y de calidad del agua para determinar las fuentes de contaminación del agua por arsénico y elaboración de proyectos ejecutivos para resolver la problemática en pozos profundos de Emiliano Zapata y Xochitepec</t>
  </si>
  <si>
    <t xml:space="preserve">Estaciones meteorológicas </t>
  </si>
  <si>
    <t>Clave</t>
  </si>
  <si>
    <t>Estación</t>
  </si>
  <si>
    <t xml:space="preserve">Latitud norte </t>
  </si>
  <si>
    <t>Longitud oeste</t>
  </si>
  <si>
    <t>Altitud</t>
  </si>
  <si>
    <t>Grados</t>
  </si>
  <si>
    <t>Minutos</t>
  </si>
  <si>
    <t>Segundos</t>
  </si>
  <si>
    <t>Metros</t>
  </si>
  <si>
    <t>17-005</t>
  </si>
  <si>
    <t>17-031</t>
  </si>
  <si>
    <t>17-004</t>
  </si>
  <si>
    <t>17-060</t>
  </si>
  <si>
    <t>17-047</t>
  </si>
  <si>
    <t>Fuente: Comisión Nacional del Agua (CONAGUA). Registro de Temperatura y Precipitación. Inédito.</t>
  </si>
  <si>
    <t xml:space="preserve">Temperatura media mensual y anual </t>
  </si>
  <si>
    <t xml:space="preserve">(Grados centígrados) </t>
  </si>
  <si>
    <t>Estación meteorológica</t>
  </si>
  <si>
    <t>Período</t>
  </si>
  <si>
    <t>Mes</t>
  </si>
  <si>
    <t>Anual</t>
  </si>
  <si>
    <t xml:space="preserve">          Concepto</t>
  </si>
  <si>
    <t>E</t>
  </si>
  <si>
    <t>F</t>
  </si>
  <si>
    <t>M</t>
  </si>
  <si>
    <t>A</t>
  </si>
  <si>
    <t>J</t>
  </si>
  <si>
    <t>S</t>
  </si>
  <si>
    <t>O</t>
  </si>
  <si>
    <t>N</t>
  </si>
  <si>
    <t>D</t>
  </si>
  <si>
    <t xml:space="preserve">          Promedio</t>
  </si>
  <si>
    <t>Mayo 1948 a diciembre 2013</t>
  </si>
  <si>
    <t xml:space="preserve">          Año más frío</t>
  </si>
  <si>
    <t xml:space="preserve">          Año más caluroso</t>
  </si>
  <si>
    <t>Febrero 1977 a diciembre 2013</t>
  </si>
  <si>
    <t>Abril 1949 a diciembre 2013</t>
  </si>
  <si>
    <t xml:space="preserve">          Año más frío </t>
  </si>
  <si>
    <t>Mayo 1980 a diciembre 2013</t>
  </si>
  <si>
    <t xml:space="preserve">        Promedio</t>
  </si>
  <si>
    <t>Octubre 1961 a diciembre 2012</t>
  </si>
  <si>
    <t xml:space="preserve">        Año más frío</t>
  </si>
  <si>
    <t xml:space="preserve">        Año más caluroso</t>
  </si>
  <si>
    <t>Nota: El año más frío, se consideró el año que registró las temperaturas medias más bajas y viceversa en el año más caluroso.</t>
  </si>
  <si>
    <t>Fuente: Comisión Nacional del Agua (CONAGUA). Registro Mensual de Temperatura Media en °C. Inédito.</t>
  </si>
  <si>
    <t xml:space="preserve">Temperatura extrema en el mes </t>
  </si>
  <si>
    <t>(Grados centígrados)</t>
  </si>
  <si>
    <t>Estación meteorológica y año</t>
  </si>
  <si>
    <t>Conceptos</t>
  </si>
  <si>
    <t>Máxima</t>
  </si>
  <si>
    <t>Día(s)</t>
  </si>
  <si>
    <t>Mínima</t>
  </si>
  <si>
    <t>Cuautla 2013</t>
  </si>
  <si>
    <t>Enero</t>
  </si>
  <si>
    <t>10, 12, 13, 18, 20, 30</t>
  </si>
  <si>
    <t>3, 5, 6</t>
  </si>
  <si>
    <t>Febrero</t>
  </si>
  <si>
    <t>27, 28</t>
  </si>
  <si>
    <t>Marzo</t>
  </si>
  <si>
    <t>30, 31</t>
  </si>
  <si>
    <t>Abril</t>
  </si>
  <si>
    <t>Mayo</t>
  </si>
  <si>
    <t>5, 7</t>
  </si>
  <si>
    <t>Junio</t>
  </si>
  <si>
    <t>Julio</t>
  </si>
  <si>
    <t>4, 9, 18, 25, 26, 29, 31</t>
  </si>
  <si>
    <t>2, 6, 7, 8, 13, 14, 14</t>
  </si>
  <si>
    <t>Agosto</t>
  </si>
  <si>
    <t>10, 14, 16, 18, 19, 20</t>
  </si>
  <si>
    <t>Septiembre</t>
  </si>
  <si>
    <t>2, 9</t>
  </si>
  <si>
    <t>Octubre</t>
  </si>
  <si>
    <t>11, 13</t>
  </si>
  <si>
    <t>9, 11, 13, 15, 16, 23, 25</t>
  </si>
  <si>
    <t>Noviembre</t>
  </si>
  <si>
    <t>11, 12</t>
  </si>
  <si>
    <t>Diciembre</t>
  </si>
  <si>
    <t>14, 29, 31</t>
  </si>
  <si>
    <t>Jojutla 2013</t>
  </si>
  <si>
    <t>10, 13</t>
  </si>
  <si>
    <t>9, 24, 30</t>
  </si>
  <si>
    <t>11, 15</t>
  </si>
  <si>
    <t>2, 11</t>
  </si>
  <si>
    <t>4, 30</t>
  </si>
  <si>
    <t>10, 29, 30</t>
  </si>
  <si>
    <t>17, 27, 28, 29</t>
  </si>
  <si>
    <t>Cuernavaca 2013</t>
  </si>
  <si>
    <t>7, 19</t>
  </si>
  <si>
    <t>23, 24</t>
  </si>
  <si>
    <t>1, 2, 3, 4, 5</t>
  </si>
  <si>
    <t>14, 25</t>
  </si>
  <si>
    <t>11</t>
  </si>
  <si>
    <t>8, 29</t>
  </si>
  <si>
    <t>2, 4, 14, 28, 29</t>
  </si>
  <si>
    <t>28, 29, 30</t>
  </si>
  <si>
    <t>13, 30</t>
  </si>
  <si>
    <t>1, 10, 15, 17, 18</t>
  </si>
  <si>
    <t>12, 13, 14</t>
  </si>
  <si>
    <t>Huitzilac 2013</t>
  </si>
  <si>
    <t>11, 14</t>
  </si>
  <si>
    <t>26, 30</t>
  </si>
  <si>
    <t>14, 17</t>
  </si>
  <si>
    <t>9, 10, 25</t>
  </si>
  <si>
    <t>18, 21</t>
  </si>
  <si>
    <t>5, 6, 10, 11</t>
  </si>
  <si>
    <t>14, 16</t>
  </si>
  <si>
    <t>2, 7</t>
  </si>
  <si>
    <t>Tetela del Volcán 2013</t>
  </si>
  <si>
    <t>9, 31</t>
  </si>
  <si>
    <t>26, 27</t>
  </si>
  <si>
    <t>30,31</t>
  </si>
  <si>
    <t>15, 16, 18, 19, 21</t>
  </si>
  <si>
    <t>1, 7, 14, 16, 17</t>
  </si>
  <si>
    <t>6</t>
  </si>
  <si>
    <t>23, 29</t>
  </si>
  <si>
    <t>16, 29</t>
  </si>
  <si>
    <t>6, 8, 17</t>
  </si>
  <si>
    <t>Fuente: Comisión Nacional del Agua (CONAGUA). Registro Mensual de Temperatura en °C. Inédito.</t>
  </si>
  <si>
    <t xml:space="preserve">Precipitación pluvial total mensual y anual </t>
  </si>
  <si>
    <t xml:space="preserve">(Milímetros) </t>
  </si>
  <si>
    <t xml:space="preserve">M </t>
  </si>
  <si>
    <t xml:space="preserve">A </t>
  </si>
  <si>
    <t xml:space="preserve">J </t>
  </si>
  <si>
    <t xml:space="preserve">S </t>
  </si>
  <si>
    <t xml:space="preserve">O </t>
  </si>
  <si>
    <t xml:space="preserve">N </t>
  </si>
  <si>
    <t xml:space="preserve">D </t>
  </si>
  <si>
    <t xml:space="preserve">           Promedio</t>
  </si>
  <si>
    <t>Mayo 1948 a febrero 2013</t>
  </si>
  <si>
    <t xml:space="preserve">           Año más seco</t>
  </si>
  <si>
    <t xml:space="preserve">           Año más lluvioso</t>
  </si>
  <si>
    <t/>
  </si>
  <si>
    <t>Abril 1949 a febrero 2013</t>
  </si>
  <si>
    <t xml:space="preserve">           Promedio </t>
  </si>
  <si>
    <t xml:space="preserve">          Año más seco</t>
  </si>
  <si>
    <t xml:space="preserve">          Año más lluvioso</t>
  </si>
  <si>
    <t>Fuente: Comisión Nacional del Agua (CONAGUA). Registro Mensual de Precipitación Pluvial en milímetros. Inédito.</t>
  </si>
  <si>
    <t>Cuadro 4.51</t>
  </si>
  <si>
    <t>Cuadro 4.52</t>
  </si>
  <si>
    <t>Cuadro 4.53</t>
  </si>
  <si>
    <t>Cuadro 4.54</t>
  </si>
  <si>
    <t>Cuadro 4.55</t>
  </si>
  <si>
    <t xml:space="preserve"> </t>
  </si>
  <si>
    <t xml:space="preserve">Inversión pública en el sector hídrico por municipio </t>
  </si>
  <si>
    <r>
      <rPr>
        <vertAlign val="superscript"/>
        <sz val="10"/>
        <color indexed="8"/>
        <rFont val="Tahoma"/>
        <family val="2"/>
      </rPr>
      <t>b</t>
    </r>
    <r>
      <rPr>
        <sz val="10"/>
        <color indexed="8"/>
        <rFont val="Tahoma"/>
        <family val="2"/>
      </rPr>
      <t xml:space="preserve"> Se realizaron 181 reuniones y 475 recorridos, realizando las siguientes acciones: Desazolve del lago, remoción de algas del lago, manejo de especies exóticas, reparación de tren eléctrico, habilitación del Centro de Cultura para la Sustentabilidad "El Amate", rehabilitación de la "Casa Ecológica", diagnósticos de residuos sólidos urbanos, limpieza de distintas áreas del parque y mantenimiento de áreas verdes, para ofrecer servicio de calidad a los visitantes. También, se elaboró el </t>
    </r>
    <r>
      <rPr>
        <sz val="10"/>
        <rFont val="Tahoma"/>
        <family val="2"/>
      </rPr>
      <t>Plan de Manejo para la Conservación de la Vida Silvestre y</t>
    </r>
    <r>
      <rPr>
        <sz val="10"/>
        <color indexed="8"/>
        <rFont val="Tahoma"/>
        <family val="2"/>
      </rPr>
      <t xml:space="preserve"> un programa de actividades para el manejo de especies silvestres in situ y el manejo de su hábitat.</t>
    </r>
  </si>
  <si>
    <t xml:space="preserve">Inversión pública en el sector hídrico por municipio y localidad del Programa para la Construcción y </t>
  </si>
  <si>
    <t xml:space="preserve">Ubicación física de Áreas Naturales Protegidas </t>
  </si>
  <si>
    <t xml:space="preserve">2013 </t>
  </si>
  <si>
    <t xml:space="preserve">Restauración con especies nativas de Selva Baja Caducifolia </t>
  </si>
  <si>
    <t xml:space="preserve">Convenios por los que el Estado asume de los municipios </t>
  </si>
  <si>
    <t xml:space="preserve">funciones de administración urbana </t>
  </si>
  <si>
    <t xml:space="preserve">Acuerdos de colaboración con organizaciones públicas y </t>
  </si>
  <si>
    <t xml:space="preserve">privadas en materia de desarrollo sustentable </t>
  </si>
  <si>
    <t xml:space="preserve">Procedimientos registrados en materia de derechos humanos </t>
  </si>
  <si>
    <t xml:space="preserve">ambientales y urbanísticos con incidencia en municipios </t>
  </si>
  <si>
    <t xml:space="preserve">Desarrollo Metropolitano del Estado de Morelos - Fondo Metropolitano </t>
  </si>
  <si>
    <t xml:space="preserve">Ejercicio Fiscal 2012 Ejecutado en 2013 </t>
  </si>
  <si>
    <t xml:space="preserve">Programas de Educación Formal </t>
  </si>
  <si>
    <t xml:space="preserve">Capacitación y creación del documento </t>
  </si>
  <si>
    <t xml:space="preserve">Conformación del Consejo Consultivo Estatal para el Desarrollo Sustentable  </t>
  </si>
  <si>
    <t xml:space="preserve">Inspecciones realizadas en materia ambiental </t>
  </si>
  <si>
    <t xml:space="preserve">2012 y 2013 </t>
  </si>
  <si>
    <t xml:space="preserve">Resumen de inversión pública en el sector hídrico por programa </t>
  </si>
  <si>
    <t xml:space="preserve">del Programa de Inversión Pública Estatal (PIPE) </t>
  </si>
  <si>
    <t xml:space="preserve">2012 </t>
  </si>
  <si>
    <t xml:space="preserve">para el Fortalecimiento de las Entidades Federativas (FAFEF) </t>
  </si>
  <si>
    <t xml:space="preserve">Rehabilitación de Sistemas de Agua Potable y Saneamiento en Zonas Rurales </t>
  </si>
  <si>
    <t xml:space="preserve">Agua Potable, Alcantarillado y Saneamiento en Zonas Urbanas </t>
  </si>
  <si>
    <t xml:space="preserve">de Reasignación Fondo de Infraestructura Social Estatal (FISE) </t>
  </si>
  <si>
    <t xml:space="preserve">de Tratamiento de Aguas Residuales </t>
  </si>
  <si>
    <t xml:space="preserve">Inversión pública en el sector hídrico por municipio y localidad del Programa  </t>
  </si>
  <si>
    <t xml:space="preserve">Programa Regional </t>
  </si>
  <si>
    <t xml:space="preserve">Fondo de Desastres Naturales (FONDEN) </t>
  </si>
  <si>
    <t xml:space="preserve">del Fondo de Infraestructura Social Estatal (FISE) </t>
  </si>
  <si>
    <t xml:space="preserve">Obras de aprovechamiento del agua por municipio y localidad Gerencia Operativa </t>
  </si>
  <si>
    <t xml:space="preserve">Inversión pública en el sector hídrico por municipio y localidad Programa de Rehabilitación, Modernización, </t>
  </si>
  <si>
    <t xml:space="preserve">Tecnificación y Equipamiento de Distritos de Riego y Temporal Tecnificado </t>
  </si>
  <si>
    <t xml:space="preserve">Inversión pública en el sector hídrico por municipio y localidad del Programa de Rehabilitación, </t>
  </si>
  <si>
    <t xml:space="preserve">Modernización, Tecnificación y Equipamiento de Unidades de Riego </t>
  </si>
  <si>
    <t xml:space="preserve">Cobertura del servicio de agua potable </t>
  </si>
  <si>
    <t xml:space="preserve">Plantas de Tratamiento de Aguas Residuales por municipio según operación </t>
  </si>
  <si>
    <t xml:space="preserve">Licencias de conducir por tipo y delegación  </t>
  </si>
  <si>
    <t xml:space="preserve">y localidad del Programa de Cultura del Agua </t>
  </si>
  <si>
    <t>R</t>
  </si>
  <si>
    <t>% de agua tratada respecto a su capacidad</t>
  </si>
  <si>
    <t>Entidad</t>
  </si>
  <si>
    <t>Municipios beneficiados</t>
  </si>
  <si>
    <t>Habitantes beneficiados</t>
  </si>
  <si>
    <t>Porcentaje monetario</t>
  </si>
  <si>
    <t>Brigadas verdes</t>
  </si>
  <si>
    <t>Total de viviendas</t>
  </si>
  <si>
    <t>Viviendas que disponen de agua entubada</t>
  </si>
  <si>
    <t>Agua entubada con respecto a la media nacional</t>
  </si>
  <si>
    <t>% agua tratada respecto a su capacidad</t>
  </si>
  <si>
    <t xml:space="preserve">% viviendas con agua entubada </t>
  </si>
  <si>
    <t xml:space="preserve">Acuerdo firmado </t>
  </si>
  <si>
    <t>Número de trámites</t>
  </si>
  <si>
    <t>Estudios de ingeniería básica para el mejoramiento de cauces y protección a centros de población y áreas productivas en diversas cuencas del Estado de Morelos</t>
  </si>
  <si>
    <t>Número 5136 de fecha treinta de octubre de 2013.  Número 5118 de fecha veinticinco de septiembre de 2013</t>
  </si>
  <si>
    <t>Número 5113 de fecha veintiocho de agosto de 2013</t>
  </si>
  <si>
    <t>Número 5117 de fecha dieciocho de septiembre de 2013. Número 5115 de fecha cuatro de septiembre de 2013</t>
  </si>
  <si>
    <t>Número 5144 de fecha veintisiete de noviembre de 2013. Número 5149 de fecha dieciocho de diciembre de 2013</t>
  </si>
  <si>
    <t>Número 5151 de fecha veinticinco de diciembre de 2013. Número 5139 de fecha seis de noviembre de 2013</t>
  </si>
  <si>
    <t>Número 5116 de fecha once de septiembre de 2013. Número 5113 de fecha veintiocho de agosto de 2013</t>
  </si>
  <si>
    <t>Número 5117 de fecha dieciocho de septiembre de 2013. Número 5113 de fecha veintiocho de agosto de 2013</t>
  </si>
  <si>
    <t>Número 5118 de fecha veinticinco de septiembre de 2013. Número 5117 de fecha dieciocho de septiembre de 2013</t>
  </si>
  <si>
    <t>12 de diciembre de 2012 a 12 de diciembre de 2015</t>
  </si>
  <si>
    <t>21 de junio de 2013 hasta el cumplimiento de su objeto</t>
  </si>
  <si>
    <t>04 de abril del 2013 al 31 de diciembre de 2015</t>
  </si>
  <si>
    <t>16 de agosto de 2013 al 16 de agosto de 2018</t>
  </si>
  <si>
    <t>23 de agosto de 2013 hasta el cumplimiento de su objeto</t>
  </si>
  <si>
    <t>02 de septiembre de 2013 al 02 de septiembre de 2018</t>
  </si>
  <si>
    <t>12 de septiembre de 2013 a noviembre de 2014</t>
  </si>
  <si>
    <t>03 de octubre de 2013 hasta el cumplimiento de su objeto</t>
  </si>
  <si>
    <t>02 de mayo del 2013 al 31 de diciembre de 2013</t>
  </si>
  <si>
    <t>21 de octubre de 2013 hasta el cumplimiento de los compromisos adquiridos</t>
  </si>
  <si>
    <t>29 de octubre de 2013 al 30 de septiembre del 2018</t>
  </si>
  <si>
    <t>Construcción de red de drenaje Colonia 3 de Mayo</t>
  </si>
  <si>
    <t>Ampliación del sistema de alcantarillado sanitario en la Colonia La Florida, Cuernavaca</t>
  </si>
  <si>
    <t>Construcción de colector Calle Arrastradero y cruces especiales, Cuernavaca; Morelos</t>
  </si>
  <si>
    <t>Proyecto ejecutivo de alcantarillado en las colonias Las Palmas y La Pintora en la localidad de Alpuyeca.</t>
  </si>
  <si>
    <t>Adecuación de  proyecto ejecutivo de alcantarillado  y  de planta de tratamiento de aguas residuales al terreno seleccionado</t>
  </si>
  <si>
    <t>Rehabilitación del km 0+000 al km 1+020 del canal lateral "Zacapalco", km 14+390 canal principal Las Iguanas</t>
  </si>
  <si>
    <t>Total de Plantas de tratamiento</t>
  </si>
  <si>
    <t>Colonia Cuautlixco</t>
  </si>
  <si>
    <t>Proyecto ejecutivo de equipamiento de pozo,  línea de conducción, tanque de almacenamiento y red de distribución Colonia Begonia, Atlacomulco</t>
  </si>
  <si>
    <t>Proyecto ejecutivo de equipamiento de pozo,  línea de conducción y tanque de almacenamiento en la Colonia Francisco Villa de Jiutepec</t>
  </si>
  <si>
    <t>Diagnóstico y proyecto ejecutivo para el mejoramiento del sistema de abastecimiento de agua potable para la localidad Tlatenchi (Colonia Bonanza)</t>
  </si>
  <si>
    <t>Estudio para la integración de un organismo operador intermunicipal de agua potable en Tequesquitengo</t>
  </si>
  <si>
    <t>Construcción de tanque superficial de concreto para la Colonia Atzompa</t>
  </si>
  <si>
    <t>Construcción de colector de aguas residuales de la barranca de Analco 1 km (hacia la planta de tratamiento "La Gachupina")</t>
  </si>
  <si>
    <t>Supervisión de los contratos  relativo a acciones de rehabilitación de canales en los módulos de riego Agrosiglo XXI y Río Chalma</t>
  </si>
  <si>
    <t>Renta de camiones y cisterna, grandes cisternas para abasto emergente de agua o potabilizadoras portátiles</t>
  </si>
  <si>
    <t>Renta de camiones y cisterna, grandes cisternas para abasto emergente deagua o de potabilizadorass portátiles</t>
  </si>
  <si>
    <t>Reparación de equipos e instalaciones electromecánicas para aprovechameinto de agua potable y drenaje</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</si>
</sst>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6" formatCode="&quot;$&quot;#,##0;[Red]\-&quot;$&quot;#,##0"/>
    <numFmt numFmtId="8" formatCode="&quot;$&quot;#,##0.00;[Red]\-&quot;$&quot;#,##0.00"/>
    <numFmt numFmtId="44" formatCode="_-&quot;$&quot;* #,##0.00_-;\-&quot;$&quot;* #,##0.00_-;_-&quot;$&quot;* &quot;-&quot;??_-;_-@_-"/>
    <numFmt numFmtId="43" formatCode="_-* #,##0.00_-;\-* #,##0.00_-;_-* &quot;-&quot;??_-;_-@_-"/>
    <numFmt numFmtId="164" formatCode="_-* #,##0.00\ &quot;€&quot;_-;\-* #,##0.00\ &quot;€&quot;_-;_-* &quot;-&quot;??\ &quot;€&quot;_-;_-@_-"/>
    <numFmt numFmtId="165" formatCode="#\ ###\ ##0"/>
    <numFmt numFmtId="166" formatCode="#\ ###\ ###\ ##0"/>
    <numFmt numFmtId="167" formatCode="#\ \ ###\ ###\ ##0"/>
    <numFmt numFmtId="168" formatCode="_-[$€-2]* #,##0.00_-;\-[$€-2]* #,##0.00_-;_-[$€-2]* &quot;-&quot;??_-"/>
    <numFmt numFmtId="169" formatCode="_(* #,##0\ &quot;pta&quot;_);_(* \(#,##0\ &quot;pta&quot;\);_(* &quot;-&quot;??\ &quot;pta&quot;_);_(@_)"/>
    <numFmt numFmtId="170" formatCode="_-* #,##0_-;\-* #,##0_-;_-* &quot;-&quot;??_-;_-@_-"/>
    <numFmt numFmtId="171" formatCode="&quot;$&quot;#,##0.00_);[Red]\(&quot;$&quot;#,##0.00\)"/>
    <numFmt numFmtId="172" formatCode="###\ ###\ ###"/>
    <numFmt numFmtId="173" formatCode="00"/>
    <numFmt numFmtId="174" formatCode="0#"/>
    <numFmt numFmtId="175" formatCode="0.0"/>
    <numFmt numFmtId="176" formatCode="#,##0.0_);\(#,##0.0\)"/>
    <numFmt numFmtId="177" formatCode="#,##0.0"/>
    <numFmt numFmtId="178" formatCode="#\ ###\ ##0.0"/>
  </numFmts>
  <fonts count="64" x14ac:knownFonts="1">
    <font>
      <sz val="11"/>
      <color theme="1"/>
      <name val="Calibri"/>
      <family val="2"/>
      <scheme val="minor"/>
    </font>
    <font>
      <sz val="11"/>
      <color indexed="8"/>
      <name val="Calibri"/>
      <family val="2"/>
    </font>
    <font>
      <b/>
      <sz val="10"/>
      <name val="Tahoma"/>
      <family val="2"/>
    </font>
    <font>
      <b/>
      <sz val="12"/>
      <name val="Tahoma"/>
      <family val="2"/>
    </font>
    <font>
      <sz val="10"/>
      <color indexed="8"/>
      <name val="Tahoma"/>
      <family val="2"/>
    </font>
    <font>
      <sz val="10"/>
      <name val="Tahoma"/>
      <family val="2"/>
    </font>
    <font>
      <sz val="12"/>
      <name val="Tahoma"/>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20"/>
      <name val="Calibri"/>
      <family val="2"/>
    </font>
    <font>
      <sz val="11"/>
      <color indexed="60"/>
      <name val="Calibri"/>
      <family val="2"/>
    </font>
    <font>
      <sz val="11"/>
      <color indexed="10"/>
      <name val="Calibri"/>
      <family val="2"/>
    </font>
    <font>
      <b/>
      <sz val="11"/>
      <color indexed="8"/>
      <name val="Calibri"/>
      <family val="2"/>
    </font>
    <font>
      <b/>
      <sz val="12"/>
      <color indexed="10"/>
      <name val="Tahoma"/>
      <family val="2"/>
    </font>
    <font>
      <b/>
      <sz val="12"/>
      <color indexed="10"/>
      <name val="Tahoma"/>
      <family val="2"/>
    </font>
    <font>
      <sz val="10"/>
      <name val="Arial"/>
      <family val="2"/>
    </font>
    <font>
      <b/>
      <sz val="11"/>
      <color indexed="49"/>
      <name val="Calibri"/>
      <family val="2"/>
    </font>
    <font>
      <sz val="11"/>
      <color indexed="54"/>
      <name val="Calibri"/>
      <family val="2"/>
    </font>
    <font>
      <sz val="11"/>
      <color indexed="8"/>
      <name val="Perpetua"/>
      <family val="2"/>
    </font>
    <font>
      <i/>
      <sz val="11"/>
      <color indexed="55"/>
      <name val="Calibri"/>
      <family val="2"/>
    </font>
    <font>
      <b/>
      <sz val="15"/>
      <color indexed="49"/>
      <name val="Calibri"/>
      <family val="2"/>
    </font>
    <font>
      <b/>
      <sz val="13"/>
      <color indexed="49"/>
      <name val="Calibri"/>
      <family val="2"/>
    </font>
    <font>
      <b/>
      <sz val="18"/>
      <color indexed="49"/>
      <name val="Cambria"/>
      <family val="2"/>
    </font>
    <font>
      <b/>
      <sz val="9"/>
      <color indexed="8"/>
      <name val="Tahoma"/>
      <family val="2"/>
    </font>
    <font>
      <b/>
      <sz val="9"/>
      <name val="Tahoma"/>
      <family val="2"/>
    </font>
    <font>
      <sz val="11"/>
      <name val="Tahoma"/>
      <family val="2"/>
    </font>
    <font>
      <sz val="9"/>
      <name val="Tahoma"/>
      <family val="2"/>
    </font>
    <font>
      <sz val="9"/>
      <color indexed="8"/>
      <name val="Tahoma"/>
      <family val="2"/>
    </font>
    <font>
      <vertAlign val="superscript"/>
      <sz val="9"/>
      <name val="Tahoma"/>
      <family val="2"/>
    </font>
    <font>
      <vertAlign val="superscript"/>
      <sz val="10"/>
      <name val="Tahoma"/>
      <family val="2"/>
    </font>
    <font>
      <b/>
      <vertAlign val="superscript"/>
      <sz val="10"/>
      <name val="Tahoma"/>
      <family val="2"/>
    </font>
    <font>
      <sz val="11"/>
      <color theme="1"/>
      <name val="Calibri"/>
      <family val="2"/>
      <scheme val="minor"/>
    </font>
    <font>
      <sz val="10"/>
      <color theme="1"/>
      <name val="Tahoma"/>
      <family val="2"/>
    </font>
    <font>
      <b/>
      <sz val="10"/>
      <color theme="0"/>
      <name val="Tahoma"/>
      <family val="2"/>
    </font>
    <font>
      <sz val="10"/>
      <color rgb="FF000000"/>
      <name val="Tahoma"/>
      <family val="2"/>
    </font>
    <font>
      <b/>
      <sz val="10"/>
      <color theme="1"/>
      <name val="Tahoma"/>
      <family val="2"/>
    </font>
    <font>
      <sz val="12"/>
      <color theme="1"/>
      <name val="Tahoma"/>
      <family val="2"/>
    </font>
    <font>
      <b/>
      <sz val="12"/>
      <color rgb="FFFF0000"/>
      <name val="Tahoma"/>
      <family val="2"/>
    </font>
    <font>
      <sz val="11"/>
      <name val="Calibri"/>
      <family val="2"/>
      <scheme val="minor"/>
    </font>
    <font>
      <b/>
      <sz val="10"/>
      <color rgb="FFFF0000"/>
      <name val="Tahoma"/>
      <family val="2"/>
    </font>
    <font>
      <b/>
      <sz val="9"/>
      <color theme="1"/>
      <name val="Tahoma"/>
      <family val="2"/>
    </font>
    <font>
      <sz val="10"/>
      <color rgb="FFFF0000"/>
      <name val="Tahoma"/>
      <family val="2"/>
    </font>
    <font>
      <sz val="11"/>
      <color theme="1"/>
      <name val="Tahoma"/>
      <family val="2"/>
    </font>
    <font>
      <sz val="11"/>
      <color rgb="FF000000"/>
      <name val="Tahoma"/>
      <family val="2"/>
    </font>
    <font>
      <b/>
      <sz val="12"/>
      <color theme="1"/>
      <name val="Tahoma"/>
      <family val="2"/>
    </font>
    <font>
      <b/>
      <sz val="10"/>
      <color indexed="8"/>
      <name val="Tahoma"/>
      <family val="2"/>
    </font>
    <font>
      <sz val="10"/>
      <color indexed="10"/>
      <name val="Tahoma"/>
      <family val="2"/>
    </font>
    <font>
      <sz val="11"/>
      <color rgb="FF000000"/>
      <name val="Calibri"/>
      <family val="2"/>
      <scheme val="minor"/>
    </font>
    <font>
      <b/>
      <sz val="10"/>
      <name val="Arial"/>
      <family val="2"/>
    </font>
    <font>
      <b/>
      <sz val="10"/>
      <color rgb="FF000000"/>
      <name val="Tahoma"/>
      <family val="2"/>
    </font>
    <font>
      <sz val="9"/>
      <color rgb="FFFF0000"/>
      <name val="Tahoma"/>
      <family val="2"/>
    </font>
    <font>
      <sz val="9"/>
      <name val="Times New Roman"/>
      <family val="1"/>
    </font>
    <font>
      <vertAlign val="superscript"/>
      <sz val="10"/>
      <color indexed="8"/>
      <name val="Tahoma"/>
      <family val="2"/>
    </font>
    <font>
      <sz val="14"/>
      <name val="Tahoma"/>
      <family val="2"/>
    </font>
    <font>
      <sz val="7"/>
      <name val="Arial"/>
      <family val="2"/>
    </font>
    <font>
      <sz val="7"/>
      <color indexed="8"/>
      <name val="Arial"/>
      <family val="2"/>
    </font>
    <font>
      <sz val="12"/>
      <color indexed="8"/>
      <name val="Tahoma"/>
      <family val="2"/>
    </font>
    <font>
      <b/>
      <sz val="14"/>
      <name val="Tahoma"/>
      <family val="2"/>
    </font>
    <font>
      <b/>
      <sz val="10"/>
      <color rgb="FFFFFFFF"/>
      <name val="Tahoma"/>
      <family val="2"/>
    </font>
    <font>
      <sz val="10"/>
      <color rgb="FFFFFFFF"/>
      <name val="Tahoma"/>
      <family val="2"/>
    </font>
    <font>
      <b/>
      <vertAlign val="superscript"/>
      <sz val="10"/>
      <color theme="0"/>
      <name val="Tahoma"/>
      <family val="2"/>
    </font>
  </fonts>
  <fills count="23">
    <fill>
      <patternFill patternType="none"/>
    </fill>
    <fill>
      <patternFill patternType="gray125"/>
    </fill>
    <fill>
      <patternFill patternType="solid">
        <fgColor indexed="56"/>
      </patternFill>
    </fill>
    <fill>
      <patternFill patternType="solid">
        <fgColor indexed="47"/>
      </patternFill>
    </fill>
    <fill>
      <patternFill patternType="solid">
        <fgColor indexed="9"/>
      </patternFill>
    </fill>
    <fill>
      <patternFill patternType="solid">
        <fgColor indexed="26"/>
      </patternFill>
    </fill>
    <fill>
      <patternFill patternType="solid">
        <fgColor indexed="23"/>
      </patternFill>
    </fill>
    <fill>
      <patternFill patternType="solid">
        <fgColor indexed="29"/>
      </patternFill>
    </fill>
    <fill>
      <patternFill patternType="solid">
        <fgColor indexed="22"/>
      </patternFill>
    </fill>
    <fill>
      <patternFill patternType="solid">
        <fgColor indexed="43"/>
      </patternFill>
    </fill>
    <fill>
      <patternFill patternType="solid">
        <fgColor indexed="57"/>
      </patternFill>
    </fill>
    <fill>
      <patternFill patternType="solid">
        <fgColor indexed="62"/>
      </patternFill>
    </fill>
    <fill>
      <patternFill patternType="solid">
        <fgColor indexed="53"/>
      </patternFill>
    </fill>
    <fill>
      <patternFill patternType="solid">
        <fgColor indexed="10"/>
      </patternFill>
    </fill>
    <fill>
      <patternFill patternType="solid">
        <fgColor indexed="54"/>
      </patternFill>
    </fill>
    <fill>
      <patternFill patternType="solid">
        <fgColor indexed="45"/>
      </patternFill>
    </fill>
    <fill>
      <patternFill patternType="solid">
        <fgColor indexed="9"/>
        <bgColor indexed="64"/>
      </patternFill>
    </fill>
    <fill>
      <patternFill patternType="solid">
        <fgColor rgb="FF006400"/>
        <bgColor indexed="64"/>
      </patternFill>
    </fill>
    <fill>
      <patternFill patternType="solid">
        <fgColor rgb="FFC4D79B"/>
        <bgColor indexed="64"/>
      </patternFill>
    </fill>
    <fill>
      <patternFill patternType="solid">
        <fgColor theme="0"/>
        <bgColor indexed="64"/>
      </patternFill>
    </fill>
    <fill>
      <patternFill patternType="solid">
        <fgColor indexed="22"/>
        <bgColor indexed="64"/>
      </patternFill>
    </fill>
    <fill>
      <patternFill patternType="solid">
        <fgColor theme="3" tint="0.79998168889431442"/>
        <bgColor indexed="64"/>
      </patternFill>
    </fill>
    <fill>
      <patternFill patternType="solid">
        <fgColor indexed="13"/>
        <bgColor indexed="64"/>
      </patternFill>
    </fill>
  </fills>
  <borders count="15">
    <border>
      <left/>
      <right/>
      <top/>
      <bottom/>
      <diagonal/>
    </border>
    <border>
      <left style="thin">
        <color indexed="55"/>
      </left>
      <right style="thin">
        <color indexed="55"/>
      </right>
      <top style="thin">
        <color indexed="55"/>
      </top>
      <bottom style="thin">
        <color indexed="55"/>
      </bottom>
      <diagonal/>
    </border>
    <border>
      <left style="double">
        <color indexed="8"/>
      </left>
      <right style="double">
        <color indexed="8"/>
      </right>
      <top style="double">
        <color indexed="8"/>
      </top>
      <bottom style="double">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56"/>
      </bottom>
      <diagonal/>
    </border>
    <border>
      <left/>
      <right/>
      <top/>
      <bottom style="medium">
        <color indexed="56"/>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diagonal/>
    </border>
  </borders>
  <cellStyleXfs count="91">
    <xf numFmtId="0" fontId="0" fillId="0" borderId="0"/>
    <xf numFmtId="0" fontId="1" fillId="2"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7" fillId="2"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8" fillId="2" borderId="0" applyNumberFormat="0" applyBorder="0" applyAlignment="0" applyProtection="0"/>
    <xf numFmtId="0" fontId="9" fillId="4" borderId="1" applyNumberFormat="0" applyAlignment="0" applyProtection="0"/>
    <xf numFmtId="0" fontId="10" fillId="8" borderId="2" applyNumberFormat="0" applyAlignment="0" applyProtection="0"/>
    <xf numFmtId="0" fontId="11" fillId="0" borderId="3" applyNumberFormat="0" applyFill="0" applyAlignment="0" applyProtection="0"/>
    <xf numFmtId="49" fontId="18" fillId="0" borderId="0"/>
    <xf numFmtId="49" fontId="18" fillId="0" borderId="0"/>
    <xf numFmtId="49" fontId="18" fillId="0" borderId="0"/>
    <xf numFmtId="49" fontId="18" fillId="0" borderId="0"/>
    <xf numFmtId="49" fontId="18" fillId="0" borderId="0"/>
    <xf numFmtId="49" fontId="18" fillId="0" borderId="0"/>
    <xf numFmtId="0" fontId="19" fillId="0" borderId="0" applyNumberFormat="0" applyFill="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20" fillId="3" borderId="1" applyNumberFormat="0" applyAlignment="0" applyProtection="0"/>
    <xf numFmtId="168" fontId="18" fillId="0" borderId="0" applyFont="0" applyFill="0" applyBorder="0" applyAlignment="0" applyProtection="0"/>
    <xf numFmtId="164" fontId="18" fillId="0" borderId="0" applyFont="0" applyFill="0" applyBorder="0" applyAlignment="0" applyProtection="0"/>
    <xf numFmtId="168" fontId="18" fillId="0" borderId="0" applyFont="0" applyFill="0" applyBorder="0" applyAlignment="0" applyProtection="0"/>
    <xf numFmtId="0" fontId="12" fillId="15"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3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13" fillId="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21" fillId="0" borderId="0"/>
    <xf numFmtId="0" fontId="18" fillId="0" borderId="0"/>
    <xf numFmtId="0" fontId="1" fillId="0" borderId="0"/>
    <xf numFmtId="0" fontId="1" fillId="0" borderId="0"/>
    <xf numFmtId="49" fontId="18" fillId="0" borderId="0"/>
    <xf numFmtId="49" fontId="18" fillId="0" borderId="0"/>
    <xf numFmtId="49" fontId="18" fillId="0" borderId="0"/>
    <xf numFmtId="49" fontId="18" fillId="0" borderId="0"/>
    <xf numFmtId="0" fontId="18" fillId="0" borderId="0"/>
    <xf numFmtId="0" fontId="18" fillId="0" borderId="0"/>
    <xf numFmtId="49" fontId="18" fillId="0" borderId="0"/>
    <xf numFmtId="0" fontId="18" fillId="5" borderId="4" applyNumberFormat="0" applyFont="0" applyAlignment="0" applyProtection="0"/>
    <xf numFmtId="0" fontId="18" fillId="5" borderId="4"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5" fillId="4" borderId="5" applyNumberFormat="0" applyAlignment="0" applyProtection="0"/>
    <xf numFmtId="0" fontId="14" fillId="0" borderId="0" applyNumberFormat="0" applyFill="0" applyBorder="0" applyAlignment="0" applyProtection="0"/>
    <xf numFmtId="0" fontId="22" fillId="0" borderId="0" applyNumberFormat="0" applyFill="0" applyBorder="0" applyAlignment="0" applyProtection="0"/>
    <xf numFmtId="0" fontId="23" fillId="0" borderId="6" applyNumberFormat="0" applyFill="0" applyAlignment="0" applyProtection="0"/>
    <xf numFmtId="0" fontId="24" fillId="0" borderId="7" applyNumberFormat="0" applyFill="0" applyAlignment="0" applyProtection="0"/>
    <xf numFmtId="0" fontId="19" fillId="0" borderId="8" applyNumberFormat="0" applyFill="0" applyAlignment="0" applyProtection="0"/>
    <xf numFmtId="0" fontId="25" fillId="0" borderId="0" applyNumberFormat="0" applyFill="0" applyBorder="0" applyAlignment="0" applyProtection="0"/>
    <xf numFmtId="0" fontId="15" fillId="0" borderId="9" applyNumberFormat="0" applyFill="0" applyAlignment="0" applyProtection="0"/>
    <xf numFmtId="169" fontId="18" fillId="0" borderId="0" applyFont="0" applyFill="0" applyBorder="0" applyAlignment="0" applyProtection="0"/>
    <xf numFmtId="169" fontId="18"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18" fillId="0" borderId="0"/>
  </cellStyleXfs>
  <cellXfs count="994">
    <xf numFmtId="0" fontId="0" fillId="0" borderId="0" xfId="0"/>
    <xf numFmtId="0" fontId="2" fillId="0" borderId="0" xfId="0" applyFont="1" applyFill="1" applyBorder="1" applyAlignment="1">
      <alignment horizontal="center" vertical="center" wrapText="1"/>
    </xf>
    <xf numFmtId="0" fontId="35" fillId="0" borderId="0" xfId="0" applyFont="1" applyAlignment="1">
      <alignment horizontal="justify" vertical="justify" wrapText="1"/>
    </xf>
    <xf numFmtId="0" fontId="35" fillId="0" borderId="0" xfId="0" applyFont="1" applyBorder="1" applyAlignment="1">
      <alignment horizontal="justify" vertical="justify" wrapText="1"/>
    </xf>
    <xf numFmtId="0" fontId="38" fillId="18" borderId="10" xfId="0" applyFont="1" applyFill="1" applyBorder="1" applyAlignment="1">
      <alignment horizontal="center" vertical="justify" wrapText="1"/>
    </xf>
    <xf numFmtId="0" fontId="38" fillId="0" borderId="0" xfId="0" applyFont="1" applyAlignment="1">
      <alignment horizontal="left" vertical="justify" wrapText="1"/>
    </xf>
    <xf numFmtId="0" fontId="35" fillId="0" borderId="0" xfId="0" applyFont="1" applyBorder="1" applyAlignment="1">
      <alignment horizontal="center" vertical="justify" wrapText="1"/>
    </xf>
    <xf numFmtId="49" fontId="3" fillId="0" borderId="0" xfId="0" applyNumberFormat="1" applyFont="1" applyFill="1" applyAlignment="1">
      <alignment vertical="center"/>
    </xf>
    <xf numFmtId="49" fontId="3" fillId="0" borderId="0" xfId="0" applyNumberFormat="1" applyFont="1" applyFill="1" applyAlignment="1">
      <alignment vertical="center" wrapText="1"/>
    </xf>
    <xf numFmtId="0" fontId="6" fillId="0" borderId="0" xfId="0" applyFont="1" applyFill="1"/>
    <xf numFmtId="0" fontId="3" fillId="0" borderId="0" xfId="0" applyFont="1" applyFill="1" applyAlignment="1">
      <alignment horizontal="left"/>
    </xf>
    <xf numFmtId="0" fontId="2" fillId="18" borderId="10" xfId="0" applyFont="1" applyFill="1" applyBorder="1" applyAlignment="1">
      <alignment horizontal="center" vertical="center" wrapText="1"/>
    </xf>
    <xf numFmtId="49" fontId="3" fillId="0" borderId="0" xfId="0" applyNumberFormat="1" applyFont="1" applyFill="1" applyAlignment="1">
      <alignment horizontal="left"/>
    </xf>
    <xf numFmtId="0" fontId="5" fillId="0" borderId="0" xfId="0" applyFont="1" applyFill="1" applyBorder="1" applyAlignment="1">
      <alignment horizontal="right" vertical="top"/>
    </xf>
    <xf numFmtId="0" fontId="4" fillId="0" borderId="0" xfId="0" applyFont="1" applyBorder="1" applyAlignment="1">
      <alignment horizontal="left" vertical="center" wrapText="1"/>
    </xf>
    <xf numFmtId="0" fontId="39" fillId="0" borderId="0" xfId="0" applyFont="1" applyFill="1" applyAlignment="1">
      <alignment horizontal="right" vertical="justify" wrapText="1"/>
    </xf>
    <xf numFmtId="0" fontId="39" fillId="0" borderId="0" xfId="0" applyFont="1" applyAlignment="1">
      <alignment horizontal="right"/>
    </xf>
    <xf numFmtId="0" fontId="2" fillId="18" borderId="10" xfId="0" applyFont="1" applyFill="1" applyBorder="1" applyAlignment="1">
      <alignment horizontal="center" vertical="center" wrapText="1"/>
    </xf>
    <xf numFmtId="0" fontId="2" fillId="18" borderId="10" xfId="0" applyFont="1" applyFill="1" applyBorder="1" applyAlignment="1">
      <alignment horizontal="center" vertical="center" wrapText="1"/>
    </xf>
    <xf numFmtId="49" fontId="6" fillId="0" borderId="0" xfId="0" applyNumberFormat="1" applyFont="1" applyFill="1" applyAlignment="1">
      <alignment horizontal="right" vertical="center" wrapText="1"/>
    </xf>
    <xf numFmtId="49" fontId="3" fillId="0" borderId="0" xfId="0" applyNumberFormat="1" applyFont="1" applyFill="1" applyAlignment="1">
      <alignment horizontal="left" vertical="center"/>
    </xf>
    <xf numFmtId="0" fontId="3" fillId="0" borderId="0" xfId="0" applyNumberFormat="1" applyFont="1" applyFill="1" applyAlignment="1">
      <alignment horizontal="left"/>
    </xf>
    <xf numFmtId="0" fontId="17" fillId="0" borderId="0" xfId="0" applyFont="1" applyFill="1" applyAlignment="1">
      <alignment horizontal="left"/>
    </xf>
    <xf numFmtId="0" fontId="5" fillId="0" borderId="0" xfId="0" applyFont="1" applyBorder="1" applyAlignment="1">
      <alignment horizontal="left" vertical="center"/>
    </xf>
    <xf numFmtId="0" fontId="5" fillId="0" borderId="0" xfId="0" applyFont="1" applyBorder="1" applyAlignment="1">
      <alignment horizontal="center" vertical="center"/>
    </xf>
    <xf numFmtId="0" fontId="5" fillId="0" borderId="0" xfId="0" applyFont="1" applyBorder="1" applyAlignment="1">
      <alignment horizontal="left" vertical="center" wrapText="1"/>
    </xf>
    <xf numFmtId="0" fontId="5" fillId="0" borderId="0" xfId="0" applyFont="1" applyBorder="1" applyAlignment="1">
      <alignment horizontal="center" vertical="center" wrapText="1"/>
    </xf>
    <xf numFmtId="0" fontId="41" fillId="0" borderId="0" xfId="0" applyFont="1"/>
    <xf numFmtId="0" fontId="2" fillId="0" borderId="0" xfId="0" applyFont="1"/>
    <xf numFmtId="0" fontId="2" fillId="0" borderId="0" xfId="0" applyFont="1" applyFill="1" applyBorder="1" applyAlignment="1">
      <alignment horizontal="left" vertical="center"/>
    </xf>
    <xf numFmtId="165" fontId="5" fillId="0" borderId="0" xfId="0" applyNumberFormat="1" applyFont="1" applyFill="1" applyBorder="1" applyAlignment="1">
      <alignment horizontal="right" vertical="center"/>
    </xf>
    <xf numFmtId="0" fontId="5" fillId="0" borderId="0" xfId="0" applyFont="1" applyFill="1" applyBorder="1" applyAlignment="1">
      <alignment horizontal="left" vertical="center"/>
    </xf>
    <xf numFmtId="0" fontId="5" fillId="0" borderId="0" xfId="0" applyFont="1" applyFill="1" applyBorder="1" applyAlignment="1">
      <alignment horizontal="left" vertical="center" wrapText="1"/>
    </xf>
    <xf numFmtId="0" fontId="2" fillId="0" borderId="0" xfId="0" applyFont="1" applyFill="1" applyBorder="1" applyAlignment="1">
      <alignment vertical="top" wrapText="1"/>
    </xf>
    <xf numFmtId="0" fontId="6" fillId="0" borderId="0" xfId="0" applyFont="1" applyFill="1" applyBorder="1" applyAlignment="1">
      <alignment horizontal="right" vertical="top"/>
    </xf>
    <xf numFmtId="49" fontId="3" fillId="0" borderId="0" xfId="0" applyNumberFormat="1" applyFont="1" applyFill="1" applyBorder="1" applyAlignment="1">
      <alignment vertical="center" wrapText="1"/>
    </xf>
    <xf numFmtId="3" fontId="6" fillId="0" borderId="0" xfId="0" applyNumberFormat="1" applyFont="1" applyFill="1" applyBorder="1" applyAlignment="1">
      <alignment horizontal="right" vertical="center" wrapText="1"/>
    </xf>
    <xf numFmtId="49" fontId="40" fillId="0" borderId="0" xfId="0" applyNumberFormat="1" applyFont="1" applyFill="1" applyAlignment="1">
      <alignment horizontal="left"/>
    </xf>
    <xf numFmtId="0" fontId="26" fillId="0" borderId="0" xfId="0" applyFont="1" applyFill="1" applyBorder="1" applyAlignment="1">
      <alignment horizontal="center" vertical="center" wrapText="1"/>
    </xf>
    <xf numFmtId="0" fontId="43" fillId="0" borderId="0" xfId="0" applyFont="1" applyFill="1" applyBorder="1" applyAlignment="1">
      <alignment horizontal="center" vertical="center" wrapText="1"/>
    </xf>
    <xf numFmtId="0" fontId="2" fillId="18" borderId="10" xfId="0" applyFont="1" applyFill="1" applyBorder="1" applyAlignment="1">
      <alignment horizontal="center" vertical="center"/>
    </xf>
    <xf numFmtId="0" fontId="2" fillId="18" borderId="10" xfId="0" applyFont="1" applyFill="1" applyBorder="1" applyAlignment="1">
      <alignment vertical="center"/>
    </xf>
    <xf numFmtId="1" fontId="44" fillId="0" borderId="0" xfId="0" applyNumberFormat="1" applyFont="1" applyFill="1" applyBorder="1" applyAlignment="1">
      <alignment horizontal="left" vertical="center" wrapText="1"/>
    </xf>
    <xf numFmtId="166" fontId="5" fillId="0" borderId="0" xfId="0" applyNumberFormat="1" applyFont="1" applyFill="1" applyBorder="1" applyAlignment="1">
      <alignment horizontal="right" vertical="center" wrapText="1"/>
    </xf>
    <xf numFmtId="166" fontId="5" fillId="0" borderId="0" xfId="0" applyNumberFormat="1" applyFont="1" applyFill="1" applyBorder="1" applyAlignment="1">
      <alignment horizontal="left" vertical="center" wrapText="1"/>
    </xf>
    <xf numFmtId="0" fontId="5" fillId="0" borderId="0" xfId="0" applyFont="1" applyFill="1" applyBorder="1" applyAlignment="1">
      <alignment horizontal="right" vertical="center" wrapText="1"/>
    </xf>
    <xf numFmtId="0" fontId="5" fillId="16" borderId="0" xfId="53" applyFont="1" applyFill="1"/>
    <xf numFmtId="0" fontId="5" fillId="0" borderId="0" xfId="53" applyFont="1"/>
    <xf numFmtId="0" fontId="27" fillId="18" borderId="1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19" borderId="0" xfId="53" applyFont="1" applyFill="1"/>
    <xf numFmtId="0" fontId="2" fillId="0" borderId="0" xfId="53" applyFont="1"/>
    <xf numFmtId="0" fontId="5" fillId="16" borderId="0" xfId="53" applyFont="1" applyFill="1" applyBorder="1"/>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10" fontId="5" fillId="0" borderId="0" xfId="53" applyNumberFormat="1" applyFont="1" applyBorder="1" applyAlignment="1">
      <alignment horizontal="center" vertical="center"/>
    </xf>
    <xf numFmtId="3" fontId="5" fillId="0" borderId="0" xfId="0" applyNumberFormat="1" applyFont="1" applyFill="1" applyBorder="1" applyAlignment="1">
      <alignment horizontal="center" vertical="center" wrapText="1"/>
    </xf>
    <xf numFmtId="0" fontId="45" fillId="0" borderId="0" xfId="0" applyFont="1"/>
    <xf numFmtId="0" fontId="40" fillId="0" borderId="0" xfId="0" applyFont="1" applyAlignment="1">
      <alignment horizontal="left" vertical="center"/>
    </xf>
    <xf numFmtId="0" fontId="5" fillId="0" borderId="0" xfId="0" applyFont="1" applyFill="1" applyBorder="1" applyAlignment="1">
      <alignment vertical="center"/>
    </xf>
    <xf numFmtId="0" fontId="6" fillId="0" borderId="0" xfId="0" applyFont="1" applyFill="1" applyBorder="1"/>
    <xf numFmtId="0" fontId="2" fillId="0" borderId="0" xfId="0" applyFont="1" applyFill="1" applyBorder="1" applyAlignment="1">
      <alignment vertical="center" wrapText="1"/>
    </xf>
    <xf numFmtId="0" fontId="0" fillId="0" borderId="0" xfId="0" applyFill="1" applyBorder="1"/>
    <xf numFmtId="1" fontId="5" fillId="0" borderId="0" xfId="0" applyNumberFormat="1" applyFont="1" applyFill="1" applyBorder="1" applyAlignment="1">
      <alignment horizontal="left" vertical="center" wrapText="1"/>
    </xf>
    <xf numFmtId="0" fontId="5" fillId="0" borderId="0" xfId="0" applyFont="1" applyFill="1" applyBorder="1" applyAlignment="1">
      <alignment horizontal="left"/>
    </xf>
    <xf numFmtId="0" fontId="42" fillId="0" borderId="0" xfId="0" applyFont="1" applyFill="1" applyBorder="1" applyAlignment="1">
      <alignment horizontal="center" vertical="center" wrapText="1"/>
    </xf>
    <xf numFmtId="3" fontId="5" fillId="0" borderId="0" xfId="0" applyNumberFormat="1" applyFont="1" applyFill="1" applyBorder="1" applyAlignment="1">
      <alignment horizontal="right" vertical="center"/>
    </xf>
    <xf numFmtId="0" fontId="5" fillId="0" borderId="0" xfId="0" applyNumberFormat="1" applyFont="1" applyFill="1" applyBorder="1" applyAlignment="1">
      <alignment horizontal="right" vertical="center" wrapText="1"/>
    </xf>
    <xf numFmtId="0" fontId="46" fillId="0" borderId="0" xfId="0" applyFont="1" applyBorder="1" applyAlignment="1">
      <alignment wrapText="1"/>
    </xf>
    <xf numFmtId="0" fontId="35" fillId="0" borderId="0" xfId="0" applyFont="1" applyBorder="1" applyAlignment="1">
      <alignment horizontal="center" vertical="center" wrapText="1"/>
    </xf>
    <xf numFmtId="0" fontId="16" fillId="0" borderId="0" xfId="0" applyFont="1" applyFill="1" applyAlignment="1">
      <alignment horizontal="left"/>
    </xf>
    <xf numFmtId="0" fontId="5" fillId="0" borderId="0" xfId="0" applyFont="1" applyFill="1" applyBorder="1" applyAlignment="1">
      <alignment vertical="justify"/>
    </xf>
    <xf numFmtId="1" fontId="29" fillId="0" borderId="0" xfId="0" applyNumberFormat="1" applyFont="1" applyFill="1" applyBorder="1" applyAlignment="1">
      <alignment horizontal="center" vertical="center" wrapText="1"/>
    </xf>
    <xf numFmtId="0" fontId="32" fillId="0" borderId="0" xfId="0" applyFont="1" applyFill="1" applyBorder="1" applyAlignment="1">
      <alignment horizontal="left" vertical="center"/>
    </xf>
    <xf numFmtId="0" fontId="6"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0" fillId="0" borderId="0" xfId="0" applyAlignment="1">
      <alignment horizontal="center"/>
    </xf>
    <xf numFmtId="0" fontId="2" fillId="18" borderId="11" xfId="0" applyFont="1" applyFill="1" applyBorder="1" applyAlignment="1">
      <alignment vertical="center" wrapText="1"/>
    </xf>
    <xf numFmtId="0" fontId="5" fillId="0" borderId="0" xfId="0" applyFont="1" applyBorder="1" applyAlignment="1">
      <alignment horizontal="left"/>
    </xf>
    <xf numFmtId="166" fontId="36" fillId="17" borderId="10" xfId="52" applyNumberFormat="1" applyFont="1" applyFill="1" applyBorder="1" applyAlignment="1">
      <alignment horizontal="right" vertical="center" wrapText="1"/>
    </xf>
    <xf numFmtId="49" fontId="3" fillId="0" borderId="0" xfId="52" applyNumberFormat="1" applyFont="1" applyFill="1" applyAlignment="1">
      <alignment vertical="center"/>
    </xf>
    <xf numFmtId="49" fontId="3" fillId="0" borderId="0" xfId="52" applyNumberFormat="1" applyFont="1" applyFill="1" applyAlignment="1">
      <alignment horizontal="justify" vertical="center"/>
    </xf>
    <xf numFmtId="0" fontId="5" fillId="0" borderId="0" xfId="52" applyFont="1" applyFill="1"/>
    <xf numFmtId="0" fontId="6" fillId="0" borderId="0" xfId="52" applyFont="1" applyFill="1" applyBorder="1" applyAlignment="1">
      <alignment horizontal="right" vertical="top"/>
    </xf>
    <xf numFmtId="49" fontId="3" fillId="0" borderId="0" xfId="52" applyNumberFormat="1" applyFont="1" applyFill="1" applyAlignment="1">
      <alignment horizontal="left" vertical="center"/>
    </xf>
    <xf numFmtId="4" fontId="6" fillId="0" borderId="0" xfId="52" applyNumberFormat="1" applyFont="1" applyFill="1" applyAlignment="1"/>
    <xf numFmtId="0" fontId="3" fillId="0" borderId="0" xfId="52" applyFont="1" applyFill="1"/>
    <xf numFmtId="4" fontId="6" fillId="0" borderId="0" xfId="52" applyNumberFormat="1" applyFont="1" applyFill="1"/>
    <xf numFmtId="166" fontId="5" fillId="0" borderId="0" xfId="52" applyNumberFormat="1" applyFont="1" applyFill="1" applyBorder="1" applyAlignment="1">
      <alignment horizontal="right" vertical="center" wrapText="1"/>
    </xf>
    <xf numFmtId="0" fontId="5" fillId="0" borderId="0" xfId="52" applyFont="1" applyFill="1" applyAlignment="1">
      <alignment wrapText="1"/>
    </xf>
    <xf numFmtId="0" fontId="0" fillId="0" borderId="0" xfId="0" applyAlignment="1">
      <alignment wrapText="1"/>
    </xf>
    <xf numFmtId="0" fontId="6" fillId="0" borderId="0" xfId="52" applyFont="1" applyFill="1"/>
    <xf numFmtId="0" fontId="5" fillId="0" borderId="0" xfId="52" applyFont="1" applyFill="1" applyBorder="1" applyAlignment="1">
      <alignment vertical="center"/>
    </xf>
    <xf numFmtId="0" fontId="5" fillId="0" borderId="0" xfId="52" applyFont="1" applyFill="1" applyBorder="1" applyAlignment="1">
      <alignment vertical="center" wrapText="1"/>
    </xf>
    <xf numFmtId="0" fontId="5" fillId="0" borderId="0" xfId="52" applyFont="1" applyFill="1" applyBorder="1" applyAlignment="1">
      <alignment horizontal="right" vertical="center" wrapText="1"/>
    </xf>
    <xf numFmtId="0" fontId="2" fillId="18" borderId="10" xfId="52" applyFont="1" applyFill="1" applyBorder="1" applyAlignment="1">
      <alignment horizontal="center" vertical="center" wrapText="1"/>
    </xf>
    <xf numFmtId="0" fontId="5" fillId="0" borderId="0" xfId="52" applyFont="1" applyFill="1" applyBorder="1" applyAlignment="1">
      <alignment horizontal="left" vertical="center" wrapText="1"/>
    </xf>
    <xf numFmtId="4" fontId="5" fillId="0" borderId="0" xfId="52" applyNumberFormat="1" applyFont="1" applyFill="1" applyAlignment="1">
      <alignment horizontal="right"/>
    </xf>
    <xf numFmtId="4" fontId="5" fillId="0" borderId="0" xfId="52" applyNumberFormat="1" applyFont="1" applyFill="1"/>
    <xf numFmtId="3" fontId="5" fillId="0" borderId="0" xfId="52" applyNumberFormat="1" applyFont="1" applyFill="1"/>
    <xf numFmtId="0" fontId="5" fillId="0" borderId="0" xfId="52" applyFont="1" applyFill="1" applyBorder="1" applyAlignment="1">
      <alignment horizontal="right" vertical="center"/>
    </xf>
    <xf numFmtId="0" fontId="32" fillId="0" borderId="0" xfId="52" applyFont="1" applyFill="1"/>
    <xf numFmtId="0" fontId="5" fillId="0" borderId="0" xfId="52" applyFont="1" applyFill="1" applyBorder="1"/>
    <xf numFmtId="49" fontId="6" fillId="0" borderId="0" xfId="52" applyNumberFormat="1" applyFont="1" applyFill="1" applyAlignment="1">
      <alignment vertical="center"/>
    </xf>
    <xf numFmtId="4" fontId="6" fillId="0" borderId="0" xfId="52" applyNumberFormat="1" applyFont="1" applyFill="1" applyAlignment="1">
      <alignment vertical="center"/>
    </xf>
    <xf numFmtId="3" fontId="6" fillId="0" borderId="0" xfId="52" applyNumberFormat="1" applyFont="1" applyFill="1" applyAlignment="1">
      <alignment horizontal="right" vertical="center"/>
    </xf>
    <xf numFmtId="165" fontId="6" fillId="0" borderId="0" xfId="52" applyNumberFormat="1" applyFont="1" applyFill="1" applyAlignment="1">
      <alignment vertical="center"/>
    </xf>
    <xf numFmtId="165" fontId="5" fillId="0" borderId="0" xfId="52" applyNumberFormat="1" applyFont="1" applyFill="1" applyAlignment="1">
      <alignment vertical="center"/>
    </xf>
    <xf numFmtId="0" fontId="5" fillId="0" borderId="0" xfId="52" applyFont="1" applyFill="1" applyAlignment="1">
      <alignment vertical="center"/>
    </xf>
    <xf numFmtId="4" fontId="5" fillId="0" borderId="0" xfId="52" applyNumberFormat="1" applyFont="1" applyFill="1" applyAlignment="1">
      <alignment vertical="center"/>
    </xf>
    <xf numFmtId="3" fontId="6" fillId="0" borderId="0" xfId="52" applyNumberFormat="1" applyFont="1" applyFill="1" applyAlignment="1">
      <alignment vertical="center"/>
    </xf>
    <xf numFmtId="0" fontId="3" fillId="0" borderId="0" xfId="52" applyFont="1" applyFill="1" applyAlignment="1">
      <alignment horizontal="left" vertical="center"/>
    </xf>
    <xf numFmtId="0" fontId="6" fillId="0" borderId="0" xfId="52" applyFont="1" applyFill="1" applyBorder="1" applyAlignment="1">
      <alignment vertical="center" wrapText="1"/>
    </xf>
    <xf numFmtId="0" fontId="6" fillId="0" borderId="0" xfId="52" applyFont="1" applyBorder="1" applyAlignment="1">
      <alignment vertical="center"/>
    </xf>
    <xf numFmtId="0" fontId="6" fillId="0" borderId="0" xfId="52" applyFont="1" applyBorder="1" applyAlignment="1">
      <alignment horizontal="right" vertical="center"/>
    </xf>
    <xf numFmtId="0" fontId="5" fillId="0" borderId="0" xfId="52" applyFont="1" applyAlignment="1">
      <alignment vertical="center"/>
    </xf>
    <xf numFmtId="166" fontId="5" fillId="0" borderId="0" xfId="52" applyNumberFormat="1" applyFont="1" applyAlignment="1">
      <alignment vertical="center"/>
    </xf>
    <xf numFmtId="44" fontId="5" fillId="0" borderId="0" xfId="52" applyNumberFormat="1" applyFont="1" applyAlignment="1">
      <alignment vertical="center"/>
    </xf>
    <xf numFmtId="166" fontId="49" fillId="0" borderId="0" xfId="52" applyNumberFormat="1" applyFont="1" applyAlignment="1">
      <alignment vertical="center"/>
    </xf>
    <xf numFmtId="0" fontId="49" fillId="0" borderId="0" xfId="52" applyFont="1" applyAlignment="1">
      <alignment vertical="center"/>
    </xf>
    <xf numFmtId="0" fontId="18" fillId="0" borderId="0" xfId="52" applyFont="1" applyFill="1" applyBorder="1" applyAlignment="1">
      <alignment vertical="center"/>
    </xf>
    <xf numFmtId="0" fontId="50" fillId="0" borderId="0" xfId="53" applyFont="1" applyFill="1" applyBorder="1"/>
    <xf numFmtId="166" fontId="18" fillId="0" borderId="0" xfId="53" applyNumberFormat="1" applyFont="1" applyBorder="1" applyAlignment="1">
      <alignment horizontal="right" vertical="center"/>
    </xf>
    <xf numFmtId="0" fontId="5" fillId="0" borderId="0" xfId="52" applyFont="1"/>
    <xf numFmtId="170" fontId="4" fillId="0" borderId="0" xfId="41" applyNumberFormat="1" applyFont="1" applyAlignment="1">
      <alignment vertical="center"/>
    </xf>
    <xf numFmtId="0" fontId="5" fillId="0" borderId="0" xfId="52" applyNumberFormat="1" applyFont="1" applyBorder="1" applyAlignment="1">
      <alignment horizontal="left" vertical="center"/>
    </xf>
    <xf numFmtId="0" fontId="2" fillId="0" borderId="0" xfId="52" applyFont="1" applyFill="1" applyAlignment="1">
      <alignment vertical="center" wrapText="1"/>
    </xf>
    <xf numFmtId="3" fontId="5" fillId="0" borderId="0" xfId="52" applyNumberFormat="1" applyFont="1" applyAlignment="1">
      <alignment horizontal="right" vertical="center"/>
    </xf>
    <xf numFmtId="3" fontId="5" fillId="0" borderId="0" xfId="52" applyNumberFormat="1" applyFont="1" applyAlignment="1">
      <alignment vertical="center"/>
    </xf>
    <xf numFmtId="165" fontId="2" fillId="0" borderId="0" xfId="52" applyNumberFormat="1" applyFont="1" applyAlignment="1">
      <alignment horizontal="left" vertical="center"/>
    </xf>
    <xf numFmtId="0" fontId="5" fillId="0" borderId="0" xfId="52" applyFont="1" applyFill="1" applyAlignment="1">
      <alignment vertical="center" wrapText="1"/>
    </xf>
    <xf numFmtId="49" fontId="6" fillId="0" borderId="0" xfId="52" applyNumberFormat="1" applyFont="1" applyAlignment="1">
      <alignment vertical="center"/>
    </xf>
    <xf numFmtId="3" fontId="6" fillId="0" borderId="0" xfId="52" applyNumberFormat="1" applyFont="1" applyFill="1"/>
    <xf numFmtId="0" fontId="6" fillId="0" borderId="0" xfId="52" applyFont="1" applyFill="1" applyBorder="1" applyAlignment="1">
      <alignment horizontal="right"/>
    </xf>
    <xf numFmtId="165" fontId="6" fillId="0" borderId="0" xfId="52" applyNumberFormat="1" applyFont="1" applyFill="1"/>
    <xf numFmtId="165" fontId="5" fillId="0" borderId="0" xfId="52" applyNumberFormat="1" applyFont="1" applyFill="1"/>
    <xf numFmtId="0" fontId="3" fillId="0" borderId="0" xfId="52" applyFont="1" applyBorder="1"/>
    <xf numFmtId="0" fontId="6" fillId="0" borderId="0" xfId="52" applyFont="1" applyBorder="1" applyAlignment="1">
      <alignment wrapText="1"/>
    </xf>
    <xf numFmtId="0" fontId="6" fillId="0" borderId="0" xfId="52" applyFont="1" applyBorder="1"/>
    <xf numFmtId="0" fontId="49" fillId="0" borderId="0" xfId="52" applyFont="1"/>
    <xf numFmtId="0" fontId="5" fillId="0" borderId="0" xfId="52" applyFont="1" applyFill="1" applyBorder="1" applyAlignment="1">
      <alignment horizontal="left" vertical="top" wrapText="1"/>
    </xf>
    <xf numFmtId="0" fontId="5" fillId="0" borderId="0" xfId="52" applyFont="1" applyAlignment="1">
      <alignment wrapText="1"/>
    </xf>
    <xf numFmtId="3" fontId="5" fillId="0" borderId="0" xfId="52" applyNumberFormat="1" applyFont="1"/>
    <xf numFmtId="0" fontId="3" fillId="0" borderId="0" xfId="52" applyFont="1" applyFill="1" applyAlignment="1">
      <alignment vertical="center"/>
    </xf>
    <xf numFmtId="4" fontId="3" fillId="0" borderId="0" xfId="52" applyNumberFormat="1" applyFont="1" applyFill="1" applyAlignment="1">
      <alignment vertical="center"/>
    </xf>
    <xf numFmtId="3" fontId="3" fillId="0" borderId="0" xfId="52" applyNumberFormat="1" applyFont="1" applyFill="1" applyAlignment="1">
      <alignment horizontal="right" vertical="center"/>
    </xf>
    <xf numFmtId="165" fontId="6" fillId="0" borderId="0" xfId="52" applyNumberFormat="1" applyFont="1" applyFill="1" applyBorder="1" applyAlignment="1">
      <alignment horizontal="right" vertical="center"/>
    </xf>
    <xf numFmtId="0" fontId="3" fillId="0" borderId="0" xfId="52" applyFont="1" applyAlignment="1">
      <alignment vertical="center"/>
    </xf>
    <xf numFmtId="3" fontId="3" fillId="0" borderId="0" xfId="52" applyNumberFormat="1" applyFont="1" applyAlignment="1">
      <alignment horizontal="right" vertical="center"/>
    </xf>
    <xf numFmtId="0" fontId="3" fillId="0" borderId="0" xfId="52" applyFont="1" applyFill="1" applyAlignment="1">
      <alignment horizontal="left"/>
    </xf>
    <xf numFmtId="0" fontId="6" fillId="0" borderId="0" xfId="52" applyFont="1"/>
    <xf numFmtId="0" fontId="2" fillId="20" borderId="0" xfId="52" applyFont="1" applyFill="1" applyBorder="1" applyAlignment="1">
      <alignment horizontal="right" vertical="center" wrapText="1"/>
    </xf>
    <xf numFmtId="0" fontId="2" fillId="0" borderId="0" xfId="52" applyFont="1"/>
    <xf numFmtId="0" fontId="5" fillId="0" borderId="0" xfId="52" applyFont="1" applyAlignment="1">
      <alignment horizontal="right"/>
    </xf>
    <xf numFmtId="0" fontId="5" fillId="0" borderId="0" xfId="52" applyFont="1" applyFill="1" applyAlignment="1">
      <alignment horizontal="right"/>
    </xf>
    <xf numFmtId="0" fontId="5" fillId="0" borderId="0" xfId="52" applyFont="1" applyAlignment="1">
      <alignment vertical="center" wrapText="1"/>
    </xf>
    <xf numFmtId="3" fontId="5" fillId="0" borderId="0" xfId="52" applyNumberFormat="1" applyFont="1" applyAlignment="1">
      <alignment horizontal="right" vertical="center" wrapText="1"/>
    </xf>
    <xf numFmtId="3" fontId="5" fillId="0" borderId="0" xfId="52" applyNumberFormat="1" applyFont="1" applyAlignment="1">
      <alignment horizontal="right"/>
    </xf>
    <xf numFmtId="49" fontId="6" fillId="0" borderId="0" xfId="52" applyNumberFormat="1" applyFont="1"/>
    <xf numFmtId="165" fontId="5" fillId="0" borderId="0" xfId="52" applyNumberFormat="1" applyFont="1"/>
    <xf numFmtId="0" fontId="6" fillId="0" borderId="0" xfId="52" applyFont="1" applyAlignment="1">
      <alignment horizontal="right"/>
    </xf>
    <xf numFmtId="0" fontId="18" fillId="0" borderId="0" xfId="52"/>
    <xf numFmtId="0" fontId="2" fillId="0" borderId="0" xfId="52" applyFont="1" applyFill="1" applyBorder="1" applyAlignment="1">
      <alignment horizontal="right" vertical="center" wrapText="1"/>
    </xf>
    <xf numFmtId="0" fontId="2" fillId="0" borderId="0" xfId="52" applyFont="1" applyAlignment="1">
      <alignment horizontal="right"/>
    </xf>
    <xf numFmtId="166" fontId="48" fillId="21" borderId="0" xfId="41" applyNumberFormat="1" applyFont="1" applyFill="1" applyAlignment="1">
      <alignment horizontal="right" vertical="center" wrapText="1"/>
    </xf>
    <xf numFmtId="0" fontId="37" fillId="0" borderId="0" xfId="52" applyFont="1" applyAlignment="1">
      <alignment vertical="center" wrapText="1"/>
    </xf>
    <xf numFmtId="166" fontId="5" fillId="0" borderId="0" xfId="52" applyNumberFormat="1" applyFont="1" applyBorder="1" applyAlignment="1">
      <alignment vertical="center" wrapText="1"/>
    </xf>
    <xf numFmtId="165" fontId="4" fillId="0" borderId="0" xfId="41" applyNumberFormat="1" applyFont="1" applyFill="1" applyBorder="1" applyAlignment="1">
      <alignment vertical="center" wrapText="1"/>
    </xf>
    <xf numFmtId="0" fontId="4" fillId="0" borderId="0" xfId="52" applyFont="1"/>
    <xf numFmtId="170" fontId="4" fillId="0" borderId="0" xfId="41" applyNumberFormat="1" applyFont="1"/>
    <xf numFmtId="0" fontId="48" fillId="0" borderId="0" xfId="52" applyFont="1"/>
    <xf numFmtId="0" fontId="18" fillId="0" borderId="0" xfId="52" applyFill="1"/>
    <xf numFmtId="165" fontId="4" fillId="0" borderId="0" xfId="41" applyNumberFormat="1" applyFont="1" applyFill="1" applyBorder="1"/>
    <xf numFmtId="0" fontId="5" fillId="0" borderId="0" xfId="52" applyFont="1" applyFill="1" applyAlignment="1">
      <alignment horizontal="right" vertical="center"/>
    </xf>
    <xf numFmtId="0" fontId="18" fillId="0" borderId="0" xfId="52" applyFill="1" applyAlignment="1">
      <alignment horizontal="right"/>
    </xf>
    <xf numFmtId="0" fontId="18" fillId="0" borderId="0" xfId="52" applyAlignment="1">
      <alignment horizontal="right"/>
    </xf>
    <xf numFmtId="166" fontId="18" fillId="0" borderId="0" xfId="52" applyNumberFormat="1"/>
    <xf numFmtId="0" fontId="0" fillId="0" borderId="0" xfId="52" applyFont="1"/>
    <xf numFmtId="49" fontId="3" fillId="0" borderId="0" xfId="52" applyNumberFormat="1" applyFont="1"/>
    <xf numFmtId="4" fontId="6" fillId="0" borderId="0" xfId="52" applyNumberFormat="1" applyFont="1"/>
    <xf numFmtId="0" fontId="6" fillId="0" borderId="0" xfId="52" applyFont="1" applyFill="1" applyBorder="1" applyAlignment="1">
      <alignment horizontal="right" vertical="center"/>
    </xf>
    <xf numFmtId="0" fontId="3" fillId="0" borderId="0" xfId="52" applyFont="1" applyAlignment="1">
      <alignment horizontal="center"/>
    </xf>
    <xf numFmtId="0" fontId="5" fillId="0" borderId="0" xfId="52" applyFont="1" applyBorder="1" applyAlignment="1">
      <alignment vertical="center" wrapText="1"/>
    </xf>
    <xf numFmtId="8" fontId="18" fillId="0" borderId="0" xfId="52" applyNumberFormat="1"/>
    <xf numFmtId="0" fontId="6" fillId="0" borderId="0" xfId="52" applyFont="1" applyAlignment="1">
      <alignment wrapText="1"/>
    </xf>
    <xf numFmtId="4" fontId="6" fillId="0" borderId="0" xfId="52" applyNumberFormat="1" applyFont="1" applyBorder="1"/>
    <xf numFmtId="0" fontId="51" fillId="0" borderId="0" xfId="52" applyFont="1" applyFill="1"/>
    <xf numFmtId="8" fontId="18" fillId="0" borderId="0" xfId="52" applyNumberFormat="1" applyFill="1"/>
    <xf numFmtId="0" fontId="5" fillId="0" borderId="0" xfId="52" applyFont="1" applyFill="1" applyAlignment="1">
      <alignment horizontal="left" vertical="center"/>
    </xf>
    <xf numFmtId="6" fontId="18" fillId="0" borderId="0" xfId="52" applyNumberFormat="1"/>
    <xf numFmtId="165" fontId="4" fillId="0" borderId="0" xfId="52" applyNumberFormat="1" applyFont="1" applyFill="1" applyBorder="1" applyAlignment="1">
      <alignment horizontal="right" vertical="center" wrapText="1"/>
    </xf>
    <xf numFmtId="165" fontId="4" fillId="0" borderId="0" xfId="52" applyNumberFormat="1" applyFont="1" applyBorder="1" applyAlignment="1">
      <alignment horizontal="right" vertical="center"/>
    </xf>
    <xf numFmtId="165" fontId="5" fillId="0" borderId="0" xfId="52" applyNumberFormat="1" applyFont="1" applyFill="1" applyBorder="1" applyAlignment="1">
      <alignment horizontal="right" vertical="center"/>
    </xf>
    <xf numFmtId="0" fontId="18" fillId="0" borderId="0" xfId="52" applyAlignment="1">
      <alignment wrapText="1"/>
    </xf>
    <xf numFmtId="0" fontId="5" fillId="0" borderId="0" xfId="52" applyFont="1" applyBorder="1" applyAlignment="1">
      <alignment vertical="center"/>
    </xf>
    <xf numFmtId="0" fontId="5" fillId="0" borderId="0" xfId="52" applyFont="1" applyBorder="1" applyAlignment="1">
      <alignment horizontal="left" vertical="center" wrapText="1"/>
    </xf>
    <xf numFmtId="0" fontId="37" fillId="0" borderId="0" xfId="52" applyFont="1" applyBorder="1" applyAlignment="1">
      <alignment vertical="center" wrapText="1"/>
    </xf>
    <xf numFmtId="165" fontId="5" fillId="0" borderId="0" xfId="52" applyNumberFormat="1" applyFont="1" applyFill="1" applyBorder="1" applyAlignment="1">
      <alignment horizontal="center" vertical="center" wrapText="1"/>
    </xf>
    <xf numFmtId="6" fontId="18" fillId="0" borderId="0" xfId="52" applyNumberFormat="1" applyAlignment="1">
      <alignment horizontal="right"/>
    </xf>
    <xf numFmtId="166" fontId="5" fillId="0" borderId="0" xfId="52" applyNumberFormat="1" applyFont="1" applyFill="1" applyAlignment="1">
      <alignment horizontal="left" vertical="center"/>
    </xf>
    <xf numFmtId="0" fontId="18" fillId="0" borderId="0" xfId="52" applyFont="1"/>
    <xf numFmtId="0" fontId="51" fillId="0" borderId="0" xfId="52" applyFont="1"/>
    <xf numFmtId="0" fontId="5" fillId="0" borderId="0" xfId="52" applyFont="1" applyAlignment="1">
      <alignment horizontal="left"/>
    </xf>
    <xf numFmtId="0" fontId="5" fillId="0" borderId="0" xfId="52" applyFont="1" applyFill="1" applyAlignment="1">
      <alignment horizontal="left"/>
    </xf>
    <xf numFmtId="0" fontId="18" fillId="0" borderId="0" xfId="52" applyFont="1" applyAlignment="1">
      <alignment horizontal="left"/>
    </xf>
    <xf numFmtId="0" fontId="18" fillId="0" borderId="0" xfId="52" applyFont="1" applyFill="1" applyAlignment="1">
      <alignment horizontal="left"/>
    </xf>
    <xf numFmtId="166" fontId="51" fillId="0" borderId="0" xfId="52" applyNumberFormat="1" applyFont="1"/>
    <xf numFmtId="0" fontId="18" fillId="0" borderId="0" xfId="52" applyFill="1" applyBorder="1" applyAlignment="1">
      <alignment vertical="center"/>
    </xf>
    <xf numFmtId="49" fontId="2" fillId="0" borderId="0" xfId="52" applyNumberFormat="1" applyFont="1" applyFill="1" applyAlignment="1">
      <alignment vertical="center"/>
    </xf>
    <xf numFmtId="166" fontId="5" fillId="0" borderId="0" xfId="52" applyNumberFormat="1" applyFont="1" applyBorder="1" applyAlignment="1">
      <alignment horizontal="right" vertical="center" wrapText="1"/>
    </xf>
    <xf numFmtId="170" fontId="4" fillId="0" borderId="0" xfId="41" applyNumberFormat="1" applyFont="1" applyFill="1" applyBorder="1" applyAlignment="1">
      <alignment vertical="center" wrapText="1"/>
    </xf>
    <xf numFmtId="165" fontId="4" fillId="0" borderId="0" xfId="41" applyNumberFormat="1" applyFont="1" applyFill="1" applyBorder="1" applyAlignment="1">
      <alignment horizontal="center" vertical="center" wrapText="1"/>
    </xf>
    <xf numFmtId="0" fontId="5" fillId="0" borderId="0" xfId="52" applyFont="1" applyFill="1" applyBorder="1" applyAlignment="1">
      <alignment horizontal="center" vertical="center" wrapText="1"/>
    </xf>
    <xf numFmtId="0" fontId="29" fillId="0" borderId="0" xfId="52" applyNumberFormat="1" applyFont="1" applyBorder="1" applyAlignment="1">
      <alignment vertical="center"/>
    </xf>
    <xf numFmtId="0" fontId="53" fillId="0" borderId="0" xfId="52" applyNumberFormat="1" applyFont="1" applyBorder="1" applyAlignment="1">
      <alignment vertical="center"/>
    </xf>
    <xf numFmtId="44" fontId="0" fillId="0" borderId="0" xfId="44" applyFont="1"/>
    <xf numFmtId="166" fontId="2" fillId="18" borderId="10" xfId="0" applyNumberFormat="1" applyFont="1" applyFill="1" applyBorder="1" applyAlignment="1">
      <alignment horizontal="center" vertical="center"/>
    </xf>
    <xf numFmtId="166" fontId="0" fillId="0" borderId="0" xfId="0" applyNumberFormat="1"/>
    <xf numFmtId="166" fontId="41" fillId="0" borderId="0" xfId="0" applyNumberFormat="1" applyFont="1"/>
    <xf numFmtId="0" fontId="41" fillId="0" borderId="0" xfId="0" applyFont="1" applyAlignment="1">
      <alignment wrapText="1"/>
    </xf>
    <xf numFmtId="166" fontId="41" fillId="0" borderId="0" xfId="0" applyNumberFormat="1" applyFont="1" applyAlignment="1">
      <alignment wrapText="1"/>
    </xf>
    <xf numFmtId="49" fontId="6" fillId="0" borderId="0" xfId="52" applyNumberFormat="1" applyFont="1" applyAlignment="1">
      <alignment horizontal="right" vertical="top"/>
    </xf>
    <xf numFmtId="0" fontId="16" fillId="0" borderId="0" xfId="52" applyFont="1" applyFill="1" applyAlignment="1">
      <alignment horizontal="left"/>
    </xf>
    <xf numFmtId="0" fontId="5" fillId="0" borderId="0" xfId="52" applyFont="1" applyBorder="1"/>
    <xf numFmtId="0" fontId="54" fillId="0" borderId="0" xfId="52" applyFont="1"/>
    <xf numFmtId="172" fontId="54" fillId="0" borderId="0" xfId="52" applyNumberFormat="1" applyFont="1"/>
    <xf numFmtId="0" fontId="18" fillId="0" borderId="0" xfId="52" applyFont="1" applyAlignment="1">
      <alignment wrapText="1"/>
    </xf>
    <xf numFmtId="49" fontId="3" fillId="0" borderId="0" xfId="52" applyNumberFormat="1" applyFont="1" applyFill="1" applyAlignment="1">
      <alignment horizontal="left"/>
    </xf>
    <xf numFmtId="0" fontId="5" fillId="16" borderId="0" xfId="52" applyFont="1" applyFill="1" applyAlignment="1">
      <alignment horizontal="left" vertical="center" wrapText="1"/>
    </xf>
    <xf numFmtId="0" fontId="2" fillId="19" borderId="0" xfId="52" applyFont="1" applyFill="1" applyBorder="1" applyAlignment="1">
      <alignment vertical="center" wrapText="1"/>
    </xf>
    <xf numFmtId="0" fontId="18" fillId="0" borderId="0" xfId="52" applyBorder="1"/>
    <xf numFmtId="0" fontId="5" fillId="0" borderId="14" xfId="52" applyFont="1" applyFill="1" applyBorder="1" applyAlignment="1">
      <alignment horizontal="left" vertical="center"/>
    </xf>
    <xf numFmtId="165" fontId="5" fillId="0" borderId="14" xfId="52" applyNumberFormat="1" applyFont="1" applyBorder="1" applyAlignment="1">
      <alignment horizontal="right" vertical="center"/>
    </xf>
    <xf numFmtId="165" fontId="5" fillId="0" borderId="0" xfId="52" applyNumberFormat="1" applyFont="1" applyBorder="1" applyAlignment="1">
      <alignment horizontal="right" vertical="center"/>
    </xf>
    <xf numFmtId="0" fontId="5" fillId="0" borderId="0" xfId="52" applyFont="1" applyFill="1" applyBorder="1" applyAlignment="1">
      <alignment horizontal="left" vertical="center"/>
    </xf>
    <xf numFmtId="0" fontId="5" fillId="0" borderId="0" xfId="52" applyFont="1" applyBorder="1" applyAlignment="1">
      <alignment horizontal="left" vertical="center"/>
    </xf>
    <xf numFmtId="49" fontId="3" fillId="0" borderId="0" xfId="52" applyNumberFormat="1" applyFont="1" applyFill="1" applyAlignment="1">
      <alignment vertical="center" wrapText="1"/>
    </xf>
    <xf numFmtId="49" fontId="3" fillId="0" borderId="0" xfId="52" applyNumberFormat="1" applyFont="1" applyFill="1" applyAlignment="1">
      <alignment horizontal="left" wrapText="1"/>
    </xf>
    <xf numFmtId="1" fontId="2" fillId="18" borderId="0" xfId="52" applyNumberFormat="1" applyFont="1" applyFill="1" applyBorder="1" applyAlignment="1">
      <alignment horizontal="center" vertical="center" wrapText="1"/>
    </xf>
    <xf numFmtId="0" fontId="2" fillId="0" borderId="0" xfId="52" applyNumberFormat="1" applyFont="1" applyBorder="1" applyAlignment="1">
      <alignment vertical="center"/>
    </xf>
    <xf numFmtId="165" fontId="5" fillId="0" borderId="0" xfId="52" applyNumberFormat="1" applyFont="1" applyFill="1" applyBorder="1" applyAlignment="1">
      <alignment horizontal="center" vertical="center" wrapText="1"/>
    </xf>
    <xf numFmtId="0" fontId="6" fillId="0" borderId="0" xfId="63" applyFont="1" applyAlignment="1">
      <alignment wrapText="1"/>
    </xf>
    <xf numFmtId="0" fontId="6" fillId="0" borderId="0" xfId="63" applyFont="1" applyFill="1"/>
    <xf numFmtId="0" fontId="56" fillId="0" borderId="0" xfId="63" applyFont="1" applyFill="1"/>
    <xf numFmtId="49" fontId="16" fillId="0" borderId="0" xfId="63" applyNumberFormat="1" applyFont="1" applyAlignment="1"/>
    <xf numFmtId="0" fontId="3" fillId="0" borderId="0" xfId="63" applyFont="1" applyFill="1" applyBorder="1" applyAlignment="1">
      <alignment horizontal="right" vertical="top"/>
    </xf>
    <xf numFmtId="0" fontId="16" fillId="0" borderId="0" xfId="63" applyFont="1" applyFill="1" applyAlignment="1">
      <alignment vertical="top"/>
    </xf>
    <xf numFmtId="0" fontId="6" fillId="0" borderId="0" xfId="63" applyFont="1" applyFill="1" applyAlignment="1">
      <alignment vertical="top"/>
    </xf>
    <xf numFmtId="0" fontId="6" fillId="0" borderId="0" xfId="63" applyFont="1" applyFill="1" applyAlignment="1">
      <alignment vertical="center" wrapText="1"/>
    </xf>
    <xf numFmtId="0" fontId="3" fillId="0" borderId="0" xfId="63" applyFont="1" applyFill="1" applyBorder="1" applyAlignment="1">
      <alignment vertical="top"/>
    </xf>
    <xf numFmtId="0" fontId="5" fillId="18" borderId="14" xfId="63" applyFont="1" applyFill="1" applyBorder="1" applyAlignment="1">
      <alignment horizontal="center" vertical="center"/>
    </xf>
    <xf numFmtId="0" fontId="4" fillId="0" borderId="0" xfId="63" applyFont="1" applyAlignment="1" applyProtection="1">
      <alignment vertical="center"/>
    </xf>
    <xf numFmtId="0" fontId="4" fillId="0" borderId="0" xfId="63" applyFont="1" applyBorder="1" applyAlignment="1" applyProtection="1">
      <alignment vertical="center"/>
    </xf>
    <xf numFmtId="0" fontId="5" fillId="0" borderId="0" xfId="63" applyFont="1" applyAlignment="1" applyProtection="1">
      <alignment vertical="top"/>
    </xf>
    <xf numFmtId="1" fontId="4" fillId="0" borderId="0" xfId="63" applyNumberFormat="1" applyFont="1" applyAlignment="1" applyProtection="1">
      <alignment horizontal="right" vertical="top"/>
    </xf>
    <xf numFmtId="174" fontId="4" fillId="0" borderId="0" xfId="63" quotePrefix="1" applyNumberFormat="1" applyFont="1" applyAlignment="1" applyProtection="1">
      <alignment horizontal="right" vertical="top"/>
    </xf>
    <xf numFmtId="0" fontId="2" fillId="0" borderId="0" xfId="63" applyFont="1" applyFill="1" applyBorder="1" applyAlignment="1">
      <alignment vertical="top"/>
    </xf>
    <xf numFmtId="0" fontId="5" fillId="0" borderId="0" xfId="63" applyFont="1" applyProtection="1"/>
    <xf numFmtId="0" fontId="4" fillId="0" borderId="0" xfId="63" applyFont="1" applyAlignment="1" applyProtection="1">
      <alignment horizontal="left" vertical="top"/>
    </xf>
    <xf numFmtId="0" fontId="4" fillId="0" borderId="0" xfId="63" applyFont="1" applyAlignment="1" applyProtection="1">
      <alignment vertical="top"/>
    </xf>
    <xf numFmtId="0" fontId="57" fillId="0" borderId="0" xfId="63" applyFont="1" applyAlignment="1" applyProtection="1">
      <alignment vertical="top"/>
    </xf>
    <xf numFmtId="174" fontId="58" fillId="0" borderId="0" xfId="63" quotePrefix="1" applyNumberFormat="1" applyFont="1" applyAlignment="1" applyProtection="1">
      <alignment horizontal="right" vertical="top"/>
    </xf>
    <xf numFmtId="1" fontId="58" fillId="0" borderId="0" xfId="63" applyNumberFormat="1" applyFont="1" applyAlignment="1" applyProtection="1">
      <alignment horizontal="right" vertical="top"/>
    </xf>
    <xf numFmtId="0" fontId="5" fillId="16" borderId="0" xfId="63" applyFont="1" applyFill="1"/>
    <xf numFmtId="0" fontId="5" fillId="0" borderId="0" xfId="63" applyFont="1"/>
    <xf numFmtId="0" fontId="5" fillId="0" borderId="0" xfId="63" applyFont="1" applyAlignment="1">
      <alignment vertical="center" wrapText="1"/>
    </xf>
    <xf numFmtId="49" fontId="6" fillId="0" borderId="0" xfId="63" applyNumberFormat="1" applyFont="1" applyAlignment="1" applyProtection="1">
      <alignment vertical="center"/>
    </xf>
    <xf numFmtId="0" fontId="48" fillId="18" borderId="10" xfId="63" applyFont="1" applyFill="1" applyBorder="1" applyAlignment="1" applyProtection="1">
      <alignment vertical="center"/>
    </xf>
    <xf numFmtId="0" fontId="48" fillId="18" borderId="11" xfId="63" applyFont="1" applyFill="1" applyBorder="1" applyAlignment="1" applyProtection="1">
      <alignment vertical="center"/>
    </xf>
    <xf numFmtId="175" fontId="56" fillId="0" borderId="0" xfId="63" applyNumberFormat="1" applyFont="1" applyFill="1"/>
    <xf numFmtId="49" fontId="3" fillId="0" borderId="0" xfId="63" applyNumberFormat="1" applyFont="1" applyProtection="1"/>
    <xf numFmtId="0" fontId="6" fillId="0" borderId="0" xfId="63" applyFont="1" applyFill="1" applyBorder="1" applyAlignment="1">
      <alignment vertical="top"/>
    </xf>
    <xf numFmtId="0" fontId="6" fillId="0" borderId="0" xfId="63" applyFont="1" applyFill="1" applyBorder="1"/>
    <xf numFmtId="2" fontId="4" fillId="0" borderId="0" xfId="63" applyNumberFormat="1" applyFont="1" applyBorder="1" applyAlignment="1" applyProtection="1">
      <alignment horizontal="right"/>
    </xf>
    <xf numFmtId="2" fontId="58" fillId="0" borderId="0" xfId="63" applyNumberFormat="1" applyFont="1" applyBorder="1" applyAlignment="1" applyProtection="1">
      <alignment horizontal="right"/>
    </xf>
    <xf numFmtId="0" fontId="4" fillId="0" borderId="0" xfId="63" applyFont="1" applyBorder="1" applyProtection="1"/>
    <xf numFmtId="0" fontId="58" fillId="0" borderId="0" xfId="63" applyFont="1" applyBorder="1" applyProtection="1"/>
    <xf numFmtId="175" fontId="5" fillId="0" borderId="0" xfId="63" applyNumberFormat="1" applyFont="1" applyBorder="1" applyAlignment="1" applyProtection="1">
      <alignment horizontal="right" vertical="top"/>
    </xf>
    <xf numFmtId="175" fontId="57" fillId="0" borderId="0" xfId="63" applyNumberFormat="1" applyFont="1" applyBorder="1" applyAlignment="1" applyProtection="1">
      <alignment horizontal="right" vertical="top"/>
    </xf>
    <xf numFmtId="175" fontId="5" fillId="0" borderId="0" xfId="63" applyNumberFormat="1" applyFont="1" applyFill="1" applyBorder="1" applyAlignment="1" applyProtection="1">
      <alignment horizontal="right" vertical="top"/>
    </xf>
    <xf numFmtId="175" fontId="57" fillId="0" borderId="0" xfId="63" applyNumberFormat="1" applyFont="1" applyFill="1" applyBorder="1" applyAlignment="1" applyProtection="1">
      <alignment horizontal="right" vertical="top"/>
    </xf>
    <xf numFmtId="176" fontId="4" fillId="0" borderId="0" xfId="63" applyNumberFormat="1" applyFont="1" applyBorder="1" applyAlignment="1" applyProtection="1">
      <alignment horizontal="right" vertical="top"/>
    </xf>
    <xf numFmtId="176" fontId="58" fillId="0" borderId="0" xfId="63" applyNumberFormat="1" applyFont="1" applyBorder="1" applyAlignment="1" applyProtection="1">
      <alignment horizontal="right" vertical="top"/>
    </xf>
    <xf numFmtId="0" fontId="5" fillId="0" borderId="0" xfId="63" applyFont="1" applyBorder="1"/>
    <xf numFmtId="0" fontId="2" fillId="0" borderId="0" xfId="63" applyFont="1" applyFill="1" applyBorder="1" applyAlignment="1">
      <alignment horizontal="left" vertical="center"/>
    </xf>
    <xf numFmtId="0" fontId="49" fillId="0" borderId="0" xfId="63" applyFont="1" applyBorder="1" applyAlignment="1" applyProtection="1">
      <alignment vertical="top"/>
    </xf>
    <xf numFmtId="0" fontId="4" fillId="0" borderId="0" xfId="63" applyFont="1" applyBorder="1" applyAlignment="1" applyProtection="1">
      <alignment horizontal="left" vertical="top"/>
    </xf>
    <xf numFmtId="175" fontId="4" fillId="0" borderId="0" xfId="63" applyNumberFormat="1" applyFont="1" applyBorder="1" applyAlignment="1" applyProtection="1">
      <alignment horizontal="right" vertical="top"/>
    </xf>
    <xf numFmtId="3" fontId="4" fillId="0" borderId="0" xfId="63" applyNumberFormat="1" applyFont="1" applyBorder="1" applyAlignment="1" applyProtection="1">
      <alignment horizontal="right" vertical="top"/>
    </xf>
    <xf numFmtId="0" fontId="4" fillId="0" borderId="0" xfId="63" applyFont="1" applyBorder="1" applyAlignment="1" applyProtection="1">
      <alignment vertical="top"/>
    </xf>
    <xf numFmtId="0" fontId="4" fillId="0" borderId="0" xfId="63" applyFont="1" applyBorder="1" applyAlignment="1" applyProtection="1">
      <alignment horizontal="left" vertical="center"/>
    </xf>
    <xf numFmtId="0" fontId="4" fillId="0" borderId="0" xfId="63" applyNumberFormat="1" applyFont="1" applyBorder="1" applyAlignment="1" applyProtection="1">
      <alignment horizontal="right" vertical="top"/>
    </xf>
    <xf numFmtId="0" fontId="49" fillId="0" borderId="0" xfId="63" applyNumberFormat="1" applyFont="1" applyBorder="1" applyAlignment="1" applyProtection="1">
      <alignment horizontal="right" vertical="top"/>
    </xf>
    <xf numFmtId="175" fontId="49" fillId="0" borderId="0" xfId="63" applyNumberFormat="1" applyFont="1" applyBorder="1" applyAlignment="1" applyProtection="1">
      <alignment horizontal="right" vertical="top"/>
    </xf>
    <xf numFmtId="3" fontId="49" fillId="0" borderId="0" xfId="63" applyNumberFormat="1" applyFont="1" applyBorder="1" applyAlignment="1" applyProtection="1">
      <alignment horizontal="right" vertical="top"/>
    </xf>
    <xf numFmtId="0" fontId="2" fillId="16" borderId="0" xfId="63" applyFont="1" applyFill="1" applyAlignment="1">
      <alignment vertical="center" wrapText="1"/>
    </xf>
    <xf numFmtId="0" fontId="5" fillId="16" borderId="0" xfId="63" applyFont="1" applyFill="1" applyAlignment="1">
      <alignment vertical="center" wrapText="1"/>
    </xf>
    <xf numFmtId="0" fontId="18" fillId="0" borderId="0" xfId="63"/>
    <xf numFmtId="0" fontId="48" fillId="0" borderId="0" xfId="63" applyFont="1" applyFill="1" applyBorder="1" applyAlignment="1" applyProtection="1">
      <alignment vertical="center"/>
    </xf>
    <xf numFmtId="0" fontId="4" fillId="0" borderId="0" xfId="63" applyFont="1" applyFill="1" applyBorder="1" applyAlignment="1" applyProtection="1">
      <alignment horizontal="left" vertical="center"/>
    </xf>
    <xf numFmtId="175" fontId="4" fillId="0" borderId="0" xfId="63" applyNumberFormat="1" applyFont="1" applyFill="1" applyBorder="1" applyAlignment="1" applyProtection="1">
      <alignment horizontal="right" vertical="center"/>
    </xf>
    <xf numFmtId="3" fontId="4" fillId="0" borderId="0" xfId="63" applyNumberFormat="1" applyFont="1" applyFill="1" applyBorder="1" applyAlignment="1" applyProtection="1">
      <alignment horizontal="right" vertical="center"/>
    </xf>
    <xf numFmtId="0" fontId="5" fillId="0" borderId="0" xfId="63" applyFont="1" applyFill="1" applyBorder="1" applyAlignment="1">
      <alignment vertical="center"/>
    </xf>
    <xf numFmtId="0" fontId="4" fillId="0" borderId="0" xfId="63" applyFont="1" applyFill="1" applyBorder="1" applyAlignment="1" applyProtection="1">
      <alignment vertical="center"/>
    </xf>
    <xf numFmtId="0" fontId="4" fillId="0" borderId="0" xfId="63" applyNumberFormat="1" applyFont="1" applyBorder="1" applyAlignment="1" applyProtection="1">
      <alignment horizontal="right" vertical="center"/>
    </xf>
    <xf numFmtId="178" fontId="5" fillId="22" borderId="0" xfId="63" applyNumberFormat="1" applyFont="1" applyFill="1" applyBorder="1" applyAlignment="1">
      <alignment horizontal="right" vertical="center"/>
    </xf>
    <xf numFmtId="0" fontId="5" fillId="0" borderId="0" xfId="90" applyFont="1" applyFill="1"/>
    <xf numFmtId="0" fontId="5" fillId="16" borderId="0" xfId="90" applyFont="1" applyFill="1"/>
    <xf numFmtId="0" fontId="5" fillId="0" borderId="0" xfId="90" applyFont="1"/>
    <xf numFmtId="0" fontId="60" fillId="0" borderId="0" xfId="90" applyFont="1" applyFill="1"/>
    <xf numFmtId="0" fontId="60" fillId="16" borderId="0" xfId="90" applyFont="1" applyFill="1"/>
    <xf numFmtId="0" fontId="60" fillId="0" borderId="0" xfId="90" applyFont="1"/>
    <xf numFmtId="0" fontId="2" fillId="0" borderId="0" xfId="90" applyFont="1"/>
    <xf numFmtId="0" fontId="37" fillId="0" borderId="0" xfId="52" applyFont="1" applyBorder="1" applyAlignment="1">
      <alignment vertical="center"/>
    </xf>
    <xf numFmtId="0" fontId="2" fillId="18" borderId="10" xfId="0" applyFont="1" applyFill="1" applyBorder="1" applyAlignment="1">
      <alignment horizontal="center" vertical="center" wrapText="1"/>
    </xf>
    <xf numFmtId="49" fontId="6" fillId="0" borderId="0" xfId="0" applyNumberFormat="1" applyFont="1" applyFill="1" applyAlignment="1">
      <alignment horizontal="right" vertical="center" wrapText="1"/>
    </xf>
    <xf numFmtId="0" fontId="2" fillId="18" borderId="14" xfId="0" applyFont="1" applyFill="1" applyBorder="1" applyAlignment="1">
      <alignment horizontal="center" vertical="center" wrapText="1"/>
    </xf>
    <xf numFmtId="0" fontId="2" fillId="18" borderId="0" xfId="0" applyFont="1" applyFill="1" applyBorder="1" applyAlignment="1">
      <alignment horizontal="center" vertical="center" wrapText="1"/>
    </xf>
    <xf numFmtId="0" fontId="2" fillId="18" borderId="11" xfId="52" quotePrefix="1" applyNumberFormat="1" applyFont="1" applyFill="1" applyBorder="1" applyAlignment="1">
      <alignment horizontal="center" vertical="center" wrapText="1"/>
    </xf>
    <xf numFmtId="0" fontId="2" fillId="18" borderId="14" xfId="52" applyFont="1" applyFill="1" applyBorder="1" applyAlignment="1">
      <alignment horizontal="center" vertical="center"/>
    </xf>
    <xf numFmtId="0" fontId="2" fillId="18" borderId="10" xfId="52" applyFont="1" applyFill="1" applyBorder="1" applyAlignment="1">
      <alignment horizontal="center" vertical="center" wrapText="1"/>
    </xf>
    <xf numFmtId="0" fontId="5" fillId="0" borderId="0" xfId="52" applyFont="1" applyFill="1" applyBorder="1" applyAlignment="1">
      <alignment horizontal="left" vertical="center" wrapText="1"/>
    </xf>
    <xf numFmtId="0" fontId="2" fillId="0" borderId="0" xfId="52" applyFont="1" applyFill="1" applyAlignment="1">
      <alignment horizontal="left" vertical="center" wrapText="1"/>
    </xf>
    <xf numFmtId="0" fontId="2" fillId="18" borderId="10" xfId="52" applyFont="1" applyFill="1" applyBorder="1" applyAlignment="1">
      <alignment horizontal="center" vertical="center"/>
    </xf>
    <xf numFmtId="0" fontId="6" fillId="0" borderId="0" xfId="52" applyFont="1" applyFill="1" applyBorder="1" applyAlignment="1">
      <alignment horizontal="right" vertical="top"/>
    </xf>
    <xf numFmtId="49" fontId="3" fillId="0" borderId="0" xfId="52" applyNumberFormat="1" applyFont="1" applyFill="1" applyAlignment="1">
      <alignment horizontal="left" vertical="center" wrapText="1"/>
    </xf>
    <xf numFmtId="165" fontId="5" fillId="0" borderId="0" xfId="52" applyNumberFormat="1" applyFont="1" applyFill="1" applyBorder="1" applyAlignment="1">
      <alignment horizontal="center" vertical="center" wrapText="1"/>
    </xf>
    <xf numFmtId="0" fontId="36" fillId="17" borderId="0" xfId="52" applyFont="1" applyFill="1" applyBorder="1" applyAlignment="1">
      <alignment horizontal="left" vertical="center" wrapText="1"/>
    </xf>
    <xf numFmtId="0" fontId="5" fillId="0" borderId="0" xfId="52" applyFont="1" applyFill="1" applyAlignment="1">
      <alignment vertical="center" wrapText="1"/>
    </xf>
    <xf numFmtId="0" fontId="5" fillId="0" borderId="0" xfId="52" applyNumberFormat="1" applyFont="1" applyBorder="1" applyAlignment="1">
      <alignment horizontal="left" vertical="center"/>
    </xf>
    <xf numFmtId="49" fontId="3" fillId="0" borderId="0" xfId="52" applyNumberFormat="1" applyFont="1" applyFill="1" applyAlignment="1">
      <alignment horizontal="left" vertical="center"/>
    </xf>
    <xf numFmtId="0" fontId="2" fillId="18" borderId="11" xfId="63" applyFont="1" applyFill="1" applyBorder="1" applyAlignment="1" applyProtection="1">
      <alignment horizontal="center" vertical="center"/>
    </xf>
    <xf numFmtId="0" fontId="2" fillId="18" borderId="14" xfId="63" applyFont="1" applyFill="1" applyBorder="1" applyAlignment="1" applyProtection="1">
      <alignment horizontal="center" vertical="center"/>
    </xf>
    <xf numFmtId="0" fontId="2" fillId="18" borderId="14" xfId="52" applyFont="1" applyFill="1" applyBorder="1" applyAlignment="1">
      <alignment horizontal="center" vertical="center" wrapText="1"/>
    </xf>
    <xf numFmtId="0" fontId="2" fillId="18" borderId="11" xfId="52" applyFont="1" applyFill="1" applyBorder="1" applyAlignment="1">
      <alignment horizontal="center" vertical="center" wrapText="1"/>
    </xf>
    <xf numFmtId="0" fontId="5" fillId="16" borderId="0" xfId="52" applyFont="1" applyFill="1" applyAlignment="1">
      <alignment horizontal="left" vertical="center" wrapText="1"/>
    </xf>
    <xf numFmtId="0" fontId="5" fillId="0" borderId="0" xfId="52" applyFont="1" applyAlignment="1">
      <alignment horizontal="left" vertical="center" wrapText="1"/>
    </xf>
    <xf numFmtId="0" fontId="47" fillId="0" borderId="0" xfId="0" applyFont="1" applyAlignment="1">
      <alignment vertical="justify"/>
    </xf>
    <xf numFmtId="0" fontId="47" fillId="0" borderId="0" xfId="0" applyFont="1" applyAlignment="1">
      <alignment vertical="center"/>
    </xf>
    <xf numFmtId="0" fontId="47" fillId="0" borderId="0" xfId="0" applyFont="1" applyAlignment="1">
      <alignment horizontal="left" vertical="center"/>
    </xf>
    <xf numFmtId="166" fontId="36" fillId="17" borderId="10" xfId="0" applyNumberFormat="1" applyFont="1" applyFill="1" applyBorder="1" applyAlignment="1">
      <alignment vertical="center" wrapText="1"/>
    </xf>
    <xf numFmtId="0" fontId="36" fillId="17" borderId="10" xfId="0" applyFont="1" applyFill="1" applyBorder="1" applyAlignment="1">
      <alignment horizontal="left" vertical="center" wrapText="1"/>
    </xf>
    <xf numFmtId="0" fontId="39" fillId="0" borderId="0" xfId="0" applyFont="1" applyFill="1" applyAlignment="1">
      <alignment horizontal="right" vertical="center" wrapText="1"/>
    </xf>
    <xf numFmtId="0" fontId="35" fillId="0" borderId="0" xfId="0" applyFont="1" applyAlignment="1">
      <alignment horizontal="justify" vertical="center" wrapText="1"/>
    </xf>
    <xf numFmtId="0" fontId="38" fillId="0" borderId="0" xfId="0" applyFont="1" applyAlignment="1">
      <alignment horizontal="left" vertical="center" wrapText="1"/>
    </xf>
    <xf numFmtId="0" fontId="38" fillId="18" borderId="10" xfId="0" applyFont="1" applyFill="1" applyBorder="1" applyAlignment="1">
      <alignment horizontal="center" vertical="center" wrapText="1"/>
    </xf>
    <xf numFmtId="0" fontId="36" fillId="17" borderId="10" xfId="0" applyFont="1" applyFill="1" applyBorder="1" applyAlignment="1">
      <alignment horizontal="justify" vertical="center" wrapText="1"/>
    </xf>
    <xf numFmtId="0" fontId="35" fillId="0" borderId="0" xfId="0" applyFont="1" applyBorder="1" applyAlignment="1">
      <alignment horizontal="justify" vertical="center" wrapText="1"/>
    </xf>
    <xf numFmtId="0" fontId="45" fillId="0" borderId="0" xfId="0" applyFont="1" applyAlignment="1">
      <alignment vertical="center"/>
    </xf>
    <xf numFmtId="0" fontId="3" fillId="0" borderId="0" xfId="0" applyNumberFormat="1" applyFont="1" applyFill="1" applyAlignment="1">
      <alignment horizontal="left" vertical="center"/>
    </xf>
    <xf numFmtId="0" fontId="40" fillId="0" borderId="0" xfId="0" applyNumberFormat="1" applyFont="1" applyFill="1" applyAlignment="1">
      <alignment horizontal="left" vertical="center"/>
    </xf>
    <xf numFmtId="0" fontId="6" fillId="0" borderId="0" xfId="0" applyFont="1" applyFill="1" applyAlignment="1">
      <alignment vertical="center"/>
    </xf>
    <xf numFmtId="0" fontId="16" fillId="0" borderId="0" xfId="0" applyFont="1" applyFill="1" applyAlignment="1">
      <alignment horizontal="left" vertical="center"/>
    </xf>
    <xf numFmtId="0" fontId="28" fillId="0" borderId="0" xfId="0" applyFont="1" applyAlignment="1">
      <alignment vertical="center"/>
    </xf>
    <xf numFmtId="0" fontId="2" fillId="0" borderId="0" xfId="0" applyFont="1" applyAlignment="1">
      <alignment vertical="center"/>
    </xf>
    <xf numFmtId="0" fontId="36" fillId="17" borderId="10" xfId="0" applyFont="1" applyFill="1" applyBorder="1" applyAlignment="1">
      <alignment horizontal="center" vertical="center" wrapText="1"/>
    </xf>
    <xf numFmtId="0" fontId="36" fillId="17" borderId="10" xfId="0" applyFont="1" applyFill="1" applyBorder="1" applyAlignment="1">
      <alignment vertical="center" wrapText="1"/>
    </xf>
    <xf numFmtId="1" fontId="36" fillId="17" borderId="10" xfId="0" applyNumberFormat="1" applyFont="1" applyFill="1" applyBorder="1" applyAlignment="1">
      <alignment horizontal="center" vertical="center" wrapText="1"/>
    </xf>
    <xf numFmtId="0" fontId="6" fillId="0" borderId="0" xfId="0" applyFont="1" applyAlignment="1">
      <alignment horizontal="right" vertical="center"/>
    </xf>
    <xf numFmtId="0" fontId="5" fillId="0" borderId="0" xfId="0" applyFont="1" applyBorder="1" applyAlignment="1">
      <alignment vertical="center" wrapText="1"/>
    </xf>
    <xf numFmtId="0" fontId="5" fillId="0" borderId="0" xfId="0" applyFont="1" applyBorder="1" applyAlignment="1">
      <alignment vertical="center"/>
    </xf>
    <xf numFmtId="49" fontId="6" fillId="0" borderId="0" xfId="0" applyNumberFormat="1" applyFont="1" applyFill="1" applyAlignment="1">
      <alignment horizontal="right" vertical="center"/>
    </xf>
    <xf numFmtId="1" fontId="36" fillId="17" borderId="10" xfId="0" applyNumberFormat="1" applyFont="1" applyFill="1" applyBorder="1" applyAlignment="1">
      <alignment vertical="center" wrapText="1"/>
    </xf>
    <xf numFmtId="0" fontId="42" fillId="17" borderId="10" xfId="0" applyFont="1" applyFill="1" applyBorder="1" applyAlignment="1">
      <alignment vertical="center" wrapText="1"/>
    </xf>
    <xf numFmtId="0" fontId="2" fillId="18" borderId="10" xfId="0" applyFont="1" applyFill="1" applyBorder="1" applyAlignment="1">
      <alignment vertical="center" wrapText="1"/>
    </xf>
    <xf numFmtId="49" fontId="40" fillId="0" borderId="0" xfId="0" applyNumberFormat="1" applyFont="1" applyFill="1" applyAlignment="1">
      <alignment horizontal="left" vertical="center"/>
    </xf>
    <xf numFmtId="0" fontId="5" fillId="19" borderId="0" xfId="53" applyFont="1" applyFill="1" applyAlignment="1">
      <alignment vertical="center"/>
    </xf>
    <xf numFmtId="0" fontId="5" fillId="0" borderId="0" xfId="53" applyFont="1" applyAlignment="1">
      <alignment vertical="center"/>
    </xf>
    <xf numFmtId="0" fontId="2" fillId="17" borderId="10" xfId="0" applyFont="1" applyFill="1" applyBorder="1" applyAlignment="1">
      <alignment horizontal="center" vertical="center" wrapText="1"/>
    </xf>
    <xf numFmtId="0" fontId="27" fillId="17" borderId="10" xfId="0" applyFont="1" applyFill="1" applyBorder="1" applyAlignment="1">
      <alignment horizontal="center" vertical="center" wrapText="1"/>
    </xf>
    <xf numFmtId="166" fontId="36" fillId="17" borderId="10" xfId="0" applyNumberFormat="1" applyFont="1" applyFill="1" applyBorder="1" applyAlignment="1">
      <alignment horizontal="center" vertical="center" wrapText="1"/>
    </xf>
    <xf numFmtId="0" fontId="2" fillId="0" borderId="0" xfId="53" applyFont="1" applyAlignment="1">
      <alignment vertical="center"/>
    </xf>
    <xf numFmtId="0" fontId="3" fillId="0" borderId="0" xfId="0" applyFont="1" applyAlignment="1">
      <alignment vertical="center"/>
    </xf>
    <xf numFmtId="0" fontId="39" fillId="0" borderId="0" xfId="0" applyFont="1" applyAlignment="1">
      <alignment horizontal="right" vertical="center"/>
    </xf>
    <xf numFmtId="0" fontId="3" fillId="0" borderId="0" xfId="0" applyFont="1" applyAlignment="1">
      <alignment horizontal="left" vertical="center"/>
    </xf>
    <xf numFmtId="0" fontId="45" fillId="0" borderId="0" xfId="0" applyFont="1" applyBorder="1" applyAlignment="1">
      <alignment vertical="center"/>
    </xf>
    <xf numFmtId="9" fontId="36" fillId="17" borderId="10" xfId="0" applyNumberFormat="1" applyFont="1" applyFill="1" applyBorder="1" applyAlignment="1">
      <alignment vertical="center" wrapText="1"/>
    </xf>
    <xf numFmtId="0" fontId="46" fillId="0" borderId="0" xfId="0" applyFont="1" applyBorder="1" applyAlignment="1">
      <alignment vertical="center" wrapText="1"/>
    </xf>
    <xf numFmtId="0" fontId="37" fillId="0" borderId="0" xfId="0" applyFont="1" applyBorder="1" applyAlignment="1">
      <alignment vertical="center" wrapText="1"/>
    </xf>
    <xf numFmtId="0" fontId="35" fillId="0" borderId="0" xfId="0" applyFont="1" applyBorder="1" applyAlignment="1">
      <alignment vertical="center"/>
    </xf>
    <xf numFmtId="0" fontId="5" fillId="0" borderId="0" xfId="0" applyFont="1" applyAlignment="1">
      <alignment horizontal="left" vertical="center"/>
    </xf>
    <xf numFmtId="0" fontId="5" fillId="0" borderId="0" xfId="0" applyFont="1" applyAlignment="1">
      <alignment vertical="center"/>
    </xf>
    <xf numFmtId="0" fontId="35" fillId="0" borderId="0" xfId="0" applyFont="1" applyAlignment="1">
      <alignment vertical="center"/>
    </xf>
    <xf numFmtId="0" fontId="36" fillId="17" borderId="10" xfId="0" applyFont="1" applyFill="1" applyBorder="1" applyAlignment="1">
      <alignment horizontal="right" vertical="center" wrapText="1"/>
    </xf>
    <xf numFmtId="0" fontId="0" fillId="0" borderId="0" xfId="0" applyBorder="1"/>
    <xf numFmtId="0" fontId="36" fillId="17" borderId="11" xfId="0" applyFont="1" applyFill="1" applyBorder="1" applyAlignment="1">
      <alignment horizontal="right" vertical="center" wrapText="1"/>
    </xf>
    <xf numFmtId="49" fontId="3" fillId="0" borderId="0" xfId="0" applyNumberFormat="1" applyFont="1" applyFill="1" applyBorder="1" applyAlignment="1">
      <alignment vertical="center"/>
    </xf>
    <xf numFmtId="0" fontId="6" fillId="0" borderId="0" xfId="0" applyFont="1" applyFill="1" applyBorder="1" applyAlignment="1">
      <alignment vertical="center"/>
    </xf>
    <xf numFmtId="0" fontId="45" fillId="17" borderId="10" xfId="0" applyFont="1" applyFill="1" applyBorder="1" applyAlignment="1">
      <alignment horizontal="right" vertical="center"/>
    </xf>
    <xf numFmtId="0" fontId="0" fillId="0" borderId="0" xfId="0" applyAlignment="1">
      <alignment vertical="center"/>
    </xf>
    <xf numFmtId="0" fontId="6" fillId="0" borderId="0" xfId="0" applyFont="1" applyFill="1" applyAlignment="1">
      <alignment horizontal="center" vertical="center"/>
    </xf>
    <xf numFmtId="0" fontId="6" fillId="0" borderId="0" xfId="0" applyFont="1" applyFill="1" applyBorder="1" applyAlignment="1">
      <alignment horizontal="right" vertical="center"/>
    </xf>
    <xf numFmtId="0" fontId="47" fillId="0" borderId="0" xfId="0" applyFont="1" applyBorder="1" applyAlignment="1">
      <alignment vertical="center"/>
    </xf>
    <xf numFmtId="0" fontId="3" fillId="0" borderId="11" xfId="0" applyFont="1" applyBorder="1" applyAlignment="1">
      <alignment vertical="center"/>
    </xf>
    <xf numFmtId="0" fontId="28" fillId="0" borderId="11" xfId="0" applyFont="1" applyBorder="1" applyAlignment="1">
      <alignment vertical="center"/>
    </xf>
    <xf numFmtId="0" fontId="36" fillId="17" borderId="10" xfId="52" applyFont="1" applyFill="1" applyBorder="1" applyAlignment="1">
      <alignment horizontal="left" vertical="center" wrapText="1"/>
    </xf>
    <xf numFmtId="0" fontId="36" fillId="17" borderId="10" xfId="52" applyFont="1" applyFill="1" applyBorder="1" applyAlignment="1">
      <alignment horizontal="right" vertical="center" wrapText="1"/>
    </xf>
    <xf numFmtId="166" fontId="36" fillId="17" borderId="10" xfId="52" quotePrefix="1" applyNumberFormat="1" applyFont="1" applyFill="1" applyBorder="1" applyAlignment="1">
      <alignment horizontal="right" vertical="center" wrapText="1"/>
    </xf>
    <xf numFmtId="0" fontId="36" fillId="17" borderId="10" xfId="52" quotePrefix="1" applyNumberFormat="1" applyFont="1" applyFill="1" applyBorder="1" applyAlignment="1">
      <alignment horizontal="center" vertical="center" wrapText="1"/>
    </xf>
    <xf numFmtId="4" fontId="6" fillId="0" borderId="0" xfId="52" applyNumberFormat="1" applyFont="1" applyFill="1" applyAlignment="1">
      <alignment horizontal="right" vertical="center"/>
    </xf>
    <xf numFmtId="166" fontId="5" fillId="0" borderId="0" xfId="52" applyNumberFormat="1" applyFont="1" applyFill="1" applyAlignment="1">
      <alignment vertical="center"/>
    </xf>
    <xf numFmtId="0" fontId="6" fillId="0" borderId="0" xfId="52" applyFont="1" applyFill="1" applyAlignment="1">
      <alignment vertical="center"/>
    </xf>
    <xf numFmtId="4" fontId="5" fillId="0" borderId="0" xfId="52" applyNumberFormat="1" applyFont="1" applyFill="1" applyAlignment="1">
      <alignment horizontal="right" vertical="center" wrapText="1"/>
    </xf>
    <xf numFmtId="4" fontId="5" fillId="0" borderId="0" xfId="52" applyNumberFormat="1" applyFont="1" applyFill="1" applyAlignment="1">
      <alignment vertical="center" wrapText="1"/>
    </xf>
    <xf numFmtId="4" fontId="5" fillId="0" borderId="0" xfId="52" applyNumberFormat="1" applyFont="1" applyFill="1" applyAlignment="1">
      <alignment horizontal="right" vertical="center"/>
    </xf>
    <xf numFmtId="0" fontId="2" fillId="0" borderId="0" xfId="52" applyFont="1" applyFill="1" applyAlignment="1">
      <alignment horizontal="left" vertical="center"/>
    </xf>
    <xf numFmtId="0" fontId="32" fillId="0" borderId="0" xfId="52" applyFont="1" applyFill="1" applyAlignment="1">
      <alignment vertical="center"/>
    </xf>
    <xf numFmtId="0" fontId="36" fillId="17" borderId="10" xfId="52" applyFont="1" applyFill="1" applyBorder="1" applyAlignment="1">
      <alignment horizontal="left" vertical="center"/>
    </xf>
    <xf numFmtId="166" fontId="36" fillId="17" borderId="10" xfId="45" applyNumberFormat="1" applyFont="1" applyFill="1" applyBorder="1" applyAlignment="1">
      <alignment horizontal="right" vertical="center" wrapText="1"/>
    </xf>
    <xf numFmtId="0" fontId="36" fillId="17" borderId="10" xfId="52" applyFont="1" applyFill="1" applyBorder="1" applyAlignment="1">
      <alignment horizontal="center" vertical="center" wrapText="1"/>
    </xf>
    <xf numFmtId="0" fontId="36" fillId="17" borderId="10" xfId="52" applyFont="1" applyFill="1" applyBorder="1" applyAlignment="1">
      <alignment horizontal="center" wrapText="1"/>
    </xf>
    <xf numFmtId="0" fontId="3" fillId="0" borderId="0" xfId="52" applyFont="1" applyBorder="1" applyAlignment="1">
      <alignment vertical="center"/>
    </xf>
    <xf numFmtId="0" fontId="6" fillId="0" borderId="0" xfId="52" applyFont="1" applyBorder="1" applyAlignment="1">
      <alignment vertical="center" wrapText="1"/>
    </xf>
    <xf numFmtId="0" fontId="2" fillId="0" borderId="0" xfId="52" applyFont="1" applyAlignment="1">
      <alignment vertical="center"/>
    </xf>
    <xf numFmtId="0" fontId="5" fillId="0" borderId="0" xfId="52" applyFont="1" applyFill="1" applyAlignment="1">
      <alignment horizontal="right" vertical="center" wrapText="1"/>
    </xf>
    <xf numFmtId="166" fontId="5" fillId="0" borderId="0" xfId="52" applyNumberFormat="1" applyFont="1" applyFill="1" applyAlignment="1">
      <alignment horizontal="right" vertical="center" wrapText="1"/>
    </xf>
    <xf numFmtId="0" fontId="6" fillId="0" borderId="0" xfId="52" applyFont="1" applyAlignment="1">
      <alignment vertical="center"/>
    </xf>
    <xf numFmtId="3" fontId="6" fillId="0" borderId="0" xfId="52" applyNumberFormat="1" applyFont="1" applyAlignment="1">
      <alignment horizontal="right" vertical="center"/>
    </xf>
    <xf numFmtId="0" fontId="46" fillId="0" borderId="0" xfId="52" applyFont="1" applyAlignment="1">
      <alignment vertical="center"/>
    </xf>
    <xf numFmtId="171" fontId="5" fillId="0" borderId="0" xfId="52" applyNumberFormat="1" applyFont="1" applyAlignment="1">
      <alignment vertical="center"/>
    </xf>
    <xf numFmtId="166" fontId="36" fillId="17" borderId="10" xfId="52" applyNumberFormat="1" applyFont="1" applyFill="1" applyBorder="1" applyAlignment="1">
      <alignment vertical="center" wrapText="1"/>
    </xf>
    <xf numFmtId="0" fontId="36" fillId="17" borderId="10" xfId="52" applyFont="1" applyFill="1" applyBorder="1" applyAlignment="1">
      <alignment vertical="center" wrapText="1"/>
    </xf>
    <xf numFmtId="165" fontId="5" fillId="0" borderId="0" xfId="52" applyNumberFormat="1" applyFont="1" applyAlignment="1">
      <alignment vertical="center"/>
    </xf>
    <xf numFmtId="0" fontId="6" fillId="0" borderId="0" xfId="52" applyFont="1" applyAlignment="1">
      <alignment horizontal="right" vertical="center"/>
    </xf>
    <xf numFmtId="0" fontId="18" fillId="0" borderId="0" xfId="52" applyAlignment="1">
      <alignment vertical="center"/>
    </xf>
    <xf numFmtId="166" fontId="36" fillId="17" borderId="10" xfId="52" applyNumberFormat="1" applyFont="1" applyFill="1" applyBorder="1" applyAlignment="1">
      <alignment vertical="center"/>
    </xf>
    <xf numFmtId="0" fontId="36" fillId="17" borderId="10" xfId="52" applyFont="1" applyFill="1" applyBorder="1" applyAlignment="1">
      <alignment vertical="center"/>
    </xf>
    <xf numFmtId="49" fontId="3" fillId="0" borderId="0" xfId="52" applyNumberFormat="1" applyFont="1" applyAlignment="1">
      <alignment vertical="center"/>
    </xf>
    <xf numFmtId="0" fontId="6" fillId="0" borderId="0" xfId="52" applyFont="1" applyAlignment="1">
      <alignment vertical="center" wrapText="1"/>
    </xf>
    <xf numFmtId="4" fontId="6" fillId="0" borderId="0" xfId="52" applyNumberFormat="1" applyFont="1" applyAlignment="1">
      <alignment vertical="center"/>
    </xf>
    <xf numFmtId="4" fontId="6" fillId="0" borderId="0" xfId="52" applyNumberFormat="1" applyFont="1" applyBorder="1" applyAlignment="1">
      <alignment vertical="center"/>
    </xf>
    <xf numFmtId="6" fontId="5" fillId="0" borderId="0" xfId="52" applyNumberFormat="1" applyFont="1" applyAlignment="1">
      <alignment horizontal="right" vertical="center"/>
    </xf>
    <xf numFmtId="6" fontId="5" fillId="0" borderId="0" xfId="52" applyNumberFormat="1" applyFont="1" applyAlignment="1">
      <alignment vertical="center"/>
    </xf>
    <xf numFmtId="6" fontId="18" fillId="0" borderId="0" xfId="52" applyNumberFormat="1" applyAlignment="1">
      <alignment vertical="center"/>
    </xf>
    <xf numFmtId="49" fontId="3" fillId="0" borderId="0" xfId="52" applyNumberFormat="1" applyFont="1" applyAlignment="1">
      <alignment horizontal="left" vertical="center"/>
    </xf>
    <xf numFmtId="166" fontId="36" fillId="17" borderId="10" xfId="45" applyNumberFormat="1" applyFont="1" applyFill="1" applyBorder="1" applyAlignment="1">
      <alignment vertical="center" wrapText="1"/>
    </xf>
    <xf numFmtId="0" fontId="47" fillId="0" borderId="0" xfId="0" applyFont="1" applyAlignment="1">
      <alignment vertical="center" wrapText="1"/>
    </xf>
    <xf numFmtId="0" fontId="47" fillId="0" borderId="0" xfId="0" applyFont="1" applyBorder="1" applyAlignment="1">
      <alignment vertical="center" wrapText="1"/>
    </xf>
    <xf numFmtId="44" fontId="45" fillId="0" borderId="0" xfId="44" applyFont="1" applyAlignment="1">
      <alignment vertical="center"/>
    </xf>
    <xf numFmtId="0" fontId="28" fillId="0" borderId="11" xfId="0" applyFont="1" applyBorder="1" applyAlignment="1">
      <alignment vertical="center" wrapText="1"/>
    </xf>
    <xf numFmtId="0" fontId="45" fillId="0" borderId="0" xfId="0" applyFont="1" applyAlignment="1">
      <alignment vertical="center" wrapText="1"/>
    </xf>
    <xf numFmtId="0" fontId="28" fillId="0" borderId="0" xfId="0" applyFont="1" applyAlignment="1">
      <alignment vertical="center" wrapText="1"/>
    </xf>
    <xf numFmtId="0" fontId="40" fillId="0" borderId="0" xfId="0" applyFont="1" applyAlignment="1">
      <alignment vertical="center"/>
    </xf>
    <xf numFmtId="49" fontId="3" fillId="0" borderId="0" xfId="63" applyNumberFormat="1" applyFont="1" applyAlignment="1" applyProtection="1">
      <alignment vertical="center"/>
    </xf>
    <xf numFmtId="49" fontId="3" fillId="0" borderId="0" xfId="63" applyNumberFormat="1" applyFont="1" applyAlignment="1">
      <alignment vertical="center"/>
    </xf>
    <xf numFmtId="0" fontId="3" fillId="0" borderId="0" xfId="63" applyFont="1" applyAlignment="1">
      <alignment vertical="center"/>
    </xf>
    <xf numFmtId="0" fontId="6" fillId="0" borderId="0" xfId="63" applyFont="1" applyAlignment="1">
      <alignment vertical="center" wrapText="1"/>
    </xf>
    <xf numFmtId="0" fontId="6" fillId="0" borderId="0" xfId="63" applyFont="1" applyFill="1" applyAlignment="1">
      <alignment vertical="center"/>
    </xf>
    <xf numFmtId="0" fontId="3" fillId="0" borderId="0" xfId="63" applyFont="1" applyFill="1" applyAlignment="1">
      <alignment horizontal="left" vertical="center"/>
    </xf>
    <xf numFmtId="49" fontId="16" fillId="0" borderId="0" xfId="63" applyNumberFormat="1" applyFont="1" applyAlignment="1">
      <alignment vertical="center"/>
    </xf>
    <xf numFmtId="0" fontId="56" fillId="0" borderId="0" xfId="63" applyFont="1" applyFill="1" applyAlignment="1">
      <alignment vertical="center"/>
    </xf>
    <xf numFmtId="0" fontId="3" fillId="0" borderId="0" xfId="63" applyFont="1" applyFill="1" applyBorder="1" applyAlignment="1">
      <alignment horizontal="right" vertical="center"/>
    </xf>
    <xf numFmtId="0" fontId="16" fillId="0" borderId="0" xfId="63" applyFont="1" applyFill="1" applyAlignment="1">
      <alignment vertical="center"/>
    </xf>
    <xf numFmtId="0" fontId="3" fillId="0" borderId="0" xfId="63" applyFont="1" applyFill="1" applyBorder="1" applyAlignment="1">
      <alignment vertical="center"/>
    </xf>
    <xf numFmtId="0" fontId="5" fillId="0" borderId="0" xfId="63" applyFont="1" applyBorder="1" applyAlignment="1" applyProtection="1">
      <alignment vertical="center"/>
    </xf>
    <xf numFmtId="0" fontId="5" fillId="0" borderId="0" xfId="63" applyFont="1" applyAlignment="1" applyProtection="1">
      <alignment vertical="center"/>
    </xf>
    <xf numFmtId="1" fontId="4" fillId="0" borderId="0" xfId="63" applyNumberFormat="1" applyFont="1" applyAlignment="1" applyProtection="1">
      <alignment horizontal="right" vertical="center"/>
    </xf>
    <xf numFmtId="174" fontId="4" fillId="0" borderId="0" xfId="63" quotePrefix="1" applyNumberFormat="1" applyFont="1" applyAlignment="1" applyProtection="1">
      <alignment horizontal="right" vertical="center"/>
    </xf>
    <xf numFmtId="0" fontId="2" fillId="0" borderId="0" xfId="63" applyFont="1" applyFill="1" applyBorder="1" applyAlignment="1">
      <alignment vertical="center"/>
    </xf>
    <xf numFmtId="49" fontId="6" fillId="0" borderId="0" xfId="63" applyNumberFormat="1" applyFont="1" applyAlignment="1">
      <alignment vertical="center"/>
    </xf>
    <xf numFmtId="0" fontId="6" fillId="0" borderId="0" xfId="63" applyFont="1" applyAlignment="1">
      <alignment vertical="center"/>
    </xf>
    <xf numFmtId="49" fontId="6" fillId="0" borderId="0" xfId="63" applyNumberFormat="1" applyFont="1" applyAlignment="1" applyProtection="1">
      <alignment horizontal="left" vertical="center"/>
    </xf>
    <xf numFmtId="49" fontId="6" fillId="0" borderId="0" xfId="63" applyNumberFormat="1" applyFont="1" applyFill="1" applyAlignment="1">
      <alignment vertical="center"/>
    </xf>
    <xf numFmtId="0" fontId="3" fillId="0" borderId="0" xfId="63" applyFont="1" applyFill="1" applyAlignment="1">
      <alignment vertical="center"/>
    </xf>
    <xf numFmtId="0" fontId="5" fillId="0" borderId="0" xfId="63" applyFont="1" applyAlignment="1">
      <alignment vertical="center"/>
    </xf>
    <xf numFmtId="0" fontId="6" fillId="0" borderId="0" xfId="63" applyFont="1" applyFill="1" applyBorder="1" applyAlignment="1">
      <alignment vertical="center"/>
    </xf>
    <xf numFmtId="0" fontId="3" fillId="0" borderId="0" xfId="63" applyFont="1" applyAlignment="1" applyProtection="1">
      <alignment vertical="center"/>
    </xf>
    <xf numFmtId="0" fontId="2" fillId="0" borderId="0" xfId="63" applyFont="1" applyAlignment="1">
      <alignment vertical="center"/>
    </xf>
    <xf numFmtId="0" fontId="6" fillId="0" borderId="0" xfId="63" applyFont="1" applyAlignment="1" applyProtection="1">
      <alignment vertical="center"/>
    </xf>
    <xf numFmtId="0" fontId="6" fillId="0" borderId="0" xfId="63" applyFont="1" applyAlignment="1" applyProtection="1">
      <alignment horizontal="left" vertical="center"/>
    </xf>
    <xf numFmtId="0" fontId="59" fillId="0" borderId="0" xfId="63" applyFont="1" applyAlignment="1" applyProtection="1">
      <alignment vertical="center"/>
    </xf>
    <xf numFmtId="0" fontId="59" fillId="0" borderId="0" xfId="63" applyFont="1" applyAlignment="1" applyProtection="1">
      <alignment horizontal="left" vertical="center"/>
    </xf>
    <xf numFmtId="165" fontId="36" fillId="17" borderId="10" xfId="52" applyNumberFormat="1" applyFont="1" applyFill="1" applyBorder="1" applyAlignment="1">
      <alignment vertical="center"/>
    </xf>
    <xf numFmtId="0" fontId="36" fillId="17" borderId="10" xfId="52" applyFont="1" applyFill="1" applyBorder="1" applyAlignment="1">
      <alignment horizontal="right" vertical="center"/>
    </xf>
    <xf numFmtId="165" fontId="36" fillId="17" borderId="10" xfId="52" applyNumberFormat="1" applyFont="1" applyFill="1" applyBorder="1" applyAlignment="1">
      <alignment horizontal="right" vertical="center"/>
    </xf>
    <xf numFmtId="0" fontId="3" fillId="0" borderId="0" xfId="52" applyNumberFormat="1" applyFont="1" applyFill="1" applyAlignment="1">
      <alignment horizontal="left" vertical="center"/>
    </xf>
    <xf numFmtId="0" fontId="16" fillId="0" borderId="0" xfId="52" applyFont="1" applyFill="1" applyAlignment="1">
      <alignment horizontal="left" vertical="center"/>
    </xf>
    <xf numFmtId="0" fontId="29" fillId="0" borderId="0" xfId="52" applyFont="1" applyAlignment="1">
      <alignment vertical="center"/>
    </xf>
    <xf numFmtId="0" fontId="5" fillId="16" borderId="0" xfId="52" applyFont="1" applyFill="1" applyAlignment="1">
      <alignment vertical="center" wrapText="1"/>
    </xf>
    <xf numFmtId="0" fontId="5" fillId="0" borderId="0" xfId="52" applyFont="1" applyAlignment="1">
      <alignment horizontal="left" vertical="center"/>
    </xf>
    <xf numFmtId="165" fontId="36" fillId="17" borderId="10" xfId="52" applyNumberFormat="1" applyFont="1" applyFill="1" applyBorder="1"/>
    <xf numFmtId="0" fontId="2" fillId="18" borderId="10" xfId="52" applyFont="1" applyFill="1" applyBorder="1" applyAlignment="1">
      <alignment horizontal="center" vertical="center" wrapText="1"/>
    </xf>
    <xf numFmtId="165" fontId="5" fillId="0" borderId="0" xfId="52" applyNumberFormat="1" applyFont="1" applyFill="1" applyBorder="1" applyAlignment="1">
      <alignment horizontal="center" vertical="center" wrapText="1"/>
    </xf>
    <xf numFmtId="49" fontId="6" fillId="0" borderId="0" xfId="52" applyNumberFormat="1" applyFont="1" applyFill="1" applyAlignment="1">
      <alignment horizontal="right" vertical="center"/>
    </xf>
    <xf numFmtId="0" fontId="3" fillId="0" borderId="0" xfId="0" applyFont="1" applyAlignment="1">
      <alignment horizontal="left" vertical="center"/>
    </xf>
    <xf numFmtId="0" fontId="5" fillId="0" borderId="0" xfId="52" applyFont="1" applyBorder="1" applyAlignment="1">
      <alignment horizontal="left" vertical="center" wrapText="1"/>
    </xf>
    <xf numFmtId="0" fontId="61" fillId="17" borderId="10" xfId="0" applyFont="1" applyFill="1" applyBorder="1" applyAlignment="1">
      <alignment horizontal="justify" vertical="justify" wrapText="1"/>
    </xf>
    <xf numFmtId="166" fontId="61" fillId="17" borderId="10" xfId="0" applyNumberFormat="1" applyFont="1" applyFill="1" applyBorder="1" applyAlignment="1">
      <alignment horizontal="right" vertical="center" wrapText="1"/>
    </xf>
    <xf numFmtId="166" fontId="61" fillId="17" borderId="10" xfId="0" applyNumberFormat="1" applyFont="1" applyFill="1" applyBorder="1" applyAlignment="1">
      <alignment vertical="center" wrapText="1"/>
    </xf>
    <xf numFmtId="0" fontId="3" fillId="0" borderId="0" xfId="0" applyFont="1" applyFill="1" applyAlignment="1">
      <alignment horizontal="left" vertical="center"/>
    </xf>
    <xf numFmtId="0" fontId="61" fillId="17" borderId="10" xfId="52" applyFont="1" applyFill="1" applyBorder="1" applyAlignment="1">
      <alignment horizontal="left" vertical="center"/>
    </xf>
    <xf numFmtId="0" fontId="61" fillId="17" borderId="10" xfId="52" applyFont="1" applyFill="1" applyBorder="1" applyAlignment="1">
      <alignment horizontal="center" vertical="center" wrapText="1"/>
    </xf>
    <xf numFmtId="166" fontId="61" fillId="17" borderId="10" xfId="52" applyNumberFormat="1" applyFont="1" applyFill="1" applyBorder="1" applyAlignment="1">
      <alignment vertical="center"/>
    </xf>
    <xf numFmtId="0" fontId="61" fillId="17" borderId="10" xfId="52" applyFont="1" applyFill="1" applyBorder="1" applyAlignment="1">
      <alignment vertical="center"/>
    </xf>
    <xf numFmtId="166" fontId="61" fillId="17" borderId="10" xfId="52" applyNumberFormat="1" applyFont="1" applyFill="1" applyBorder="1" applyAlignment="1">
      <alignment horizontal="right" vertical="center" wrapText="1"/>
    </xf>
    <xf numFmtId="0" fontId="62" fillId="17" borderId="10" xfId="52" applyFont="1" applyFill="1" applyBorder="1" applyAlignment="1">
      <alignment vertical="center" wrapText="1"/>
    </xf>
    <xf numFmtId="165" fontId="62" fillId="17" borderId="10" xfId="52" applyNumberFormat="1" applyFont="1" applyFill="1" applyBorder="1" applyAlignment="1">
      <alignment horizontal="center" vertical="center" wrapText="1"/>
    </xf>
    <xf numFmtId="166" fontId="61" fillId="17" borderId="10" xfId="45" applyNumberFormat="1" applyFont="1" applyFill="1" applyBorder="1" applyAlignment="1">
      <alignment vertical="center" wrapText="1"/>
    </xf>
    <xf numFmtId="0" fontId="61" fillId="17" borderId="10" xfId="52" applyFont="1" applyFill="1" applyBorder="1" applyAlignment="1">
      <alignment horizontal="right" vertical="center" wrapText="1"/>
    </xf>
    <xf numFmtId="0" fontId="61" fillId="17" borderId="10" xfId="52" applyFont="1" applyFill="1" applyBorder="1" applyAlignment="1">
      <alignment vertical="center" wrapText="1"/>
    </xf>
    <xf numFmtId="166" fontId="61" fillId="17" borderId="10" xfId="52" applyNumberFormat="1" applyFont="1" applyFill="1" applyBorder="1" applyAlignment="1">
      <alignment vertical="center" wrapText="1"/>
    </xf>
    <xf numFmtId="0" fontId="61" fillId="17" borderId="10" xfId="52" applyFont="1" applyFill="1" applyBorder="1" applyAlignment="1">
      <alignment horizontal="left" vertical="center" wrapText="1"/>
    </xf>
    <xf numFmtId="166" fontId="61" fillId="17" borderId="10" xfId="52" applyNumberFormat="1" applyFont="1" applyFill="1" applyBorder="1" applyAlignment="1">
      <alignment horizontal="left" vertical="center" wrapText="1"/>
    </xf>
    <xf numFmtId="0" fontId="28" fillId="0" borderId="0" xfId="0" applyFont="1" applyBorder="1" applyAlignment="1">
      <alignment vertical="center"/>
    </xf>
    <xf numFmtId="0" fontId="41" fillId="0" borderId="0" xfId="0" applyFont="1" applyBorder="1"/>
    <xf numFmtId="166" fontId="41" fillId="0" borderId="0" xfId="0" applyNumberFormat="1" applyFont="1" applyBorder="1"/>
    <xf numFmtId="44" fontId="0" fillId="0" borderId="0" xfId="44" applyFont="1" applyBorder="1"/>
    <xf numFmtId="44" fontId="45" fillId="0" borderId="0" xfId="44" applyFont="1" applyBorder="1" applyAlignment="1">
      <alignment vertical="center"/>
    </xf>
    <xf numFmtId="49" fontId="6" fillId="0" borderId="0" xfId="52" applyNumberFormat="1" applyFont="1" applyFill="1" applyBorder="1" applyAlignment="1">
      <alignment horizontal="right" vertical="center"/>
    </xf>
    <xf numFmtId="0" fontId="61" fillId="17" borderId="10" xfId="52" applyFont="1" applyFill="1" applyBorder="1" applyAlignment="1">
      <alignment horizontal="right" vertical="center"/>
    </xf>
    <xf numFmtId="165" fontId="61" fillId="17" borderId="10" xfId="52" applyNumberFormat="1" applyFont="1" applyFill="1" applyBorder="1" applyAlignment="1">
      <alignment horizontal="right" vertical="center"/>
    </xf>
    <xf numFmtId="165" fontId="61" fillId="17" borderId="10" xfId="52" applyNumberFormat="1" applyFont="1" applyFill="1" applyBorder="1" applyAlignment="1">
      <alignment vertical="center"/>
    </xf>
    <xf numFmtId="0" fontId="35" fillId="0" borderId="0" xfId="0" applyFont="1" applyBorder="1" applyAlignment="1">
      <alignment horizontal="left" vertical="justify" wrapText="1"/>
    </xf>
    <xf numFmtId="0" fontId="4" fillId="0" borderId="0" xfId="0" applyFont="1" applyFill="1" applyBorder="1" applyAlignment="1">
      <alignment horizontal="left" vertical="center" wrapText="1"/>
    </xf>
    <xf numFmtId="0" fontId="4" fillId="0" borderId="0" xfId="0" applyFont="1" applyBorder="1" applyAlignment="1">
      <alignment horizontal="left" vertical="center" wrapText="1"/>
    </xf>
    <xf numFmtId="0" fontId="35" fillId="0" borderId="0" xfId="0" applyFont="1" applyBorder="1" applyAlignment="1">
      <alignment horizontal="left" vertical="center" wrapText="1"/>
    </xf>
    <xf numFmtId="166" fontId="5" fillId="0" borderId="0" xfId="0" applyNumberFormat="1" applyFont="1" applyFill="1" applyBorder="1" applyAlignment="1">
      <alignment horizontal="center" vertical="center" wrapText="1"/>
    </xf>
    <xf numFmtId="0" fontId="5" fillId="0" borderId="0" xfId="0" applyFont="1" applyFill="1" applyBorder="1" applyAlignment="1">
      <alignment horizontal="left" vertical="center" wrapText="1"/>
    </xf>
    <xf numFmtId="1" fontId="5" fillId="0" borderId="0" xfId="0" applyNumberFormat="1" applyFont="1" applyFill="1" applyBorder="1" applyAlignment="1">
      <alignment horizontal="left" vertical="center" wrapText="1"/>
    </xf>
    <xf numFmtId="0" fontId="5" fillId="0" borderId="0" xfId="52" applyFont="1" applyFill="1" applyBorder="1" applyAlignment="1">
      <alignment horizontal="left" vertical="center" wrapText="1"/>
    </xf>
    <xf numFmtId="165" fontId="5" fillId="0" borderId="0" xfId="52" applyNumberFormat="1" applyFont="1" applyFill="1" applyBorder="1" applyAlignment="1">
      <alignment horizontal="center" vertical="center" wrapText="1"/>
    </xf>
    <xf numFmtId="165" fontId="5" fillId="0" borderId="11" xfId="52" applyNumberFormat="1" applyFont="1" applyFill="1" applyBorder="1" applyAlignment="1">
      <alignment horizontal="center" vertical="center" wrapText="1"/>
    </xf>
    <xf numFmtId="0" fontId="5" fillId="0" borderId="0" xfId="52" applyFont="1" applyBorder="1" applyAlignment="1">
      <alignment horizontal="left" vertical="center" wrapText="1"/>
    </xf>
    <xf numFmtId="0" fontId="2" fillId="18" borderId="11" xfId="52" quotePrefix="1" applyNumberFormat="1" applyFont="1" applyFill="1" applyBorder="1" applyAlignment="1">
      <alignment horizontal="center" vertical="center" wrapText="1"/>
    </xf>
    <xf numFmtId="167" fontId="5" fillId="0" borderId="14" xfId="0" applyNumberFormat="1" applyFont="1" applyFill="1" applyBorder="1" applyAlignment="1">
      <alignment vertical="center" wrapText="1"/>
    </xf>
    <xf numFmtId="0" fontId="35" fillId="0" borderId="14" xfId="0" applyFont="1" applyBorder="1" applyAlignment="1">
      <alignment horizontal="left" vertical="justify" wrapText="1"/>
    </xf>
    <xf numFmtId="167" fontId="5" fillId="0" borderId="0" xfId="0" applyNumberFormat="1" applyFont="1" applyFill="1" applyBorder="1" applyAlignment="1">
      <alignment vertical="center" wrapText="1"/>
    </xf>
    <xf numFmtId="0" fontId="37" fillId="0" borderId="0" xfId="0" applyFont="1" applyBorder="1" applyAlignment="1">
      <alignment horizontal="left" vertical="center" wrapText="1"/>
    </xf>
    <xf numFmtId="167" fontId="35" fillId="0" borderId="0" xfId="0" applyNumberFormat="1" applyFont="1" applyBorder="1" applyAlignment="1">
      <alignment vertical="center" wrapText="1"/>
    </xf>
    <xf numFmtId="167" fontId="37" fillId="0" borderId="0" xfId="0" applyNumberFormat="1" applyFont="1" applyBorder="1" applyAlignment="1">
      <alignment vertical="center" wrapText="1"/>
    </xf>
    <xf numFmtId="0" fontId="37" fillId="0" borderId="11" xfId="0" applyFont="1" applyBorder="1" applyAlignment="1">
      <alignment horizontal="left" vertical="center" wrapText="1"/>
    </xf>
    <xf numFmtId="167" fontId="37" fillId="0" borderId="11" xfId="0" applyNumberFormat="1" applyFont="1" applyBorder="1" applyAlignment="1">
      <alignment vertical="center" wrapText="1"/>
    </xf>
    <xf numFmtId="0" fontId="4" fillId="0" borderId="14" xfId="0" applyFont="1" applyBorder="1" applyAlignment="1">
      <alignment horizontal="left" vertical="center" wrapText="1"/>
    </xf>
    <xf numFmtId="0" fontId="4" fillId="0" borderId="11" xfId="0" applyFont="1" applyBorder="1" applyAlignment="1">
      <alignment horizontal="left" vertical="center" wrapText="1"/>
    </xf>
    <xf numFmtId="0" fontId="35" fillId="0" borderId="14" xfId="0" applyFont="1" applyBorder="1" applyAlignment="1">
      <alignment horizontal="left" vertical="center" wrapText="1"/>
    </xf>
    <xf numFmtId="166" fontId="5" fillId="0" borderId="0" xfId="0" applyNumberFormat="1" applyFont="1" applyFill="1" applyBorder="1" applyAlignment="1">
      <alignment vertical="center" wrapText="1"/>
    </xf>
    <xf numFmtId="0" fontId="35" fillId="0" borderId="11" xfId="0" applyFont="1" applyBorder="1" applyAlignment="1">
      <alignment horizontal="justify" vertical="center" wrapText="1"/>
    </xf>
    <xf numFmtId="0" fontId="35" fillId="0" borderId="11" xfId="0" applyFont="1" applyBorder="1" applyAlignment="1">
      <alignment horizontal="left" vertical="center" wrapText="1"/>
    </xf>
    <xf numFmtId="166" fontId="5" fillId="0" borderId="11" xfId="0" applyNumberFormat="1" applyFont="1" applyFill="1" applyBorder="1" applyAlignment="1">
      <alignment vertical="center" wrapText="1"/>
    </xf>
    <xf numFmtId="0" fontId="5" fillId="0" borderId="14" xfId="0" applyFont="1" applyFill="1" applyBorder="1" applyAlignment="1">
      <alignment horizontal="left" vertical="center" wrapText="1"/>
    </xf>
    <xf numFmtId="0" fontId="5" fillId="0" borderId="11" xfId="0" applyFont="1" applyBorder="1" applyAlignment="1">
      <alignment horizontal="left" vertical="center" wrapText="1"/>
    </xf>
    <xf numFmtId="0" fontId="5" fillId="0" borderId="14" xfId="0" applyFont="1" applyBorder="1" applyAlignment="1">
      <alignment horizontal="left" vertical="center"/>
    </xf>
    <xf numFmtId="0" fontId="5" fillId="0" borderId="14" xfId="0" applyFont="1" applyBorder="1" applyAlignment="1">
      <alignment horizontal="center" vertical="center"/>
    </xf>
    <xf numFmtId="0" fontId="5" fillId="0" borderId="14" xfId="0" applyFont="1" applyBorder="1" applyAlignment="1">
      <alignment horizontal="left" vertical="center" wrapText="1"/>
    </xf>
    <xf numFmtId="0" fontId="5" fillId="0" borderId="14" xfId="0" applyFont="1" applyBorder="1" applyAlignment="1">
      <alignment vertical="center" wrapText="1"/>
    </xf>
    <xf numFmtId="0" fontId="5" fillId="0" borderId="14" xfId="0" applyFont="1" applyBorder="1" applyAlignment="1">
      <alignment horizontal="center" vertical="center" wrapText="1"/>
    </xf>
    <xf numFmtId="0" fontId="5" fillId="0" borderId="14" xfId="0" applyFont="1" applyBorder="1" applyAlignment="1">
      <alignment vertical="center"/>
    </xf>
    <xf numFmtId="0" fontId="5" fillId="0" borderId="11" xfId="0" applyFont="1" applyBorder="1" applyAlignment="1">
      <alignment vertical="center" wrapText="1"/>
    </xf>
    <xf numFmtId="0" fontId="5" fillId="0" borderId="11" xfId="0" applyFont="1" applyBorder="1" applyAlignment="1">
      <alignment horizontal="center" vertical="center" wrapText="1"/>
    </xf>
    <xf numFmtId="0" fontId="5" fillId="0" borderId="11" xfId="0" applyFont="1" applyBorder="1" applyAlignment="1">
      <alignment vertical="center"/>
    </xf>
    <xf numFmtId="1" fontId="5" fillId="0" borderId="14" xfId="0" applyNumberFormat="1" applyFont="1" applyFill="1" applyBorder="1" applyAlignment="1">
      <alignment horizontal="center" vertical="top" wrapText="1"/>
    </xf>
    <xf numFmtId="0" fontId="5" fillId="0" borderId="14" xfId="0" applyFont="1" applyBorder="1" applyAlignment="1">
      <alignment horizontal="left" vertical="top" wrapText="1"/>
    </xf>
    <xf numFmtId="0" fontId="5" fillId="0" borderId="14" xfId="0" applyFont="1" applyBorder="1" applyAlignment="1">
      <alignment horizontal="left"/>
    </xf>
    <xf numFmtId="0" fontId="5" fillId="0" borderId="0" xfId="0" applyFont="1" applyBorder="1" applyAlignment="1">
      <alignment horizontal="center"/>
    </xf>
    <xf numFmtId="0" fontId="5" fillId="0" borderId="0" xfId="0" applyFont="1" applyBorder="1" applyAlignment="1">
      <alignment horizontal="left"/>
    </xf>
    <xf numFmtId="0" fontId="28" fillId="0" borderId="0" xfId="0" applyFont="1" applyBorder="1"/>
    <xf numFmtId="1" fontId="5" fillId="0" borderId="0" xfId="0" applyNumberFormat="1" applyFont="1" applyFill="1" applyBorder="1" applyAlignment="1">
      <alignment horizontal="center" vertical="center" wrapText="1"/>
    </xf>
    <xf numFmtId="0" fontId="28" fillId="0" borderId="11" xfId="0" applyFont="1" applyBorder="1"/>
    <xf numFmtId="1" fontId="5" fillId="0" borderId="11" xfId="0" applyNumberFormat="1" applyFont="1" applyFill="1" applyBorder="1" applyAlignment="1">
      <alignment horizontal="center" vertical="center" wrapText="1"/>
    </xf>
    <xf numFmtId="0" fontId="5" fillId="0" borderId="11" xfId="0" applyFont="1" applyBorder="1" applyAlignment="1">
      <alignment horizontal="left"/>
    </xf>
    <xf numFmtId="1" fontId="5" fillId="0" borderId="14" xfId="0" applyNumberFormat="1" applyFont="1" applyFill="1" applyBorder="1" applyAlignment="1">
      <alignment horizontal="left" vertical="center" wrapText="1"/>
    </xf>
    <xf numFmtId="166" fontId="5" fillId="0" borderId="14" xfId="0" applyNumberFormat="1" applyFont="1" applyFill="1" applyBorder="1" applyAlignment="1">
      <alignment horizontal="right" vertical="center" wrapText="1"/>
    </xf>
    <xf numFmtId="166" fontId="5" fillId="0" borderId="14" xfId="0" applyNumberFormat="1" applyFont="1" applyFill="1" applyBorder="1" applyAlignment="1">
      <alignment horizontal="left" vertical="center" wrapText="1"/>
    </xf>
    <xf numFmtId="1" fontId="5" fillId="0" borderId="11" xfId="0" applyNumberFormat="1" applyFont="1" applyFill="1" applyBorder="1" applyAlignment="1">
      <alignment horizontal="left" vertical="center" wrapText="1"/>
    </xf>
    <xf numFmtId="166" fontId="5" fillId="0" borderId="11" xfId="0" applyNumberFormat="1" applyFont="1" applyFill="1" applyBorder="1" applyAlignment="1">
      <alignment horizontal="right" vertical="center" wrapText="1"/>
    </xf>
    <xf numFmtId="166" fontId="5" fillId="0" borderId="11" xfId="0" applyNumberFormat="1" applyFont="1" applyFill="1" applyBorder="1" applyAlignment="1">
      <alignment horizontal="left" vertical="center" wrapText="1"/>
    </xf>
    <xf numFmtId="0" fontId="4" fillId="0" borderId="14" xfId="0" applyFont="1" applyFill="1" applyBorder="1" applyAlignment="1">
      <alignment vertical="center" wrapText="1"/>
    </xf>
    <xf numFmtId="0" fontId="4" fillId="0" borderId="14" xfId="0" applyFont="1" applyFill="1" applyBorder="1" applyAlignment="1">
      <alignment horizontal="center" vertical="center" wrapText="1"/>
    </xf>
    <xf numFmtId="0" fontId="4" fillId="0" borderId="14" xfId="0" applyFont="1" applyFill="1" applyBorder="1" applyAlignment="1">
      <alignment horizontal="left" vertical="center" wrapText="1"/>
    </xf>
    <xf numFmtId="10" fontId="5" fillId="0" borderId="14" xfId="53" applyNumberFormat="1" applyFont="1" applyBorder="1" applyAlignment="1">
      <alignment horizontal="center" vertical="center"/>
    </xf>
    <xf numFmtId="166" fontId="5" fillId="0" borderId="14" xfId="0" applyNumberFormat="1" applyFont="1" applyFill="1" applyBorder="1" applyAlignment="1">
      <alignment horizontal="center" vertical="center" wrapText="1"/>
    </xf>
    <xf numFmtId="0" fontId="4" fillId="0" borderId="11" xfId="0" applyFont="1" applyFill="1" applyBorder="1" applyAlignment="1">
      <alignment vertical="center" wrapText="1"/>
    </xf>
    <xf numFmtId="0" fontId="4" fillId="0" borderId="11" xfId="0" applyFont="1" applyFill="1" applyBorder="1" applyAlignment="1">
      <alignment horizontal="center" vertical="center" wrapText="1"/>
    </xf>
    <xf numFmtId="0" fontId="4" fillId="0" borderId="11" xfId="0" applyFont="1" applyFill="1" applyBorder="1" applyAlignment="1">
      <alignment horizontal="left" vertical="center" wrapText="1"/>
    </xf>
    <xf numFmtId="10" fontId="5" fillId="0" borderId="11" xfId="53" applyNumberFormat="1" applyFont="1" applyBorder="1" applyAlignment="1">
      <alignment horizontal="center" vertical="center"/>
    </xf>
    <xf numFmtId="0" fontId="5" fillId="0" borderId="11" xfId="0" applyFont="1" applyFill="1" applyBorder="1" applyAlignment="1">
      <alignment horizontal="left" vertical="center" wrapText="1"/>
    </xf>
    <xf numFmtId="166" fontId="5" fillId="0" borderId="11" xfId="0" applyNumberFormat="1" applyFont="1" applyFill="1" applyBorder="1" applyAlignment="1">
      <alignment horizontal="center" vertical="center" wrapText="1"/>
    </xf>
    <xf numFmtId="0" fontId="5" fillId="0" borderId="0" xfId="0" applyFont="1" applyFill="1" applyBorder="1" applyAlignment="1">
      <alignment vertical="center" wrapText="1"/>
    </xf>
    <xf numFmtId="0" fontId="5" fillId="0" borderId="11" xfId="0" applyFont="1" applyFill="1" applyBorder="1" applyAlignment="1">
      <alignment vertical="center" wrapText="1"/>
    </xf>
    <xf numFmtId="0" fontId="5" fillId="0" borderId="14" xfId="0" applyFont="1" applyFill="1" applyBorder="1" applyAlignment="1">
      <alignment horizontal="center" vertical="center" wrapText="1"/>
    </xf>
    <xf numFmtId="0" fontId="5" fillId="0" borderId="14" xfId="0" applyNumberFormat="1" applyFont="1" applyFill="1" applyBorder="1" applyAlignment="1">
      <alignment horizontal="center" vertical="center" wrapText="1"/>
    </xf>
    <xf numFmtId="0" fontId="28" fillId="0" borderId="14" xfId="0" applyFont="1" applyBorder="1" applyAlignment="1">
      <alignment horizontal="center" vertical="center"/>
    </xf>
    <xf numFmtId="0" fontId="5" fillId="0" borderId="0" xfId="0" applyNumberFormat="1" applyFont="1" applyFill="1" applyBorder="1" applyAlignment="1">
      <alignment horizontal="center" vertical="center" wrapText="1"/>
    </xf>
    <xf numFmtId="0" fontId="28" fillId="0" borderId="0" xfId="0" applyFont="1" applyBorder="1" applyAlignment="1">
      <alignment horizontal="center" vertical="center"/>
    </xf>
    <xf numFmtId="0" fontId="5" fillId="0" borderId="11" xfId="0" applyFont="1" applyFill="1" applyBorder="1" applyAlignment="1">
      <alignment horizontal="center" vertical="center" wrapText="1"/>
    </xf>
    <xf numFmtId="0" fontId="28" fillId="0" borderId="11" xfId="0" applyFont="1" applyBorder="1" applyAlignment="1">
      <alignment horizontal="center" vertical="center"/>
    </xf>
    <xf numFmtId="0" fontId="5" fillId="0" borderId="11" xfId="0" applyFont="1" applyBorder="1" applyAlignment="1">
      <alignment horizontal="left" vertical="center"/>
    </xf>
    <xf numFmtId="0" fontId="5" fillId="0" borderId="14" xfId="0" applyFont="1" applyBorder="1" applyAlignment="1">
      <alignment horizontal="right"/>
    </xf>
    <xf numFmtId="0" fontId="5" fillId="0" borderId="14" xfId="0" applyFont="1" applyBorder="1" applyAlignment="1"/>
    <xf numFmtId="0" fontId="5" fillId="0" borderId="0" xfId="0" applyFont="1" applyBorder="1" applyAlignment="1">
      <alignment horizontal="right"/>
    </xf>
    <xf numFmtId="0" fontId="5" fillId="0" borderId="0" xfId="0" applyFont="1" applyBorder="1" applyAlignment="1"/>
    <xf numFmtId="0" fontId="5" fillId="0" borderId="11" xfId="0" applyFont="1" applyBorder="1" applyAlignment="1">
      <alignment horizontal="right"/>
    </xf>
    <xf numFmtId="0" fontId="5" fillId="0" borderId="11" xfId="0" applyFont="1" applyBorder="1" applyAlignment="1"/>
    <xf numFmtId="9" fontId="4" fillId="0" borderId="14" xfId="0" applyNumberFormat="1" applyFont="1" applyBorder="1" applyAlignment="1">
      <alignment vertical="center" wrapText="1"/>
    </xf>
    <xf numFmtId="9" fontId="4" fillId="0" borderId="0" xfId="0" applyNumberFormat="1" applyFont="1" applyBorder="1" applyAlignment="1">
      <alignment vertical="center" wrapText="1"/>
    </xf>
    <xf numFmtId="9" fontId="4" fillId="0" borderId="11" xfId="0" applyNumberFormat="1" applyFont="1" applyBorder="1" applyAlignment="1">
      <alignment vertical="center" wrapText="1"/>
    </xf>
    <xf numFmtId="0" fontId="37" fillId="0" borderId="14" xfId="0" applyFont="1" applyBorder="1" applyAlignment="1">
      <alignment vertical="center" wrapText="1"/>
    </xf>
    <xf numFmtId="0" fontId="35" fillId="0" borderId="14" xfId="0" applyFont="1" applyBorder="1" applyAlignment="1">
      <alignment horizontal="center" vertical="center" wrapText="1"/>
    </xf>
    <xf numFmtId="0" fontId="35" fillId="0" borderId="14" xfId="0" applyFont="1" applyBorder="1" applyAlignment="1">
      <alignment vertical="center" wrapText="1"/>
    </xf>
    <xf numFmtId="0" fontId="35" fillId="0" borderId="0" xfId="0" applyFont="1" applyBorder="1" applyAlignment="1">
      <alignment vertical="center" wrapText="1"/>
    </xf>
    <xf numFmtId="0" fontId="37" fillId="0" borderId="11" xfId="0" applyFont="1" applyBorder="1" applyAlignment="1">
      <alignment vertical="center" wrapText="1"/>
    </xf>
    <xf numFmtId="0" fontId="35" fillId="0" borderId="11" xfId="0" applyFont="1" applyBorder="1" applyAlignment="1">
      <alignment horizontal="center" vertical="center" wrapText="1"/>
    </xf>
    <xf numFmtId="0" fontId="35" fillId="0" borderId="0" xfId="0" applyFont="1" applyFill="1" applyBorder="1" applyAlignment="1">
      <alignment horizontal="left" vertical="center" wrapText="1"/>
    </xf>
    <xf numFmtId="0" fontId="5" fillId="0" borderId="0" xfId="0" applyFont="1" applyBorder="1"/>
    <xf numFmtId="0" fontId="5" fillId="0" borderId="11" xfId="0" applyFont="1" applyBorder="1"/>
    <xf numFmtId="1" fontId="29" fillId="0" borderId="14" xfId="0" applyNumberFormat="1" applyFont="1" applyFill="1" applyBorder="1" applyAlignment="1">
      <alignment horizontal="right" vertical="center" wrapText="1"/>
    </xf>
    <xf numFmtId="0" fontId="30" fillId="0" borderId="14" xfId="0" applyFont="1" applyFill="1" applyBorder="1" applyAlignment="1">
      <alignment horizontal="right" vertical="center" wrapText="1"/>
    </xf>
    <xf numFmtId="0" fontId="45" fillId="0" borderId="14" xfId="0" applyFont="1" applyBorder="1" applyAlignment="1">
      <alignment vertical="center"/>
    </xf>
    <xf numFmtId="1" fontId="29" fillId="0" borderId="0" xfId="0" applyNumberFormat="1" applyFont="1" applyFill="1" applyBorder="1" applyAlignment="1">
      <alignment horizontal="right" vertical="center" wrapText="1"/>
    </xf>
    <xf numFmtId="0" fontId="30" fillId="0" borderId="0" xfId="0" applyFont="1" applyFill="1" applyBorder="1" applyAlignment="1">
      <alignment horizontal="right" vertical="center" wrapText="1"/>
    </xf>
    <xf numFmtId="0" fontId="29" fillId="0" borderId="0" xfId="0" applyFont="1" applyFill="1" applyBorder="1" applyAlignment="1">
      <alignment horizontal="right" vertical="center" wrapText="1"/>
    </xf>
    <xf numFmtId="1" fontId="29" fillId="0" borderId="0" xfId="0" applyNumberFormat="1" applyFont="1" applyFill="1" applyBorder="1" applyAlignment="1">
      <alignment horizontal="left" vertical="center" wrapText="1"/>
    </xf>
    <xf numFmtId="0" fontId="30" fillId="0" borderId="11" xfId="0" applyFont="1" applyFill="1" applyBorder="1" applyAlignment="1">
      <alignment horizontal="right" vertical="center" wrapText="1"/>
    </xf>
    <xf numFmtId="1" fontId="29" fillId="0" borderId="11" xfId="0" applyNumberFormat="1" applyFont="1" applyFill="1" applyBorder="1" applyAlignment="1">
      <alignment horizontal="right" vertical="center" wrapText="1"/>
    </xf>
    <xf numFmtId="0" fontId="45" fillId="0" borderId="11" xfId="0" applyFont="1" applyBorder="1" applyAlignment="1">
      <alignment vertical="center"/>
    </xf>
    <xf numFmtId="0" fontId="5" fillId="0" borderId="14" xfId="0" applyFont="1" applyBorder="1" applyAlignment="1">
      <alignment horizontal="right" vertical="center"/>
    </xf>
    <xf numFmtId="0" fontId="5" fillId="0" borderId="0" xfId="0" applyFont="1" applyBorder="1" applyAlignment="1">
      <alignment horizontal="right" vertical="center"/>
    </xf>
    <xf numFmtId="0" fontId="5" fillId="0" borderId="11" xfId="0" applyFont="1" applyBorder="1" applyAlignment="1">
      <alignment horizontal="right" vertical="center"/>
    </xf>
    <xf numFmtId="0" fontId="5" fillId="0" borderId="11" xfId="0" applyFont="1" applyBorder="1" applyAlignment="1">
      <alignment horizontal="center" vertical="center"/>
    </xf>
    <xf numFmtId="0" fontId="5" fillId="0" borderId="14" xfId="0" applyFont="1" applyFill="1" applyBorder="1" applyAlignment="1">
      <alignment horizontal="right" vertical="center" wrapText="1"/>
    </xf>
    <xf numFmtId="1" fontId="5" fillId="0" borderId="0" xfId="0" applyNumberFormat="1" applyFont="1" applyFill="1" applyBorder="1" applyAlignment="1">
      <alignment horizontal="right" vertical="center" wrapText="1"/>
    </xf>
    <xf numFmtId="0" fontId="5" fillId="0" borderId="11" xfId="0" applyFont="1" applyFill="1" applyBorder="1" applyAlignment="1">
      <alignment horizontal="right" vertical="center" wrapText="1"/>
    </xf>
    <xf numFmtId="166" fontId="5" fillId="0" borderId="14" xfId="53" applyNumberFormat="1" applyFont="1" applyFill="1" applyBorder="1" applyAlignment="1">
      <alignment horizontal="left" vertical="center"/>
    </xf>
    <xf numFmtId="166" fontId="5" fillId="0" borderId="14" xfId="44" applyNumberFormat="1" applyFont="1" applyFill="1" applyBorder="1" applyAlignment="1">
      <alignment horizontal="right" vertical="center"/>
    </xf>
    <xf numFmtId="166" fontId="5" fillId="0" borderId="0" xfId="53" applyNumberFormat="1" applyFont="1" applyFill="1" applyBorder="1" applyAlignment="1">
      <alignment horizontal="left" vertical="center"/>
    </xf>
    <xf numFmtId="166" fontId="5" fillId="0" borderId="0" xfId="44" applyNumberFormat="1" applyFont="1" applyFill="1" applyBorder="1" applyAlignment="1">
      <alignment horizontal="right" vertical="center"/>
    </xf>
    <xf numFmtId="166" fontId="5" fillId="0" borderId="0" xfId="53" applyNumberFormat="1" applyFont="1" applyFill="1" applyBorder="1" applyAlignment="1">
      <alignment horizontal="left" vertical="center" wrapText="1"/>
    </xf>
    <xf numFmtId="166" fontId="5" fillId="0" borderId="0" xfId="53" applyNumberFormat="1" applyFont="1" applyFill="1" applyBorder="1" applyAlignment="1">
      <alignment vertical="center"/>
    </xf>
    <xf numFmtId="0" fontId="45" fillId="0" borderId="0" xfId="0" applyFont="1" applyBorder="1" applyAlignment="1">
      <alignment horizontal="right" vertical="center"/>
    </xf>
    <xf numFmtId="166" fontId="5" fillId="0" borderId="11" xfId="53" applyNumberFormat="1" applyFont="1" applyFill="1" applyBorder="1" applyAlignment="1">
      <alignment vertical="center"/>
    </xf>
    <xf numFmtId="166" fontId="5" fillId="0" borderId="11" xfId="44" applyNumberFormat="1" applyFont="1" applyFill="1" applyBorder="1" applyAlignment="1">
      <alignment horizontal="right" vertical="center"/>
    </xf>
    <xf numFmtId="0" fontId="42" fillId="0" borderId="14" xfId="52" applyFont="1" applyFill="1" applyBorder="1" applyAlignment="1">
      <alignment horizontal="right" vertical="center" wrapText="1"/>
    </xf>
    <xf numFmtId="0" fontId="44" fillId="0" borderId="0" xfId="52" applyFont="1" applyFill="1" applyBorder="1" applyAlignment="1">
      <alignment horizontal="right" vertical="center" wrapText="1"/>
    </xf>
    <xf numFmtId="0" fontId="5" fillId="0" borderId="0" xfId="52" applyFont="1" applyFill="1" applyBorder="1" applyAlignment="1">
      <alignment wrapText="1"/>
    </xf>
    <xf numFmtId="0" fontId="42" fillId="0" borderId="0" xfId="52" applyFont="1" applyFill="1" applyBorder="1" applyAlignment="1">
      <alignment horizontal="right" vertical="center" wrapText="1"/>
    </xf>
    <xf numFmtId="0" fontId="5" fillId="0" borderId="11" xfId="52" applyFont="1" applyFill="1" applyBorder="1" applyAlignment="1">
      <alignment horizontal="right" vertical="center" wrapText="1"/>
    </xf>
    <xf numFmtId="0" fontId="2" fillId="0" borderId="14" xfId="52" applyFont="1" applyFill="1" applyBorder="1" applyAlignment="1">
      <alignment horizontal="left" vertical="center" wrapText="1"/>
    </xf>
    <xf numFmtId="166" fontId="2" fillId="0" borderId="14" xfId="52" applyNumberFormat="1" applyFont="1" applyFill="1" applyBorder="1" applyAlignment="1">
      <alignment horizontal="right" vertical="center" wrapText="1"/>
    </xf>
    <xf numFmtId="0" fontId="2" fillId="0" borderId="14" xfId="52" applyFont="1" applyFill="1" applyBorder="1" applyAlignment="1">
      <alignment horizontal="right" vertical="center" wrapText="1"/>
    </xf>
    <xf numFmtId="0" fontId="2" fillId="0" borderId="0" xfId="52" applyFont="1" applyFill="1" applyBorder="1" applyAlignment="1">
      <alignment horizontal="left" vertical="center" wrapText="1"/>
    </xf>
    <xf numFmtId="166" fontId="2" fillId="0" borderId="0" xfId="52" applyNumberFormat="1" applyFont="1" applyFill="1" applyBorder="1" applyAlignment="1">
      <alignment horizontal="right" vertical="center" wrapText="1"/>
    </xf>
    <xf numFmtId="0" fontId="2" fillId="0" borderId="0" xfId="52" applyFont="1" applyFill="1" applyBorder="1" applyAlignment="1">
      <alignment vertical="center" wrapText="1"/>
    </xf>
    <xf numFmtId="0" fontId="5" fillId="0" borderId="0" xfId="52" applyFont="1" applyBorder="1" applyAlignment="1">
      <alignment wrapText="1"/>
    </xf>
    <xf numFmtId="166" fontId="5" fillId="0" borderId="0" xfId="52" applyNumberFormat="1" applyFont="1" applyFill="1" applyBorder="1" applyAlignment="1">
      <alignment vertical="center" wrapText="1"/>
    </xf>
    <xf numFmtId="0" fontId="5" fillId="0" borderId="11" xfId="52" applyFont="1" applyFill="1" applyBorder="1" applyAlignment="1">
      <alignment vertical="center" wrapText="1"/>
    </xf>
    <xf numFmtId="166" fontId="2" fillId="0" borderId="11" xfId="52" applyNumberFormat="1" applyFont="1" applyFill="1" applyBorder="1" applyAlignment="1">
      <alignment horizontal="right" vertical="center" wrapText="1"/>
    </xf>
    <xf numFmtId="166" fontId="5" fillId="0" borderId="11" xfId="52" applyNumberFormat="1" applyFont="1" applyFill="1" applyBorder="1" applyAlignment="1">
      <alignment horizontal="right" vertical="center" wrapText="1"/>
    </xf>
    <xf numFmtId="166" fontId="2" fillId="0" borderId="14" xfId="52" applyNumberFormat="1" applyFont="1" applyFill="1" applyBorder="1" applyAlignment="1">
      <alignment vertical="center" wrapText="1"/>
    </xf>
    <xf numFmtId="0" fontId="2" fillId="0" borderId="14" xfId="52" applyFont="1" applyFill="1" applyBorder="1" applyAlignment="1">
      <alignment vertical="center" wrapText="1"/>
    </xf>
    <xf numFmtId="0" fontId="2" fillId="0" borderId="14" xfId="52" applyFont="1" applyFill="1" applyBorder="1" applyAlignment="1">
      <alignment vertical="center"/>
    </xf>
    <xf numFmtId="166" fontId="2" fillId="0" borderId="0" xfId="52" applyNumberFormat="1" applyFont="1" applyFill="1" applyBorder="1" applyAlignment="1">
      <alignment vertical="center" wrapText="1"/>
    </xf>
    <xf numFmtId="0" fontId="5" fillId="0" borderId="11" xfId="52" applyFont="1" applyFill="1" applyBorder="1" applyAlignment="1">
      <alignment horizontal="left" vertical="center" wrapText="1"/>
    </xf>
    <xf numFmtId="166" fontId="5" fillId="0" borderId="11" xfId="52" applyNumberFormat="1" applyFont="1" applyFill="1" applyBorder="1" applyAlignment="1">
      <alignment vertical="center" wrapText="1"/>
    </xf>
    <xf numFmtId="0" fontId="2" fillId="0" borderId="11" xfId="52" applyFont="1" applyFill="1" applyBorder="1" applyAlignment="1">
      <alignment vertical="center" wrapText="1"/>
    </xf>
    <xf numFmtId="0" fontId="5" fillId="0" borderId="11" xfId="52" applyFont="1" applyFill="1" applyBorder="1" applyAlignment="1">
      <alignment vertical="center"/>
    </xf>
    <xf numFmtId="166" fontId="2" fillId="0" borderId="14" xfId="52" applyNumberFormat="1" applyFont="1" applyFill="1" applyBorder="1" applyAlignment="1">
      <alignment vertical="center"/>
    </xf>
    <xf numFmtId="166" fontId="5" fillId="0" borderId="0" xfId="52" applyNumberFormat="1" applyFont="1" applyFill="1" applyBorder="1" applyAlignment="1">
      <alignment vertical="center"/>
    </xf>
    <xf numFmtId="166" fontId="2" fillId="0" borderId="0" xfId="52" applyNumberFormat="1" applyFont="1" applyFill="1" applyBorder="1" applyAlignment="1">
      <alignment vertical="center"/>
    </xf>
    <xf numFmtId="0" fontId="2" fillId="0" borderId="0" xfId="52" applyFont="1" applyFill="1" applyBorder="1" applyAlignment="1">
      <alignment vertical="center"/>
    </xf>
    <xf numFmtId="166" fontId="5" fillId="0" borderId="11" xfId="52" applyNumberFormat="1" applyFont="1" applyFill="1" applyBorder="1" applyAlignment="1">
      <alignment vertical="center"/>
    </xf>
    <xf numFmtId="166" fontId="5" fillId="0" borderId="14" xfId="52" applyNumberFormat="1" applyFont="1" applyFill="1" applyBorder="1" applyAlignment="1">
      <alignment vertical="center"/>
    </xf>
    <xf numFmtId="0" fontId="5" fillId="0" borderId="14" xfId="52" applyFont="1" applyFill="1" applyBorder="1" applyAlignment="1">
      <alignment vertical="center"/>
    </xf>
    <xf numFmtId="166" fontId="2" fillId="0" borderId="14" xfId="52" applyNumberFormat="1" applyFont="1" applyFill="1" applyBorder="1" applyAlignment="1">
      <alignment horizontal="right" vertical="center"/>
    </xf>
    <xf numFmtId="166" fontId="5" fillId="0" borderId="14" xfId="52" applyNumberFormat="1" applyFont="1" applyFill="1" applyBorder="1" applyAlignment="1">
      <alignment horizontal="right" vertical="center"/>
    </xf>
    <xf numFmtId="166" fontId="5" fillId="0" borderId="0" xfId="52" applyNumberFormat="1" applyFont="1" applyFill="1" applyBorder="1" applyAlignment="1">
      <alignment horizontal="right" vertical="center"/>
    </xf>
    <xf numFmtId="166" fontId="2" fillId="0" borderId="0" xfId="52" applyNumberFormat="1" applyFont="1" applyFill="1" applyBorder="1" applyAlignment="1">
      <alignment horizontal="right" vertical="center"/>
    </xf>
    <xf numFmtId="166" fontId="2" fillId="0" borderId="14" xfId="52" applyNumberFormat="1" applyFont="1" applyBorder="1" applyAlignment="1">
      <alignment horizontal="right" vertical="center"/>
    </xf>
    <xf numFmtId="0" fontId="2" fillId="0" borderId="0" xfId="52" applyNumberFormat="1" applyFont="1" applyFill="1" applyBorder="1" applyAlignment="1">
      <alignment horizontal="left" vertical="center" wrapText="1"/>
    </xf>
    <xf numFmtId="166" fontId="2" fillId="0" borderId="0" xfId="52" applyNumberFormat="1" applyFont="1" applyBorder="1" applyAlignment="1">
      <alignment horizontal="right" vertical="center"/>
    </xf>
    <xf numFmtId="0" fontId="37" fillId="0" borderId="0" xfId="52" applyFont="1" applyFill="1" applyBorder="1" applyAlignment="1">
      <alignment vertical="center" wrapText="1"/>
    </xf>
    <xf numFmtId="166" fontId="5" fillId="0" borderId="0" xfId="52" applyNumberFormat="1" applyFont="1" applyBorder="1" applyAlignment="1">
      <alignment horizontal="right" vertical="center"/>
    </xf>
    <xf numFmtId="0" fontId="37" fillId="0" borderId="0" xfId="53" applyFont="1" applyFill="1" applyBorder="1" applyAlignment="1">
      <alignment vertical="center"/>
    </xf>
    <xf numFmtId="166" fontId="5" fillId="0" borderId="0" xfId="53" applyNumberFormat="1" applyFont="1" applyBorder="1" applyAlignment="1">
      <alignment horizontal="right" vertical="center"/>
    </xf>
    <xf numFmtId="0" fontId="37" fillId="0" borderId="11" xfId="53" applyFont="1" applyFill="1" applyBorder="1" applyAlignment="1">
      <alignment vertical="center"/>
    </xf>
    <xf numFmtId="166" fontId="5" fillId="0" borderId="11" xfId="53" applyNumberFormat="1" applyFont="1" applyBorder="1" applyAlignment="1">
      <alignment horizontal="right" vertical="center"/>
    </xf>
    <xf numFmtId="0" fontId="37" fillId="0" borderId="11" xfId="53" applyFont="1" applyFill="1" applyBorder="1" applyAlignment="1">
      <alignment vertical="center" wrapText="1"/>
    </xf>
    <xf numFmtId="0" fontId="2" fillId="0" borderId="0" xfId="52" applyFont="1" applyBorder="1" applyAlignment="1">
      <alignment vertical="center" wrapText="1"/>
    </xf>
    <xf numFmtId="0" fontId="37" fillId="0" borderId="11" xfId="52" applyFont="1" applyBorder="1" applyAlignment="1">
      <alignment vertical="center" wrapText="1"/>
    </xf>
    <xf numFmtId="166" fontId="5" fillId="0" borderId="11" xfId="52" applyNumberFormat="1" applyFont="1" applyBorder="1" applyAlignment="1">
      <alignment vertical="center" wrapText="1"/>
    </xf>
    <xf numFmtId="0" fontId="2" fillId="0" borderId="14" xfId="52" applyFont="1" applyFill="1" applyBorder="1" applyAlignment="1">
      <alignment horizontal="center" vertical="center" wrapText="1"/>
    </xf>
    <xf numFmtId="0" fontId="2" fillId="0" borderId="0" xfId="52" applyFont="1" applyBorder="1" applyAlignment="1">
      <alignment vertical="center"/>
    </xf>
    <xf numFmtId="166" fontId="5" fillId="0" borderId="0" xfId="52" applyNumberFormat="1" applyFont="1" applyBorder="1" applyAlignment="1">
      <alignment vertical="center"/>
    </xf>
    <xf numFmtId="3" fontId="5" fillId="0" borderId="0" xfId="52" applyNumberFormat="1" applyFont="1" applyBorder="1" applyAlignment="1">
      <alignment horizontal="right" vertical="center"/>
    </xf>
    <xf numFmtId="166" fontId="48" fillId="0" borderId="14" xfId="41" applyNumberFormat="1" applyFont="1" applyFill="1" applyBorder="1" applyAlignment="1">
      <alignment horizontal="right" vertical="center" wrapText="1"/>
    </xf>
    <xf numFmtId="170" fontId="4" fillId="0" borderId="14" xfId="41" applyNumberFormat="1" applyFont="1" applyBorder="1" applyAlignment="1">
      <alignment vertical="center" wrapText="1"/>
    </xf>
    <xf numFmtId="0" fontId="5" fillId="0" borderId="14" xfId="52" applyFont="1" applyBorder="1" applyAlignment="1">
      <alignment vertical="center" wrapText="1"/>
    </xf>
    <xf numFmtId="166" fontId="2" fillId="0" borderId="0" xfId="52" applyNumberFormat="1" applyFont="1" applyBorder="1" applyAlignment="1">
      <alignment vertical="center" wrapText="1"/>
    </xf>
    <xf numFmtId="170" fontId="4" fillId="0" borderId="0" xfId="41" applyNumberFormat="1" applyFont="1" applyBorder="1" applyAlignment="1">
      <alignment vertical="center" wrapText="1"/>
    </xf>
    <xf numFmtId="0" fontId="51" fillId="0" borderId="0" xfId="52" applyFont="1" applyBorder="1"/>
    <xf numFmtId="0" fontId="18" fillId="0" borderId="0" xfId="52" applyBorder="1" applyAlignment="1">
      <alignment horizontal="right"/>
    </xf>
    <xf numFmtId="0" fontId="18" fillId="0" borderId="0" xfId="52" applyFont="1" applyBorder="1"/>
    <xf numFmtId="0" fontId="2" fillId="0" borderId="0" xfId="52" applyFont="1" applyFill="1" applyBorder="1" applyAlignment="1">
      <alignment horizontal="center" vertical="center" wrapText="1"/>
    </xf>
    <xf numFmtId="166" fontId="48" fillId="0" borderId="0" xfId="41" applyNumberFormat="1" applyFont="1" applyFill="1" applyBorder="1" applyAlignment="1">
      <alignment horizontal="right" vertical="center" wrapText="1"/>
    </xf>
    <xf numFmtId="165" fontId="4" fillId="0" borderId="11" xfId="41" applyNumberFormat="1" applyFont="1" applyFill="1" applyBorder="1" applyAlignment="1">
      <alignment horizontal="center" vertical="center" wrapText="1"/>
    </xf>
    <xf numFmtId="0" fontId="5" fillId="0" borderId="11" xfId="52" applyFont="1" applyFill="1" applyBorder="1" applyAlignment="1">
      <alignment horizontal="center" vertical="center" wrapText="1"/>
    </xf>
    <xf numFmtId="0" fontId="18" fillId="0" borderId="0" xfId="52" applyFont="1" applyBorder="1" applyAlignment="1">
      <alignment wrapText="1"/>
    </xf>
    <xf numFmtId="0" fontId="18" fillId="0" borderId="11" xfId="52" applyFont="1" applyBorder="1" applyAlignment="1">
      <alignment wrapText="1"/>
    </xf>
    <xf numFmtId="0" fontId="51" fillId="0" borderId="14" xfId="52" applyFont="1" applyBorder="1"/>
    <xf numFmtId="166" fontId="2" fillId="0" borderId="14" xfId="52" applyNumberFormat="1" applyFont="1" applyBorder="1" applyAlignment="1">
      <alignment vertical="center" wrapText="1"/>
    </xf>
    <xf numFmtId="0" fontId="5" fillId="0" borderId="14" xfId="52" applyFont="1" applyFill="1" applyBorder="1" applyAlignment="1">
      <alignment vertical="center" wrapText="1"/>
    </xf>
    <xf numFmtId="165" fontId="4" fillId="0" borderId="14" xfId="41" applyNumberFormat="1" applyFont="1" applyFill="1" applyBorder="1" applyAlignment="1">
      <alignment horizontal="center" vertical="center" wrapText="1"/>
    </xf>
    <xf numFmtId="0" fontId="5" fillId="0" borderId="14" xfId="52" applyFont="1" applyFill="1" applyBorder="1" applyAlignment="1">
      <alignment horizontal="center" vertical="center" wrapText="1"/>
    </xf>
    <xf numFmtId="0" fontId="37" fillId="0" borderId="11" xfId="52" applyFont="1" applyBorder="1" applyAlignment="1">
      <alignment vertical="center"/>
    </xf>
    <xf numFmtId="166" fontId="5" fillId="0" borderId="11" xfId="52" applyNumberFormat="1" applyFont="1" applyBorder="1" applyAlignment="1">
      <alignment horizontal="right" vertical="center" wrapText="1"/>
    </xf>
    <xf numFmtId="0" fontId="5" fillId="0" borderId="11" xfId="52" applyFont="1" applyFill="1" applyBorder="1"/>
    <xf numFmtId="165" fontId="4" fillId="0" borderId="0" xfId="52" applyNumberFormat="1" applyFont="1" applyFill="1" applyBorder="1" applyAlignment="1">
      <alignment horizontal="center" vertical="center" wrapText="1"/>
    </xf>
    <xf numFmtId="0" fontId="52" fillId="0" borderId="0" xfId="52" applyFont="1" applyBorder="1" applyAlignment="1">
      <alignment vertical="center" wrapText="1"/>
    </xf>
    <xf numFmtId="165" fontId="4" fillId="0" borderId="11" xfId="52" applyNumberFormat="1" applyFont="1" applyFill="1" applyBorder="1" applyAlignment="1">
      <alignment horizontal="right" vertical="center" wrapText="1"/>
    </xf>
    <xf numFmtId="165" fontId="4" fillId="0" borderId="11" xfId="52" applyNumberFormat="1" applyFont="1" applyFill="1" applyBorder="1" applyAlignment="1">
      <alignment horizontal="center" vertical="center" wrapText="1"/>
    </xf>
    <xf numFmtId="0" fontId="2" fillId="0" borderId="14" xfId="52" applyFont="1" applyBorder="1" applyAlignment="1">
      <alignment vertical="center" wrapText="1"/>
    </xf>
    <xf numFmtId="0" fontId="2" fillId="0" borderId="0" xfId="52" applyFont="1" applyBorder="1"/>
    <xf numFmtId="165" fontId="4" fillId="0" borderId="14" xfId="52" applyNumberFormat="1" applyFont="1" applyFill="1" applyBorder="1" applyAlignment="1">
      <alignment horizontal="right" vertical="center" wrapText="1"/>
    </xf>
    <xf numFmtId="165" fontId="4" fillId="0" borderId="14" xfId="52" applyNumberFormat="1" applyFont="1" applyFill="1" applyBorder="1" applyAlignment="1">
      <alignment horizontal="center" vertical="center" wrapText="1"/>
    </xf>
    <xf numFmtId="165" fontId="5" fillId="0" borderId="14" xfId="52" applyNumberFormat="1" applyFont="1" applyFill="1" applyBorder="1" applyAlignment="1">
      <alignment horizontal="center" vertical="center" wrapText="1"/>
    </xf>
    <xf numFmtId="165" fontId="5" fillId="0" borderId="0" xfId="52" applyNumberFormat="1" applyFont="1" applyFill="1" applyBorder="1" applyAlignment="1">
      <alignment horizontal="right" vertical="center" wrapText="1"/>
    </xf>
    <xf numFmtId="165" fontId="5" fillId="0" borderId="11" xfId="52" applyNumberFormat="1" applyFont="1" applyFill="1" applyBorder="1" applyAlignment="1">
      <alignment horizontal="right" vertical="center" wrapText="1"/>
    </xf>
    <xf numFmtId="165" fontId="4" fillId="0" borderId="0" xfId="52" applyNumberFormat="1" applyFont="1" applyFill="1" applyBorder="1" applyAlignment="1">
      <alignment vertical="center" wrapText="1"/>
    </xf>
    <xf numFmtId="0" fontId="2" fillId="0" borderId="11" xfId="52" applyFont="1" applyFill="1" applyBorder="1" applyAlignment="1">
      <alignment horizontal="right" vertical="center" wrapText="1"/>
    </xf>
    <xf numFmtId="165" fontId="4" fillId="0" borderId="11" xfId="52" applyNumberFormat="1" applyFont="1" applyFill="1" applyBorder="1" applyAlignment="1">
      <alignment vertical="center" wrapText="1"/>
    </xf>
    <xf numFmtId="165" fontId="2" fillId="0" borderId="0" xfId="52" applyNumberFormat="1" applyFont="1" applyFill="1" applyBorder="1" applyAlignment="1">
      <alignment horizontal="right" vertical="center" wrapText="1"/>
    </xf>
    <xf numFmtId="170" fontId="4" fillId="0" borderId="14" xfId="41" applyNumberFormat="1" applyFont="1" applyBorder="1" applyAlignment="1">
      <alignment horizontal="center" vertical="center" wrapText="1"/>
    </xf>
    <xf numFmtId="166" fontId="2" fillId="0" borderId="0" xfId="52" applyNumberFormat="1" applyFont="1" applyBorder="1" applyAlignment="1">
      <alignment horizontal="right" vertical="center" wrapText="1"/>
    </xf>
    <xf numFmtId="170" fontId="4" fillId="0" borderId="0" xfId="41" applyNumberFormat="1" applyFont="1" applyBorder="1" applyAlignment="1">
      <alignment horizontal="center" vertical="center" wrapText="1"/>
    </xf>
    <xf numFmtId="170" fontId="4" fillId="0" borderId="11" xfId="41" applyNumberFormat="1" applyFont="1" applyFill="1" applyBorder="1" applyAlignment="1">
      <alignment vertical="center" wrapText="1"/>
    </xf>
    <xf numFmtId="166" fontId="48" fillId="0" borderId="14" xfId="41" applyNumberFormat="1" applyFont="1" applyFill="1" applyBorder="1" applyAlignment="1">
      <alignment vertical="center" wrapText="1"/>
    </xf>
    <xf numFmtId="166" fontId="5" fillId="0" borderId="14" xfId="44" applyNumberFormat="1" applyFont="1" applyFill="1" applyBorder="1" applyAlignment="1">
      <alignment horizontal="center" vertical="center"/>
    </xf>
    <xf numFmtId="166" fontId="5" fillId="0" borderId="14" xfId="44" applyNumberFormat="1" applyFont="1" applyFill="1" applyBorder="1" applyAlignment="1">
      <alignment horizontal="left" vertical="center" wrapText="1"/>
    </xf>
    <xf numFmtId="166" fontId="5" fillId="0" borderId="0" xfId="44" applyNumberFormat="1" applyFont="1" applyFill="1" applyBorder="1" applyAlignment="1">
      <alignment horizontal="center" vertical="center"/>
    </xf>
    <xf numFmtId="166" fontId="5" fillId="0" borderId="0" xfId="44" applyNumberFormat="1" applyFont="1" applyFill="1" applyBorder="1" applyAlignment="1">
      <alignment horizontal="left" vertical="center" wrapText="1"/>
    </xf>
    <xf numFmtId="166" fontId="5" fillId="0" borderId="11" xfId="44" applyNumberFormat="1" applyFont="1" applyFill="1" applyBorder="1" applyAlignment="1">
      <alignment horizontal="center" vertical="center"/>
    </xf>
    <xf numFmtId="166" fontId="5" fillId="0" borderId="11" xfId="44" applyNumberFormat="1" applyFont="1" applyFill="1" applyBorder="1" applyAlignment="1">
      <alignment horizontal="left" vertical="center" wrapText="1"/>
    </xf>
    <xf numFmtId="166" fontId="2" fillId="0" borderId="14" xfId="44" applyNumberFormat="1" applyFont="1" applyFill="1" applyBorder="1" applyAlignment="1">
      <alignment horizontal="right" vertical="center" wrapText="1"/>
    </xf>
    <xf numFmtId="10" fontId="5" fillId="0" borderId="14" xfId="89" applyNumberFormat="1" applyFont="1" applyFill="1" applyBorder="1" applyAlignment="1">
      <alignment horizontal="right" vertical="center" wrapText="1"/>
    </xf>
    <xf numFmtId="0" fontId="0" fillId="0" borderId="14" xfId="0" applyBorder="1" applyAlignment="1">
      <alignment horizontal="right"/>
    </xf>
    <xf numFmtId="166" fontId="5" fillId="0" borderId="0" xfId="53" applyNumberFormat="1" applyFont="1" applyFill="1" applyBorder="1" applyAlignment="1">
      <alignment vertical="center" wrapText="1"/>
    </xf>
    <xf numFmtId="166" fontId="5" fillId="0" borderId="0" xfId="44" applyNumberFormat="1" applyFont="1" applyFill="1" applyBorder="1" applyAlignment="1">
      <alignment vertical="center" wrapText="1"/>
    </xf>
    <xf numFmtId="10" fontId="5" fillId="0" borderId="0" xfId="89" applyNumberFormat="1" applyFont="1" applyFill="1" applyBorder="1" applyAlignment="1">
      <alignment horizontal="right" vertical="center" wrapText="1"/>
    </xf>
    <xf numFmtId="0" fontId="0" fillId="0" borderId="0" xfId="0" applyBorder="1" applyAlignment="1">
      <alignment horizontal="right"/>
    </xf>
    <xf numFmtId="166" fontId="5" fillId="0" borderId="11" xfId="53" applyNumberFormat="1" applyFont="1" applyFill="1" applyBorder="1" applyAlignment="1">
      <alignment horizontal="left" vertical="center" wrapText="1"/>
    </xf>
    <xf numFmtId="166" fontId="5" fillId="0" borderId="11" xfId="44" applyNumberFormat="1" applyFont="1" applyFill="1" applyBorder="1" applyAlignment="1">
      <alignment vertical="center" wrapText="1"/>
    </xf>
    <xf numFmtId="10" fontId="5" fillId="0" borderId="11" xfId="89" applyNumberFormat="1" applyFont="1" applyFill="1" applyBorder="1" applyAlignment="1">
      <alignment horizontal="right" vertical="center" wrapText="1"/>
    </xf>
    <xf numFmtId="0" fontId="0" fillId="0" borderId="11" xfId="0" applyBorder="1" applyAlignment="1">
      <alignment horizontal="right"/>
    </xf>
    <xf numFmtId="0" fontId="0" fillId="0" borderId="14" xfId="0" applyBorder="1"/>
    <xf numFmtId="0" fontId="0" fillId="0" borderId="11" xfId="0" applyBorder="1"/>
    <xf numFmtId="0" fontId="4" fillId="0" borderId="14" xfId="63" applyFont="1" applyFill="1" applyBorder="1" applyAlignment="1" applyProtection="1">
      <alignment vertical="center"/>
    </xf>
    <xf numFmtId="173" fontId="4" fillId="19" borderId="14" xfId="63" applyNumberFormat="1" applyFont="1" applyFill="1" applyBorder="1" applyAlignment="1" applyProtection="1">
      <alignment vertical="center"/>
    </xf>
    <xf numFmtId="173" fontId="4" fillId="19" borderId="14" xfId="63" quotePrefix="1" applyNumberFormat="1" applyFont="1" applyFill="1" applyBorder="1" applyAlignment="1" applyProtection="1">
      <alignment horizontal="right" vertical="center"/>
    </xf>
    <xf numFmtId="173" fontId="5" fillId="19" borderId="14" xfId="63" applyNumberFormat="1" applyFont="1" applyFill="1" applyBorder="1" applyAlignment="1" applyProtection="1">
      <alignment vertical="center"/>
    </xf>
    <xf numFmtId="172" fontId="4" fillId="19" borderId="14" xfId="63" applyNumberFormat="1" applyFont="1" applyFill="1" applyBorder="1" applyAlignment="1" applyProtection="1">
      <alignment horizontal="right" vertical="center"/>
    </xf>
    <xf numFmtId="0" fontId="2" fillId="0" borderId="14" xfId="63" applyFont="1" applyFill="1" applyBorder="1" applyAlignment="1">
      <alignment vertical="center"/>
    </xf>
    <xf numFmtId="173" fontId="4" fillId="19" borderId="0" xfId="63" applyNumberFormat="1" applyFont="1" applyFill="1" applyBorder="1" applyAlignment="1" applyProtection="1">
      <alignment vertical="center"/>
    </xf>
    <xf numFmtId="173" fontId="4" fillId="19" borderId="0" xfId="63" quotePrefix="1" applyNumberFormat="1" applyFont="1" applyFill="1" applyBorder="1" applyAlignment="1" applyProtection="1">
      <alignment horizontal="right" vertical="center"/>
    </xf>
    <xf numFmtId="173" fontId="5" fillId="19" borderId="0" xfId="63" applyNumberFormat="1" applyFont="1" applyFill="1" applyBorder="1" applyAlignment="1" applyProtection="1">
      <alignment vertical="center"/>
    </xf>
    <xf numFmtId="172" fontId="4" fillId="19" borderId="0" xfId="63" applyNumberFormat="1" applyFont="1" applyFill="1" applyBorder="1" applyAlignment="1" applyProtection="1">
      <alignment horizontal="right" vertical="center"/>
    </xf>
    <xf numFmtId="0" fontId="4" fillId="0" borderId="11" xfId="63" applyFont="1" applyFill="1" applyBorder="1" applyAlignment="1" applyProtection="1">
      <alignment vertical="center"/>
    </xf>
    <xf numFmtId="173" fontId="4" fillId="19" borderId="11" xfId="63" applyNumberFormat="1" applyFont="1" applyFill="1" applyBorder="1" applyAlignment="1" applyProtection="1">
      <alignment vertical="center"/>
    </xf>
    <xf numFmtId="173" fontId="4" fillId="19" borderId="11" xfId="63" quotePrefix="1" applyNumberFormat="1" applyFont="1" applyFill="1" applyBorder="1" applyAlignment="1" applyProtection="1">
      <alignment horizontal="right" vertical="center"/>
    </xf>
    <xf numFmtId="173" fontId="5" fillId="19" borderId="11" xfId="63" applyNumberFormat="1" applyFont="1" applyFill="1" applyBorder="1" applyAlignment="1" applyProtection="1">
      <alignment vertical="center"/>
    </xf>
    <xf numFmtId="172" fontId="4" fillId="19" borderId="11" xfId="63" applyNumberFormat="1" applyFont="1" applyFill="1" applyBorder="1" applyAlignment="1" applyProtection="1">
      <alignment horizontal="right" vertical="center"/>
    </xf>
    <xf numFmtId="0" fontId="2" fillId="0" borderId="11" xfId="63" applyFont="1" applyFill="1" applyBorder="1" applyAlignment="1">
      <alignment vertical="center"/>
    </xf>
    <xf numFmtId="0" fontId="48" fillId="0" borderId="14" xfId="63" applyFont="1" applyFill="1" applyBorder="1" applyAlignment="1" applyProtection="1">
      <alignment vertical="center"/>
    </xf>
    <xf numFmtId="0" fontId="2" fillId="19" borderId="14" xfId="63" applyFont="1" applyFill="1" applyBorder="1" applyAlignment="1" applyProtection="1">
      <alignment horizontal="left" vertical="center"/>
    </xf>
    <xf numFmtId="175" fontId="5" fillId="19" borderId="14" xfId="63" applyNumberFormat="1" applyFont="1" applyFill="1" applyBorder="1" applyAlignment="1" applyProtection="1">
      <alignment horizontal="right" vertical="center"/>
    </xf>
    <xf numFmtId="0" fontId="5" fillId="19" borderId="14" xfId="63" applyFont="1" applyFill="1" applyBorder="1" applyAlignment="1">
      <alignment horizontal="right" vertical="center"/>
    </xf>
    <xf numFmtId="175" fontId="5" fillId="19" borderId="14" xfId="63" applyNumberFormat="1" applyFont="1" applyFill="1" applyBorder="1" applyAlignment="1">
      <alignment horizontal="right" vertical="center"/>
    </xf>
    <xf numFmtId="0" fontId="5" fillId="0" borderId="14" xfId="63" applyFont="1" applyFill="1" applyBorder="1" applyAlignment="1">
      <alignment vertical="center"/>
    </xf>
    <xf numFmtId="0" fontId="5" fillId="19" borderId="0" xfId="63" applyFont="1" applyFill="1" applyBorder="1" applyAlignment="1" applyProtection="1">
      <alignment horizontal="left" vertical="center"/>
    </xf>
    <xf numFmtId="175" fontId="5" fillId="19" borderId="0" xfId="63" applyNumberFormat="1" applyFont="1" applyFill="1" applyBorder="1" applyAlignment="1" applyProtection="1">
      <alignment horizontal="right" vertical="center"/>
    </xf>
    <xf numFmtId="0" fontId="5" fillId="19" borderId="0" xfId="63" applyFont="1" applyFill="1" applyBorder="1" applyAlignment="1">
      <alignment horizontal="right" vertical="center"/>
    </xf>
    <xf numFmtId="175" fontId="5" fillId="19" borderId="0" xfId="63" applyNumberFormat="1" applyFont="1" applyFill="1" applyBorder="1" applyAlignment="1">
      <alignment horizontal="right" vertical="center"/>
    </xf>
    <xf numFmtId="0" fontId="2" fillId="19" borderId="0" xfId="63" applyFont="1" applyFill="1" applyBorder="1" applyAlignment="1" applyProtection="1">
      <alignment horizontal="left" vertical="center"/>
    </xf>
    <xf numFmtId="0" fontId="2" fillId="0" borderId="0" xfId="63" applyFont="1" applyFill="1" applyBorder="1" applyAlignment="1" applyProtection="1">
      <alignment horizontal="left" vertical="center"/>
    </xf>
    <xf numFmtId="176" fontId="5" fillId="19" borderId="0" xfId="63" applyNumberFormat="1" applyFont="1" applyFill="1" applyBorder="1" applyAlignment="1" applyProtection="1">
      <alignment horizontal="right" vertical="center"/>
    </xf>
    <xf numFmtId="0" fontId="5" fillId="19" borderId="0" xfId="63" applyFont="1" applyFill="1" applyBorder="1" applyAlignment="1">
      <alignment horizontal="right" vertical="center" wrapText="1"/>
    </xf>
    <xf numFmtId="0" fontId="5" fillId="19" borderId="11" xfId="63" applyFont="1" applyFill="1" applyBorder="1" applyAlignment="1" applyProtection="1">
      <alignment horizontal="left" vertical="center"/>
    </xf>
    <xf numFmtId="175" fontId="5" fillId="19" borderId="11" xfId="63" applyNumberFormat="1" applyFont="1" applyFill="1" applyBorder="1" applyAlignment="1" applyProtection="1">
      <alignment horizontal="right" vertical="center"/>
    </xf>
    <xf numFmtId="0" fontId="5" fillId="19" borderId="11" xfId="63" applyFont="1" applyFill="1" applyBorder="1" applyAlignment="1">
      <alignment horizontal="right" vertical="center"/>
    </xf>
    <xf numFmtId="0" fontId="5" fillId="19" borderId="11" xfId="63" applyFont="1" applyFill="1" applyBorder="1" applyAlignment="1">
      <alignment horizontal="right" vertical="center" wrapText="1"/>
    </xf>
    <xf numFmtId="175" fontId="5" fillId="19" borderId="11" xfId="63" applyNumberFormat="1" applyFont="1" applyFill="1" applyBorder="1" applyAlignment="1">
      <alignment horizontal="right" vertical="center"/>
    </xf>
    <xf numFmtId="0" fontId="5" fillId="0" borderId="11" xfId="63" applyFont="1" applyFill="1" applyBorder="1" applyAlignment="1">
      <alignment vertical="center"/>
    </xf>
    <xf numFmtId="0" fontId="2" fillId="0" borderId="14" xfId="63" applyFont="1" applyFill="1" applyBorder="1" applyAlignment="1" applyProtection="1">
      <alignment vertical="center"/>
    </xf>
    <xf numFmtId="0" fontId="5" fillId="0" borderId="14" xfId="63" applyFont="1" applyFill="1" applyBorder="1" applyAlignment="1" applyProtection="1">
      <alignment horizontal="left" vertical="center"/>
    </xf>
    <xf numFmtId="175" fontId="5" fillId="0" borderId="14" xfId="63" applyNumberFormat="1" applyFont="1" applyFill="1" applyBorder="1" applyAlignment="1" applyProtection="1">
      <alignment vertical="center"/>
    </xf>
    <xf numFmtId="3" fontId="5" fillId="0" borderId="14" xfId="63" applyNumberFormat="1" applyFont="1" applyFill="1" applyBorder="1" applyAlignment="1" applyProtection="1">
      <alignment vertical="center"/>
    </xf>
    <xf numFmtId="175" fontId="5" fillId="0" borderId="14" xfId="63" applyNumberFormat="1" applyFont="1" applyFill="1" applyBorder="1" applyAlignment="1" applyProtection="1">
      <alignment horizontal="right" vertical="center"/>
    </xf>
    <xf numFmtId="0" fontId="5" fillId="0" borderId="0" xfId="63" quotePrefix="1" applyFont="1" applyFill="1" applyBorder="1" applyAlignment="1" applyProtection="1">
      <alignment horizontal="left" vertical="center"/>
    </xf>
    <xf numFmtId="0" fontId="5" fillId="0" borderId="0" xfId="63" applyFont="1" applyFill="1" applyBorder="1" applyAlignment="1" applyProtection="1">
      <alignment horizontal="left" vertical="center"/>
    </xf>
    <xf numFmtId="0" fontId="5" fillId="19" borderId="0" xfId="63" applyNumberFormat="1" applyFont="1" applyFill="1" applyBorder="1" applyAlignment="1" applyProtection="1">
      <alignment horizontal="right" vertical="center"/>
    </xf>
    <xf numFmtId="49" fontId="5" fillId="19" borderId="0" xfId="63" applyNumberFormat="1" applyFont="1" applyFill="1" applyBorder="1" applyAlignment="1" applyProtection="1">
      <alignment horizontal="right" vertical="center"/>
    </xf>
    <xf numFmtId="3" fontId="5" fillId="19" borderId="0" xfId="63" applyNumberFormat="1" applyFont="1" applyFill="1" applyBorder="1" applyAlignment="1" applyProtection="1">
      <alignment horizontal="right" vertical="center"/>
    </xf>
    <xf numFmtId="175" fontId="5" fillId="0" borderId="0" xfId="63" applyNumberFormat="1" applyFont="1" applyFill="1" applyBorder="1" applyAlignment="1" applyProtection="1">
      <alignment horizontal="right" vertical="center"/>
    </xf>
    <xf numFmtId="0" fontId="5" fillId="0" borderId="0" xfId="63" applyFont="1" applyFill="1" applyBorder="1" applyAlignment="1" applyProtection="1">
      <alignment vertical="center"/>
    </xf>
    <xf numFmtId="3" fontId="5" fillId="19" borderId="0" xfId="63" applyNumberFormat="1" applyFont="1" applyFill="1" applyBorder="1" applyAlignment="1" applyProtection="1">
      <alignment horizontal="right" vertical="center" wrapText="1"/>
    </xf>
    <xf numFmtId="3" fontId="5" fillId="19" borderId="0" xfId="63" applyNumberFormat="1" applyFont="1" applyFill="1" applyBorder="1" applyAlignment="1" applyProtection="1">
      <alignment vertical="center" wrapText="1"/>
    </xf>
    <xf numFmtId="3" fontId="5" fillId="19" borderId="0" xfId="63" applyNumberFormat="1" applyFont="1" applyFill="1" applyBorder="1" applyAlignment="1" applyProtection="1">
      <alignment horizontal="center" vertical="center"/>
    </xf>
    <xf numFmtId="0" fontId="2" fillId="0" borderId="0" xfId="63" applyFont="1" applyFill="1" applyBorder="1" applyAlignment="1" applyProtection="1">
      <alignment vertical="center"/>
    </xf>
    <xf numFmtId="176" fontId="5" fillId="0" borderId="0" xfId="63" applyNumberFormat="1" applyFont="1" applyFill="1" applyBorder="1" applyAlignment="1" applyProtection="1">
      <alignment horizontal="right" vertical="center"/>
    </xf>
    <xf numFmtId="0" fontId="5" fillId="0" borderId="11" xfId="63" applyFont="1" applyFill="1" applyBorder="1" applyAlignment="1" applyProtection="1">
      <alignment vertical="center"/>
    </xf>
    <xf numFmtId="0" fontId="5" fillId="0" borderId="11" xfId="63" applyFont="1" applyFill="1" applyBorder="1" applyAlignment="1" applyProtection="1">
      <alignment horizontal="left" vertical="center"/>
    </xf>
    <xf numFmtId="0" fontId="5" fillId="19" borderId="11" xfId="63" applyNumberFormat="1" applyFont="1" applyFill="1" applyBorder="1" applyAlignment="1" applyProtection="1">
      <alignment horizontal="right" vertical="center"/>
    </xf>
    <xf numFmtId="3" fontId="5" fillId="19" borderId="11" xfId="63" applyNumberFormat="1" applyFont="1" applyFill="1" applyBorder="1" applyAlignment="1" applyProtection="1">
      <alignment horizontal="right" vertical="center"/>
    </xf>
    <xf numFmtId="0" fontId="5" fillId="0" borderId="14" xfId="63" applyFont="1" applyBorder="1" applyAlignment="1" applyProtection="1">
      <alignment horizontal="left" vertical="center"/>
    </xf>
    <xf numFmtId="0" fontId="5" fillId="0" borderId="14" xfId="63" applyFont="1" applyBorder="1" applyAlignment="1">
      <alignment vertical="center"/>
    </xf>
    <xf numFmtId="0" fontId="5" fillId="0" borderId="0" xfId="63" quotePrefix="1" applyFont="1" applyBorder="1" applyAlignment="1" applyProtection="1">
      <alignment horizontal="left" vertical="center"/>
    </xf>
    <xf numFmtId="0" fontId="5" fillId="0" borderId="0" xfId="63" applyFont="1" applyBorder="1" applyAlignment="1" applyProtection="1">
      <alignment horizontal="left" vertical="center"/>
    </xf>
    <xf numFmtId="0" fontId="5" fillId="0" borderId="0" xfId="63" applyFont="1" applyBorder="1" applyAlignment="1">
      <alignment vertical="center"/>
    </xf>
    <xf numFmtId="3" fontId="5" fillId="19" borderId="0" xfId="63" quotePrefix="1" applyNumberFormat="1" applyFont="1" applyFill="1" applyBorder="1" applyAlignment="1" applyProtection="1">
      <alignment horizontal="right" vertical="center"/>
    </xf>
    <xf numFmtId="175" fontId="5" fillId="0" borderId="14" xfId="63" applyNumberFormat="1" applyFont="1" applyBorder="1" applyAlignment="1" applyProtection="1">
      <alignment vertical="center"/>
    </xf>
    <xf numFmtId="3" fontId="5" fillId="0" borderId="14" xfId="63" applyNumberFormat="1" applyFont="1" applyBorder="1" applyAlignment="1" applyProtection="1">
      <alignment vertical="center"/>
    </xf>
    <xf numFmtId="177" fontId="5" fillId="19" borderId="0" xfId="63" applyNumberFormat="1" applyFont="1" applyFill="1" applyBorder="1" applyAlignment="1" applyProtection="1">
      <alignment horizontal="right" vertical="center"/>
    </xf>
    <xf numFmtId="0" fontId="5" fillId="0" borderId="11" xfId="63" applyFont="1" applyBorder="1" applyAlignment="1" applyProtection="1">
      <alignment vertical="center"/>
    </xf>
    <xf numFmtId="1" fontId="5" fillId="19" borderId="11" xfId="63" applyNumberFormat="1" applyFont="1" applyFill="1" applyBorder="1" applyAlignment="1" applyProtection="1">
      <alignment horizontal="right" vertical="center"/>
    </xf>
    <xf numFmtId="3" fontId="5" fillId="19" borderId="11" xfId="63" applyNumberFormat="1" applyFont="1" applyFill="1" applyBorder="1" applyAlignment="1" applyProtection="1">
      <alignment horizontal="right" vertical="center" wrapText="1"/>
    </xf>
    <xf numFmtId="0" fontId="5" fillId="0" borderId="11" xfId="63" applyFont="1" applyBorder="1" applyAlignment="1">
      <alignment vertical="center"/>
    </xf>
    <xf numFmtId="0" fontId="2" fillId="19" borderId="14" xfId="63" applyNumberFormat="1" applyFont="1" applyFill="1" applyBorder="1" applyAlignment="1" applyProtection="1">
      <alignment horizontal="left" vertical="center"/>
    </xf>
    <xf numFmtId="178" fontId="5" fillId="19" borderId="14" xfId="63" applyNumberFormat="1" applyFont="1" applyFill="1" applyBorder="1" applyAlignment="1">
      <alignment horizontal="right" vertical="center"/>
    </xf>
    <xf numFmtId="0" fontId="5" fillId="19" borderId="0" xfId="63" applyNumberFormat="1" applyFont="1" applyFill="1" applyBorder="1" applyAlignment="1" applyProtection="1">
      <alignment horizontal="left" vertical="center"/>
    </xf>
    <xf numFmtId="178" fontId="5" fillId="19" borderId="0" xfId="63" applyNumberFormat="1" applyFont="1" applyFill="1" applyBorder="1" applyAlignment="1">
      <alignment horizontal="right" vertical="center"/>
    </xf>
    <xf numFmtId="178" fontId="5" fillId="19" borderId="0" xfId="63" applyNumberFormat="1" applyFont="1" applyFill="1" applyBorder="1" applyAlignment="1">
      <alignment vertical="center"/>
    </xf>
    <xf numFmtId="0" fontId="2" fillId="19" borderId="0" xfId="63" applyNumberFormat="1" applyFont="1" applyFill="1" applyBorder="1" applyAlignment="1" applyProtection="1">
      <alignment horizontal="left" vertical="center"/>
    </xf>
    <xf numFmtId="178" fontId="5" fillId="19" borderId="11" xfId="63" applyNumberFormat="1" applyFont="1" applyFill="1" applyBorder="1" applyAlignment="1">
      <alignment horizontal="right" vertical="center"/>
    </xf>
    <xf numFmtId="165" fontId="5" fillId="0" borderId="14" xfId="52" applyNumberFormat="1" applyFont="1" applyFill="1" applyBorder="1" applyAlignment="1">
      <alignment horizontal="right" vertical="center"/>
    </xf>
    <xf numFmtId="172" fontId="5" fillId="0" borderId="14" xfId="52" applyNumberFormat="1" applyFont="1" applyBorder="1" applyAlignment="1">
      <alignment horizontal="right" vertical="center"/>
    </xf>
    <xf numFmtId="172" fontId="5" fillId="0" borderId="0" xfId="52" applyNumberFormat="1" applyFont="1" applyBorder="1" applyAlignment="1">
      <alignment horizontal="right" vertical="center"/>
    </xf>
    <xf numFmtId="0" fontId="5" fillId="0" borderId="11" xfId="52" applyFont="1" applyFill="1" applyBorder="1" applyAlignment="1">
      <alignment horizontal="left" vertical="center"/>
    </xf>
    <xf numFmtId="165" fontId="5" fillId="0" borderId="11" xfId="52" applyNumberFormat="1" applyFont="1" applyBorder="1" applyAlignment="1">
      <alignment horizontal="right" vertical="center"/>
    </xf>
    <xf numFmtId="165" fontId="5" fillId="0" borderId="11" xfId="52" applyNumberFormat="1" applyFont="1" applyFill="1" applyBorder="1" applyAlignment="1">
      <alignment horizontal="right" vertical="center"/>
    </xf>
    <xf numFmtId="172" fontId="5" fillId="0" borderId="11" xfId="52" applyNumberFormat="1" applyFont="1" applyBorder="1" applyAlignment="1">
      <alignment horizontal="right" vertical="center"/>
    </xf>
    <xf numFmtId="165" fontId="5" fillId="0" borderId="14" xfId="52" applyNumberFormat="1" applyFont="1" applyBorder="1" applyAlignment="1">
      <alignment vertical="center"/>
    </xf>
    <xf numFmtId="165" fontId="5" fillId="0" borderId="0" xfId="52" applyNumberFormat="1" applyFont="1" applyBorder="1" applyAlignment="1">
      <alignment vertical="center"/>
    </xf>
    <xf numFmtId="165" fontId="5" fillId="0" borderId="0" xfId="52" applyNumberFormat="1" applyFont="1" applyFill="1" applyBorder="1" applyAlignment="1">
      <alignment vertical="center"/>
    </xf>
    <xf numFmtId="0" fontId="5" fillId="0" borderId="11" xfId="52" applyFont="1" applyBorder="1" applyAlignment="1">
      <alignment vertical="center"/>
    </xf>
    <xf numFmtId="165" fontId="5" fillId="0" borderId="11" xfId="52" applyNumberFormat="1" applyFont="1" applyBorder="1" applyAlignment="1">
      <alignment vertical="center"/>
    </xf>
    <xf numFmtId="165" fontId="5" fillId="0" borderId="14" xfId="52" applyNumberFormat="1" applyFont="1" applyFill="1" applyBorder="1" applyAlignment="1">
      <alignment vertical="center"/>
    </xf>
    <xf numFmtId="170" fontId="28" fillId="0" borderId="14" xfId="88" applyNumberFormat="1" applyFont="1" applyBorder="1" applyAlignment="1">
      <alignment vertical="center"/>
    </xf>
    <xf numFmtId="170" fontId="28" fillId="0" borderId="0" xfId="88" applyNumberFormat="1" applyFont="1" applyBorder="1" applyAlignment="1">
      <alignment vertical="center"/>
    </xf>
    <xf numFmtId="165" fontId="5" fillId="0" borderId="11" xfId="52" applyNumberFormat="1" applyFont="1" applyFill="1" applyBorder="1" applyAlignment="1">
      <alignment vertical="center"/>
    </xf>
    <xf numFmtId="170" fontId="28" fillId="0" borderId="11" xfId="88" applyNumberFormat="1" applyFont="1" applyBorder="1" applyAlignment="1">
      <alignment vertical="center"/>
    </xf>
    <xf numFmtId="165" fontId="5" fillId="0" borderId="14" xfId="52" applyNumberFormat="1" applyFont="1" applyBorder="1"/>
    <xf numFmtId="165" fontId="5" fillId="0" borderId="0" xfId="52" applyNumberFormat="1" applyFont="1" applyBorder="1"/>
    <xf numFmtId="165" fontId="5" fillId="0" borderId="11" xfId="52" applyNumberFormat="1" applyFont="1" applyBorder="1"/>
    <xf numFmtId="1" fontId="5" fillId="0" borderId="0" xfId="52" applyNumberFormat="1" applyFont="1" applyBorder="1" applyAlignment="1">
      <alignment horizontal="right" vertical="center"/>
    </xf>
    <xf numFmtId="0" fontId="63" fillId="17" borderId="11" xfId="0" applyFont="1" applyFill="1" applyBorder="1" applyAlignment="1">
      <alignment horizontal="left" vertical="center" wrapText="1"/>
    </xf>
    <xf numFmtId="0" fontId="31" fillId="0" borderId="0" xfId="0" applyFont="1" applyFill="1" applyBorder="1" applyAlignment="1">
      <alignment horizontal="left" vertical="center" wrapText="1"/>
    </xf>
    <xf numFmtId="0" fontId="38" fillId="0" borderId="0" xfId="0" applyFont="1" applyAlignment="1">
      <alignment vertical="center"/>
    </xf>
    <xf numFmtId="0" fontId="35" fillId="0" borderId="0" xfId="0" applyFont="1" applyFill="1" applyBorder="1" applyAlignment="1">
      <alignment horizontal="center" vertical="center" wrapText="1"/>
    </xf>
    <xf numFmtId="0" fontId="2" fillId="18" borderId="14" xfId="0" applyFont="1" applyFill="1" applyBorder="1" applyAlignment="1">
      <alignment vertical="center" wrapText="1"/>
    </xf>
    <xf numFmtId="0" fontId="2" fillId="18" borderId="11" xfId="52" quotePrefix="1" applyNumberFormat="1" applyFont="1" applyFill="1" applyBorder="1" applyAlignment="1">
      <alignment vertical="center" wrapText="1"/>
    </xf>
    <xf numFmtId="0" fontId="2" fillId="18" borderId="10" xfId="52" applyNumberFormat="1" applyFont="1" applyFill="1" applyBorder="1" applyAlignment="1">
      <alignment vertical="center" wrapText="1"/>
    </xf>
    <xf numFmtId="1" fontId="2" fillId="18" borderId="10" xfId="52" applyNumberFormat="1" applyFont="1" applyFill="1" applyBorder="1" applyAlignment="1">
      <alignment vertical="center" wrapText="1"/>
    </xf>
    <xf numFmtId="0" fontId="2" fillId="18" borderId="10" xfId="52" applyFont="1" applyFill="1" applyBorder="1" applyAlignment="1">
      <alignment vertical="center" wrapText="1"/>
    </xf>
    <xf numFmtId="0" fontId="2" fillId="18" borderId="10" xfId="0" applyFont="1" applyFill="1" applyBorder="1" applyAlignment="1">
      <alignment horizontal="center" vertical="center" wrapText="1"/>
    </xf>
    <xf numFmtId="0" fontId="4" fillId="0" borderId="0" xfId="0" applyFont="1" applyBorder="1" applyAlignment="1">
      <alignment horizontal="left" vertical="center" wrapText="1"/>
    </xf>
    <xf numFmtId="0" fontId="4" fillId="0" borderId="11" xfId="0" applyFont="1" applyBorder="1" applyAlignment="1">
      <alignment horizontal="left" vertical="center" wrapText="1"/>
    </xf>
    <xf numFmtId="0" fontId="4" fillId="0" borderId="0" xfId="0" applyFont="1" applyFill="1" applyBorder="1" applyAlignment="1">
      <alignment horizontal="left" vertical="center" wrapText="1"/>
    </xf>
    <xf numFmtId="0" fontId="5" fillId="0" borderId="0" xfId="0" applyFont="1" applyFill="1" applyBorder="1" applyAlignment="1">
      <alignment horizontal="left" vertical="justify"/>
    </xf>
    <xf numFmtId="0" fontId="4" fillId="0" borderId="14" xfId="0" applyFont="1" applyBorder="1" applyAlignment="1">
      <alignment horizontal="left" vertical="center" wrapText="1"/>
    </xf>
    <xf numFmtId="0" fontId="4" fillId="0" borderId="0" xfId="0" applyFont="1" applyBorder="1" applyAlignment="1">
      <alignment vertical="center" wrapText="1"/>
    </xf>
    <xf numFmtId="0" fontId="38" fillId="18" borderId="10" xfId="0" applyFont="1" applyFill="1" applyBorder="1" applyAlignment="1">
      <alignment horizontal="center" vertical="justify" wrapText="1"/>
    </xf>
    <xf numFmtId="0" fontId="35" fillId="0" borderId="14" xfId="0" applyFont="1" applyBorder="1" applyAlignment="1">
      <alignment horizontal="left" vertical="center" wrapText="1"/>
    </xf>
    <xf numFmtId="0" fontId="35" fillId="0" borderId="0" xfId="0" applyFont="1" applyBorder="1" applyAlignment="1">
      <alignment horizontal="left" vertical="center" wrapText="1"/>
    </xf>
    <xf numFmtId="0" fontId="5" fillId="0" borderId="0" xfId="0" applyFont="1" applyBorder="1" applyAlignment="1">
      <alignment horizontal="left" vertical="justify"/>
    </xf>
    <xf numFmtId="0" fontId="35" fillId="0" borderId="0" xfId="0" applyFont="1" applyBorder="1" applyAlignment="1">
      <alignment horizontal="left" vertical="justify" wrapText="1"/>
    </xf>
    <xf numFmtId="167" fontId="5" fillId="0" borderId="14" xfId="0" applyNumberFormat="1" applyFont="1" applyFill="1" applyBorder="1" applyAlignment="1">
      <alignment horizontal="right" vertical="center" wrapText="1"/>
    </xf>
    <xf numFmtId="167" fontId="5" fillId="0" borderId="0" xfId="0" applyNumberFormat="1" applyFont="1" applyFill="1" applyBorder="1" applyAlignment="1">
      <alignment horizontal="right" vertical="center" wrapText="1"/>
    </xf>
    <xf numFmtId="0" fontId="38" fillId="18" borderId="12" xfId="0" applyFont="1" applyFill="1" applyBorder="1" applyAlignment="1">
      <alignment horizontal="center" vertical="center" wrapText="1"/>
    </xf>
    <xf numFmtId="0" fontId="38" fillId="18" borderId="13" xfId="0" applyFont="1" applyFill="1" applyBorder="1" applyAlignment="1">
      <alignment horizontal="center" vertical="center" wrapText="1"/>
    </xf>
    <xf numFmtId="166" fontId="5" fillId="0" borderId="14" xfId="0" applyNumberFormat="1" applyFont="1" applyFill="1" applyBorder="1" applyAlignment="1">
      <alignment horizontal="right" vertical="center" wrapText="1"/>
    </xf>
    <xf numFmtId="166" fontId="5" fillId="0" borderId="0" xfId="0" applyNumberFormat="1" applyFont="1" applyFill="1" applyBorder="1" applyAlignment="1">
      <alignment horizontal="right" vertical="center" wrapText="1"/>
    </xf>
    <xf numFmtId="166" fontId="5" fillId="0" borderId="14" xfId="0" applyNumberFormat="1" applyFont="1" applyFill="1" applyBorder="1" applyAlignment="1">
      <alignment horizontal="center" vertical="center" wrapText="1"/>
    </xf>
    <xf numFmtId="166" fontId="5" fillId="0" borderId="0" xfId="0" applyNumberFormat="1" applyFont="1" applyFill="1" applyBorder="1" applyAlignment="1">
      <alignment horizontal="center" vertical="center" wrapText="1"/>
    </xf>
    <xf numFmtId="0" fontId="35" fillId="0" borderId="0" xfId="0" applyFont="1" applyBorder="1" applyAlignment="1">
      <alignment horizontal="left" vertical="center"/>
    </xf>
    <xf numFmtId="1" fontId="5" fillId="0" borderId="14" xfId="0" applyNumberFormat="1" applyFont="1" applyFill="1" applyBorder="1" applyAlignment="1">
      <alignment horizontal="left" vertical="center" wrapText="1"/>
    </xf>
    <xf numFmtId="1" fontId="5" fillId="0" borderId="0" xfId="0" applyNumberFormat="1" applyFont="1" applyFill="1" applyBorder="1" applyAlignment="1">
      <alignment horizontal="left" vertical="center" wrapText="1"/>
    </xf>
    <xf numFmtId="1" fontId="5" fillId="0" borderId="14" xfId="0" applyNumberFormat="1" applyFont="1" applyFill="1" applyBorder="1" applyAlignment="1">
      <alignment horizontal="center" vertical="center" wrapText="1"/>
    </xf>
    <xf numFmtId="1" fontId="5" fillId="0" borderId="0" xfId="0" applyNumberFormat="1" applyFont="1" applyFill="1" applyBorder="1" applyAlignment="1">
      <alignment horizontal="center" vertical="center" wrapText="1"/>
    </xf>
    <xf numFmtId="0" fontId="5" fillId="0" borderId="14" xfId="0" applyFont="1" applyBorder="1" applyAlignment="1">
      <alignment horizontal="left" vertical="center" wrapText="1"/>
    </xf>
    <xf numFmtId="0" fontId="5" fillId="0" borderId="0" xfId="0" applyFont="1" applyBorder="1" applyAlignment="1">
      <alignment horizontal="left" vertical="center" wrapText="1"/>
    </xf>
    <xf numFmtId="0" fontId="5" fillId="0" borderId="0" xfId="0" applyFont="1" applyBorder="1" applyAlignment="1">
      <alignment horizontal="left" vertical="center"/>
    </xf>
    <xf numFmtId="0" fontId="5" fillId="0" borderId="0" xfId="0" applyFont="1" applyBorder="1" applyAlignment="1">
      <alignment horizontal="center" vertical="center"/>
    </xf>
    <xf numFmtId="0" fontId="5" fillId="0" borderId="11" xfId="0" applyFont="1" applyBorder="1" applyAlignment="1">
      <alignment horizontal="left" vertical="center"/>
    </xf>
    <xf numFmtId="0" fontId="5" fillId="0" borderId="11" xfId="0" applyFont="1" applyBorder="1" applyAlignment="1">
      <alignment horizontal="center" vertical="center"/>
    </xf>
    <xf numFmtId="0" fontId="5" fillId="0" borderId="11" xfId="0" applyFont="1" applyBorder="1" applyAlignment="1">
      <alignment horizontal="left" vertical="center" wrapText="1"/>
    </xf>
    <xf numFmtId="0" fontId="5" fillId="0" borderId="0" xfId="0" applyFont="1" applyFill="1" applyBorder="1" applyAlignment="1">
      <alignment horizontal="left" vertical="center" wrapText="1"/>
    </xf>
    <xf numFmtId="0" fontId="5" fillId="19" borderId="0" xfId="0" applyFont="1" applyFill="1" applyBorder="1" applyAlignment="1">
      <alignment vertical="top" wrapText="1"/>
    </xf>
    <xf numFmtId="0" fontId="5" fillId="0" borderId="14" xfId="0" applyFont="1" applyBorder="1" applyAlignment="1">
      <alignment vertical="top" wrapText="1"/>
    </xf>
    <xf numFmtId="0" fontId="5" fillId="0" borderId="0" xfId="0" applyFont="1" applyBorder="1" applyAlignment="1">
      <alignment vertical="top" wrapText="1"/>
    </xf>
    <xf numFmtId="0" fontId="5" fillId="0" borderId="11" xfId="0" applyFont="1" applyBorder="1" applyAlignment="1">
      <alignment vertical="top" wrapText="1"/>
    </xf>
    <xf numFmtId="0" fontId="5" fillId="0" borderId="11" xfId="0" applyFont="1" applyBorder="1" applyAlignment="1">
      <alignment horizontal="left"/>
    </xf>
    <xf numFmtId="0" fontId="5" fillId="0" borderId="0" xfId="0" applyFont="1" applyBorder="1" applyAlignment="1">
      <alignment horizontal="left"/>
    </xf>
    <xf numFmtId="0" fontId="5" fillId="0" borderId="14" xfId="0" applyFont="1" applyBorder="1" applyAlignment="1">
      <alignment horizontal="left"/>
    </xf>
    <xf numFmtId="0" fontId="2" fillId="18" borderId="14" xfId="0" applyFont="1" applyFill="1" applyBorder="1" applyAlignment="1">
      <alignment horizontal="center" vertical="center" wrapText="1"/>
    </xf>
    <xf numFmtId="0" fontId="2" fillId="18" borderId="0" xfId="0" applyFont="1" applyFill="1" applyBorder="1" applyAlignment="1">
      <alignment horizontal="center" vertical="center" wrapText="1"/>
    </xf>
    <xf numFmtId="0" fontId="5" fillId="0" borderId="0" xfId="0" applyFont="1" applyAlignment="1">
      <alignment horizontal="left" vertical="center" wrapText="1"/>
    </xf>
    <xf numFmtId="0" fontId="2" fillId="0" borderId="0" xfId="53" applyFont="1" applyAlignment="1">
      <alignment horizontal="left" vertical="center"/>
    </xf>
    <xf numFmtId="0" fontId="5" fillId="0" borderId="0" xfId="53" applyFont="1" applyAlignment="1">
      <alignment horizontal="left" vertical="center"/>
    </xf>
    <xf numFmtId="0" fontId="2" fillId="18" borderId="11" xfId="0" applyFont="1" applyFill="1" applyBorder="1" applyAlignment="1">
      <alignment horizontal="center" vertical="center" wrapText="1"/>
    </xf>
    <xf numFmtId="0" fontId="36" fillId="17" borderId="10" xfId="0" applyFont="1" applyFill="1" applyBorder="1" applyAlignment="1">
      <alignment horizontal="center" vertical="center"/>
    </xf>
    <xf numFmtId="0" fontId="5" fillId="0" borderId="14" xfId="0" applyFont="1" applyFill="1" applyBorder="1" applyAlignment="1">
      <alignment horizontal="left" vertical="justify"/>
    </xf>
    <xf numFmtId="0" fontId="37" fillId="0" borderId="14" xfId="0" applyFont="1" applyBorder="1" applyAlignment="1">
      <alignment horizontal="left" vertical="center" wrapText="1"/>
    </xf>
    <xf numFmtId="0" fontId="37" fillId="0" borderId="0" xfId="0" applyFont="1" applyBorder="1" applyAlignment="1">
      <alignment horizontal="left" vertical="center" wrapText="1"/>
    </xf>
    <xf numFmtId="0" fontId="35" fillId="0" borderId="11" xfId="0" applyFont="1" applyBorder="1" applyAlignment="1">
      <alignment horizontal="left" vertical="center" wrapText="1"/>
    </xf>
    <xf numFmtId="1" fontId="5"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44" fillId="0" borderId="0" xfId="0" applyFont="1" applyFill="1" applyBorder="1" applyAlignment="1">
      <alignment horizontal="left" vertical="center" wrapText="1"/>
    </xf>
    <xf numFmtId="0" fontId="2" fillId="18" borderId="14" xfId="52" applyFont="1" applyFill="1" applyBorder="1" applyAlignment="1">
      <alignment horizontal="center" vertical="center"/>
    </xf>
    <xf numFmtId="0" fontId="2" fillId="18" borderId="11" xfId="52" applyFont="1" applyFill="1" applyBorder="1" applyAlignment="1">
      <alignment horizontal="center" vertical="center"/>
    </xf>
    <xf numFmtId="0" fontId="2" fillId="18" borderId="10" xfId="52" applyFont="1" applyFill="1" applyBorder="1" applyAlignment="1">
      <alignment horizontal="center" vertical="center" wrapText="1"/>
    </xf>
    <xf numFmtId="0" fontId="5" fillId="0" borderId="0" xfId="52" applyFont="1" applyFill="1" applyBorder="1" applyAlignment="1">
      <alignment horizontal="left" vertical="center" wrapText="1"/>
    </xf>
    <xf numFmtId="4" fontId="2" fillId="18" borderId="10" xfId="52" applyNumberFormat="1" applyFont="1" applyFill="1" applyBorder="1" applyAlignment="1">
      <alignment horizontal="center" vertical="center" wrapText="1"/>
    </xf>
    <xf numFmtId="0" fontId="5" fillId="18" borderId="10" xfId="52" applyFont="1" applyFill="1" applyBorder="1" applyAlignment="1">
      <alignment horizontal="center" vertical="center" wrapText="1"/>
    </xf>
    <xf numFmtId="4" fontId="2" fillId="18" borderId="10" xfId="52" applyNumberFormat="1" applyFont="1" applyFill="1" applyBorder="1" applyAlignment="1">
      <alignment horizontal="center" vertical="center"/>
    </xf>
    <xf numFmtId="0" fontId="2" fillId="0" borderId="0" xfId="52" applyFont="1" applyFill="1" applyAlignment="1">
      <alignment horizontal="left" vertical="center" wrapText="1"/>
    </xf>
    <xf numFmtId="0" fontId="5" fillId="0" borderId="0" xfId="52" applyFont="1" applyFill="1" applyAlignment="1">
      <alignment horizontal="left" vertical="center" wrapText="1"/>
    </xf>
    <xf numFmtId="0" fontId="2" fillId="18" borderId="10" xfId="52" applyFont="1" applyFill="1" applyBorder="1" applyAlignment="1">
      <alignment horizontal="center" vertical="center"/>
    </xf>
    <xf numFmtId="0" fontId="5" fillId="0" borderId="0" xfId="52" applyNumberFormat="1" applyFont="1" applyFill="1" applyBorder="1" applyAlignment="1">
      <alignment horizontal="left" vertical="center" wrapText="1"/>
    </xf>
    <xf numFmtId="0" fontId="5" fillId="0" borderId="0" xfId="53" applyNumberFormat="1" applyFont="1" applyFill="1" applyBorder="1" applyAlignment="1">
      <alignment horizontal="left" vertical="center" wrapText="1"/>
    </xf>
    <xf numFmtId="0" fontId="5" fillId="0" borderId="11" xfId="53" applyNumberFormat="1" applyFont="1" applyFill="1" applyBorder="1" applyAlignment="1">
      <alignment horizontal="left" vertical="center" wrapText="1"/>
    </xf>
    <xf numFmtId="0" fontId="48" fillId="0" borderId="0" xfId="52" applyNumberFormat="1" applyFont="1" applyFill="1" applyBorder="1" applyAlignment="1">
      <alignment horizontal="left" vertical="center" wrapText="1"/>
    </xf>
    <xf numFmtId="0" fontId="48" fillId="0" borderId="14" xfId="52" applyNumberFormat="1" applyFont="1" applyFill="1" applyBorder="1" applyAlignment="1">
      <alignment horizontal="left" vertical="center" wrapText="1"/>
    </xf>
    <xf numFmtId="0" fontId="5" fillId="18" borderId="10" xfId="52" applyFont="1" applyFill="1" applyBorder="1" applyAlignment="1">
      <alignment horizontal="center" vertical="center"/>
    </xf>
    <xf numFmtId="0" fontId="5" fillId="0" borderId="0" xfId="52" applyFont="1" applyBorder="1" applyAlignment="1">
      <alignment horizontal="left" vertical="center" wrapText="1"/>
    </xf>
    <xf numFmtId="0" fontId="5" fillId="0" borderId="11" xfId="52" applyFont="1" applyBorder="1" applyAlignment="1">
      <alignment horizontal="left" vertical="center" wrapText="1"/>
    </xf>
    <xf numFmtId="166" fontId="5" fillId="0" borderId="0" xfId="53" applyNumberFormat="1" applyFont="1" applyFill="1" applyBorder="1" applyAlignment="1">
      <alignment horizontal="center" vertical="center" wrapText="1"/>
    </xf>
    <xf numFmtId="166" fontId="5" fillId="0" borderId="11" xfId="53" applyNumberFormat="1" applyFont="1" applyFill="1" applyBorder="1" applyAlignment="1">
      <alignment horizontal="center" vertical="center" wrapText="1"/>
    </xf>
    <xf numFmtId="0" fontId="2" fillId="0" borderId="14" xfId="52" applyFont="1" applyFill="1" applyBorder="1" applyAlignment="1">
      <alignment horizontal="left" vertical="center" wrapText="1"/>
    </xf>
    <xf numFmtId="0" fontId="5" fillId="0" borderId="0" xfId="52" applyNumberFormat="1" applyFont="1" applyBorder="1" applyAlignment="1">
      <alignment horizontal="left" vertical="center" wrapText="1"/>
    </xf>
    <xf numFmtId="0" fontId="2" fillId="0" borderId="0" xfId="52" applyFont="1" applyFill="1" applyBorder="1" applyAlignment="1">
      <alignment horizontal="left" vertical="center" wrapText="1"/>
    </xf>
    <xf numFmtId="0" fontId="36" fillId="17" borderId="10" xfId="52" applyFont="1" applyFill="1" applyBorder="1" applyAlignment="1">
      <alignment horizontal="left" vertical="center" wrapText="1"/>
    </xf>
    <xf numFmtId="0" fontId="48" fillId="0" borderId="0" xfId="52" applyFont="1" applyFill="1" applyBorder="1" applyAlignment="1">
      <alignment horizontal="left" vertical="center" wrapText="1"/>
    </xf>
    <xf numFmtId="0" fontId="48" fillId="0" borderId="14" xfId="52" applyFont="1" applyFill="1" applyBorder="1" applyAlignment="1">
      <alignment horizontal="left" vertical="center" wrapText="1"/>
    </xf>
    <xf numFmtId="0" fontId="5" fillId="0" borderId="14" xfId="52" applyFont="1" applyBorder="1" applyAlignment="1">
      <alignment horizontal="left" vertical="center" wrapText="1"/>
    </xf>
    <xf numFmtId="0" fontId="16" fillId="0" borderId="11" xfId="52" applyFont="1" applyBorder="1" applyAlignment="1">
      <alignment horizontal="left"/>
    </xf>
    <xf numFmtId="165" fontId="5" fillId="0" borderId="0" xfId="52" applyNumberFormat="1" applyFont="1" applyFill="1" applyBorder="1" applyAlignment="1">
      <alignment horizontal="center" vertical="center" wrapText="1"/>
    </xf>
    <xf numFmtId="165" fontId="5" fillId="0" borderId="11" xfId="52" applyNumberFormat="1" applyFont="1" applyFill="1" applyBorder="1" applyAlignment="1">
      <alignment horizontal="center" vertical="center" wrapText="1"/>
    </xf>
    <xf numFmtId="0" fontId="5" fillId="0" borderId="0" xfId="52" applyFont="1" applyBorder="1" applyAlignment="1">
      <alignment horizontal="left" vertical="center"/>
    </xf>
    <xf numFmtId="0" fontId="5" fillId="0" borderId="11" xfId="52" applyFont="1" applyBorder="1" applyAlignment="1">
      <alignment horizontal="left" vertical="center"/>
    </xf>
    <xf numFmtId="0" fontId="5" fillId="0" borderId="11" xfId="52" applyFont="1" applyFill="1" applyBorder="1" applyAlignment="1">
      <alignment horizontal="left" vertical="center" wrapText="1"/>
    </xf>
    <xf numFmtId="0" fontId="5" fillId="0" borderId="0" xfId="52" applyFont="1" applyBorder="1" applyAlignment="1">
      <alignment vertical="center" wrapText="1"/>
    </xf>
    <xf numFmtId="0" fontId="5" fillId="0" borderId="0" xfId="52" applyFont="1" applyBorder="1" applyAlignment="1">
      <alignment vertical="center"/>
    </xf>
    <xf numFmtId="0" fontId="5" fillId="0" borderId="14" xfId="52" applyFont="1" applyBorder="1" applyAlignment="1">
      <alignment vertical="center" wrapText="1"/>
    </xf>
    <xf numFmtId="0" fontId="5" fillId="0" borderId="14" xfId="52" applyFont="1" applyFill="1" applyBorder="1" applyAlignment="1">
      <alignment horizontal="left" vertical="center"/>
    </xf>
    <xf numFmtId="0" fontId="5" fillId="0" borderId="0" xfId="52" applyFont="1" applyFill="1" applyBorder="1" applyAlignment="1">
      <alignment horizontal="left" vertical="center"/>
    </xf>
    <xf numFmtId="0" fontId="18" fillId="0" borderId="0" xfId="52" applyFont="1" applyAlignment="1">
      <alignment horizontal="left" vertical="center" wrapText="1"/>
    </xf>
    <xf numFmtId="0" fontId="61" fillId="17" borderId="10" xfId="52" applyFont="1" applyFill="1" applyBorder="1" applyAlignment="1">
      <alignment horizontal="left" vertical="center" wrapText="1"/>
    </xf>
    <xf numFmtId="0" fontId="5" fillId="0" borderId="0" xfId="53" applyFont="1" applyFill="1" applyAlignment="1">
      <alignment vertical="center" wrapText="1"/>
    </xf>
    <xf numFmtId="0" fontId="45" fillId="0" borderId="0" xfId="0" applyFont="1" applyBorder="1" applyAlignment="1">
      <alignment horizontal="left" vertical="center" wrapText="1"/>
    </xf>
    <xf numFmtId="0" fontId="5" fillId="0" borderId="0" xfId="52" applyFont="1" applyFill="1" applyAlignment="1">
      <alignment vertical="center" wrapText="1"/>
    </xf>
    <xf numFmtId="0" fontId="16" fillId="0" borderId="11" xfId="52" applyFont="1" applyBorder="1" applyAlignment="1">
      <alignment horizontal="left" vertical="center"/>
    </xf>
    <xf numFmtId="0" fontId="5" fillId="0" borderId="0" xfId="52" applyNumberFormat="1" applyFont="1" applyBorder="1" applyAlignment="1">
      <alignment horizontal="left" vertical="center"/>
    </xf>
    <xf numFmtId="0" fontId="2" fillId="18" borderId="10" xfId="52" quotePrefix="1" applyNumberFormat="1" applyFont="1" applyFill="1" applyBorder="1" applyAlignment="1">
      <alignment horizontal="center" vertical="center" wrapText="1"/>
    </xf>
    <xf numFmtId="166" fontId="5" fillId="0" borderId="0" xfId="53" applyNumberFormat="1" applyFont="1" applyFill="1" applyBorder="1" applyAlignment="1">
      <alignment horizontal="left" vertical="center" wrapText="1"/>
    </xf>
    <xf numFmtId="166" fontId="5" fillId="0" borderId="11" xfId="53" applyNumberFormat="1" applyFont="1" applyFill="1" applyBorder="1" applyAlignment="1">
      <alignment horizontal="left" vertical="center" wrapText="1"/>
    </xf>
    <xf numFmtId="0" fontId="36" fillId="17" borderId="0" xfId="52" applyFont="1" applyFill="1" applyBorder="1" applyAlignment="1">
      <alignment horizontal="right" vertical="center" wrapText="1"/>
    </xf>
    <xf numFmtId="166" fontId="2" fillId="0" borderId="14" xfId="53" applyNumberFormat="1" applyFont="1" applyFill="1" applyBorder="1" applyAlignment="1">
      <alignment horizontal="left" vertical="center"/>
    </xf>
    <xf numFmtId="166" fontId="2" fillId="0" borderId="14" xfId="53" applyNumberFormat="1" applyFont="1" applyFill="1" applyBorder="1" applyAlignment="1">
      <alignment vertical="center"/>
    </xf>
    <xf numFmtId="166" fontId="5" fillId="0" borderId="0" xfId="53" applyNumberFormat="1" applyFont="1" applyFill="1" applyBorder="1" applyAlignment="1">
      <alignment horizontal="left" vertical="center"/>
    </xf>
    <xf numFmtId="0" fontId="2" fillId="18" borderId="11" xfId="63" applyFont="1" applyFill="1" applyBorder="1" applyAlignment="1" applyProtection="1">
      <alignment horizontal="center" vertical="center"/>
    </xf>
    <xf numFmtId="0" fontId="5" fillId="18" borderId="11" xfId="63" applyFont="1" applyFill="1" applyBorder="1" applyAlignment="1">
      <alignment horizontal="center" vertical="center"/>
    </xf>
    <xf numFmtId="0" fontId="5" fillId="16" borderId="0" xfId="63" applyFont="1" applyFill="1" applyAlignment="1">
      <alignment horizontal="left" vertical="center" wrapText="1"/>
    </xf>
    <xf numFmtId="0" fontId="44" fillId="16" borderId="0" xfId="63" applyFont="1" applyFill="1" applyAlignment="1">
      <alignment horizontal="left" vertical="center" wrapText="1"/>
    </xf>
    <xf numFmtId="0" fontId="2" fillId="18" borderId="14" xfId="63" applyFont="1" applyFill="1" applyBorder="1" applyAlignment="1" applyProtection="1">
      <alignment horizontal="center" vertical="center"/>
    </xf>
    <xf numFmtId="0" fontId="2" fillId="18" borderId="10" xfId="63" applyFont="1" applyFill="1" applyBorder="1" applyAlignment="1" applyProtection="1">
      <alignment horizontal="center" vertical="center"/>
    </xf>
    <xf numFmtId="0" fontId="5" fillId="18" borderId="10" xfId="63" applyFont="1" applyFill="1" applyBorder="1" applyAlignment="1">
      <alignment horizontal="center" vertical="center"/>
    </xf>
    <xf numFmtId="2" fontId="48" fillId="18" borderId="11" xfId="63" applyNumberFormat="1" applyFont="1" applyFill="1" applyBorder="1" applyAlignment="1" applyProtection="1">
      <alignment horizontal="center" vertical="center"/>
    </xf>
    <xf numFmtId="0" fontId="5" fillId="18" borderId="11" xfId="63" applyFont="1" applyFill="1" applyBorder="1" applyAlignment="1">
      <alignment vertical="center"/>
    </xf>
    <xf numFmtId="0" fontId="5" fillId="0" borderId="0" xfId="63" applyFont="1" applyAlignment="1">
      <alignment horizontal="left" vertical="center"/>
    </xf>
    <xf numFmtId="0" fontId="48" fillId="18" borderId="14" xfId="63" applyFont="1" applyFill="1" applyBorder="1" applyAlignment="1" applyProtection="1">
      <alignment horizontal="center" vertical="center"/>
    </xf>
    <xf numFmtId="0" fontId="48" fillId="18" borderId="11" xfId="63" applyFont="1" applyFill="1" applyBorder="1" applyAlignment="1" applyProtection="1">
      <alignment horizontal="center" vertical="center"/>
    </xf>
    <xf numFmtId="0" fontId="48" fillId="18" borderId="10" xfId="63" applyFont="1" applyFill="1" applyBorder="1" applyAlignment="1" applyProtection="1">
      <alignment horizontal="center" vertical="center" wrapText="1"/>
    </xf>
    <xf numFmtId="0" fontId="5" fillId="18" borderId="10" xfId="63" applyFont="1" applyFill="1" applyBorder="1" applyAlignment="1">
      <alignment vertical="center"/>
    </xf>
    <xf numFmtId="0" fontId="2" fillId="18" borderId="14" xfId="63" applyFont="1" applyFill="1" applyBorder="1" applyAlignment="1">
      <alignment horizontal="center" vertical="center"/>
    </xf>
    <xf numFmtId="0" fontId="2" fillId="18" borderId="11" xfId="63" applyFont="1" applyFill="1" applyBorder="1" applyAlignment="1">
      <alignment horizontal="center" vertical="center"/>
    </xf>
    <xf numFmtId="0" fontId="48" fillId="18" borderId="14" xfId="63" applyFont="1" applyFill="1" applyBorder="1" applyAlignment="1" applyProtection="1">
      <alignment horizontal="center" vertical="center" wrapText="1"/>
    </xf>
    <xf numFmtId="0" fontId="48" fillId="18" borderId="11" xfId="63" applyFont="1" applyFill="1" applyBorder="1" applyAlignment="1" applyProtection="1">
      <alignment horizontal="center" vertical="center" wrapText="1"/>
    </xf>
    <xf numFmtId="0" fontId="5" fillId="18" borderId="11" xfId="63" applyFont="1" applyFill="1" applyBorder="1" applyAlignment="1">
      <alignment horizontal="center" vertical="center" wrapText="1"/>
    </xf>
    <xf numFmtId="0" fontId="48" fillId="18" borderId="10" xfId="63" applyFont="1" applyFill="1" applyBorder="1" applyAlignment="1" applyProtection="1">
      <alignment horizontal="center" vertical="center"/>
    </xf>
    <xf numFmtId="3" fontId="5" fillId="19" borderId="0" xfId="63" applyNumberFormat="1" applyFont="1" applyFill="1" applyBorder="1" applyAlignment="1" applyProtection="1">
      <alignment horizontal="center" vertical="center"/>
    </xf>
    <xf numFmtId="0" fontId="5" fillId="18" borderId="10" xfId="63" applyFont="1" applyFill="1" applyBorder="1" applyAlignment="1">
      <alignment horizontal="center" vertical="center" wrapText="1"/>
    </xf>
    <xf numFmtId="0" fontId="2" fillId="18" borderId="14" xfId="63" applyFont="1" applyFill="1" applyBorder="1" applyAlignment="1">
      <alignment horizontal="center" vertical="center" wrapText="1"/>
    </xf>
    <xf numFmtId="0" fontId="5" fillId="18" borderId="14" xfId="63" applyFont="1" applyFill="1" applyBorder="1" applyAlignment="1">
      <alignment horizontal="center" vertical="center"/>
    </xf>
    <xf numFmtId="0" fontId="2" fillId="18" borderId="11" xfId="63" applyFont="1" applyFill="1" applyBorder="1" applyAlignment="1">
      <alignment horizontal="center" vertical="center" wrapText="1"/>
    </xf>
    <xf numFmtId="2" fontId="48" fillId="18" borderId="11" xfId="63" applyNumberFormat="1" applyFont="1" applyFill="1" applyBorder="1" applyAlignment="1" applyProtection="1">
      <alignment horizontal="center" vertical="center" wrapText="1"/>
    </xf>
    <xf numFmtId="0" fontId="5" fillId="16" borderId="0" xfId="52" applyFont="1" applyFill="1" applyAlignment="1">
      <alignment horizontal="left" vertical="center" wrapText="1"/>
    </xf>
    <xf numFmtId="0" fontId="2" fillId="18" borderId="14" xfId="52" applyFont="1" applyFill="1" applyBorder="1" applyAlignment="1">
      <alignment horizontal="center" vertical="center" wrapText="1"/>
    </xf>
    <xf numFmtId="0" fontId="2" fillId="18" borderId="11" xfId="52" applyFont="1" applyFill="1" applyBorder="1" applyAlignment="1">
      <alignment horizontal="center" vertical="center" wrapText="1"/>
    </xf>
    <xf numFmtId="0" fontId="2" fillId="18" borderId="0" xfId="52" applyFont="1" applyFill="1" applyBorder="1" applyAlignment="1">
      <alignment horizontal="center" vertical="center" wrapText="1"/>
    </xf>
    <xf numFmtId="3" fontId="2" fillId="18" borderId="10" xfId="52" applyNumberFormat="1" applyFont="1" applyFill="1" applyBorder="1" applyAlignment="1">
      <alignment horizontal="center" vertical="center" wrapText="1"/>
    </xf>
    <xf numFmtId="3" fontId="2" fillId="18" borderId="11" xfId="52" applyNumberFormat="1" applyFont="1" applyFill="1" applyBorder="1" applyAlignment="1">
      <alignment horizontal="center" vertical="center" wrapText="1"/>
    </xf>
    <xf numFmtId="0" fontId="5" fillId="0" borderId="0" xfId="52" applyFont="1" applyAlignment="1">
      <alignment horizontal="left" vertical="center" wrapText="1"/>
    </xf>
    <xf numFmtId="165" fontId="2" fillId="18" borderId="11" xfId="52" applyNumberFormat="1" applyFont="1" applyFill="1" applyBorder="1" applyAlignment="1">
      <alignment horizontal="center" vertical="center"/>
    </xf>
    <xf numFmtId="165" fontId="2" fillId="18" borderId="10" xfId="52" applyNumberFormat="1" applyFont="1" applyFill="1" applyBorder="1" applyAlignment="1">
      <alignment horizontal="center" vertical="center"/>
    </xf>
    <xf numFmtId="1" fontId="2" fillId="18" borderId="14" xfId="52" applyNumberFormat="1" applyFont="1" applyFill="1" applyBorder="1" applyAlignment="1">
      <alignment horizontal="center" vertical="center" wrapText="1"/>
    </xf>
    <xf numFmtId="1" fontId="2" fillId="18" borderId="10" xfId="52" applyNumberFormat="1" applyFont="1" applyFill="1" applyBorder="1" applyAlignment="1">
      <alignment horizontal="center" vertical="center" wrapText="1"/>
    </xf>
  </cellXfs>
  <cellStyles count="91">
    <cellStyle name="20% - Énfasis1 2" xfId="1"/>
    <cellStyle name="20% - Énfasis2 2" xfId="2"/>
    <cellStyle name="20% - Énfasis3 2" xfId="3"/>
    <cellStyle name="20% - Énfasis4 2" xfId="4"/>
    <cellStyle name="20% - Énfasis5 2" xfId="5"/>
    <cellStyle name="20% - Énfasis6 2" xfId="6"/>
    <cellStyle name="40% - Énfasis1 2" xfId="7"/>
    <cellStyle name="40% - Énfasis2 2" xfId="8"/>
    <cellStyle name="40% - Énfasis3 2" xfId="9"/>
    <cellStyle name="40% - Énfasis4 2" xfId="10"/>
    <cellStyle name="40% - Énfasis5 2" xfId="11"/>
    <cellStyle name="40% - Énfasis6 2" xfId="12"/>
    <cellStyle name="60% - Énfasis1 2" xfId="13"/>
    <cellStyle name="60% - Énfasis2 2" xfId="14"/>
    <cellStyle name="60% - Énfasis3 2" xfId="15"/>
    <cellStyle name="60% - Énfasis4 2" xfId="16"/>
    <cellStyle name="60% - Énfasis5 2" xfId="17"/>
    <cellStyle name="60% - Énfasis6 2" xfId="18"/>
    <cellStyle name="Buena 2" xfId="19"/>
    <cellStyle name="Cálculo 2" xfId="20"/>
    <cellStyle name="Celda de comprobación 2" xfId="21"/>
    <cellStyle name="Celda vinculada 2" xfId="22"/>
    <cellStyle name="Diseño" xfId="23"/>
    <cellStyle name="Diseño 2" xfId="24"/>
    <cellStyle name="Diseño 2 2" xfId="25"/>
    <cellStyle name="Diseño 2_PRUEBA MACROS" xfId="26"/>
    <cellStyle name="Diseño 3" xfId="27"/>
    <cellStyle name="Diseño_PRUEBA MACROS" xfId="28"/>
    <cellStyle name="Encabezado 4 2" xfId="29"/>
    <cellStyle name="Énfasis1 2" xfId="30"/>
    <cellStyle name="Énfasis2 2" xfId="31"/>
    <cellStyle name="Énfasis3 2" xfId="32"/>
    <cellStyle name="Énfasis4 2" xfId="33"/>
    <cellStyle name="Énfasis5 2" xfId="34"/>
    <cellStyle name="Énfasis6 2" xfId="35"/>
    <cellStyle name="Entrada 2" xfId="36"/>
    <cellStyle name="Euro" xfId="37"/>
    <cellStyle name="Euro 2" xfId="38"/>
    <cellStyle name="Euro_Averiguaciones consignadas 2009-2010_2011AVANCE ACUSATORIO " xfId="39"/>
    <cellStyle name="Incorrecto 2" xfId="40"/>
    <cellStyle name="Millares" xfId="88" builtinId="3"/>
    <cellStyle name="Millares 2" xfId="41"/>
    <cellStyle name="Millares 2 2" xfId="42"/>
    <cellStyle name="Millares 3" xfId="43"/>
    <cellStyle name="Moneda" xfId="44" builtinId="4"/>
    <cellStyle name="Moneda 2" xfId="45"/>
    <cellStyle name="Moneda 2 2" xfId="46"/>
    <cellStyle name="Moneda 3" xfId="47"/>
    <cellStyle name="Moneda 4 2 2" xfId="48"/>
    <cellStyle name="Moneda 5" xfId="49"/>
    <cellStyle name="Neutral 2" xfId="50"/>
    <cellStyle name="Normal" xfId="0" builtinId="0"/>
    <cellStyle name="Normal 13" xfId="51"/>
    <cellStyle name="Normal 13 3" xfId="90"/>
    <cellStyle name="Normal 2" xfId="52"/>
    <cellStyle name="Normal 2 2" xfId="53"/>
    <cellStyle name="Normal 2 2 2" xfId="54"/>
    <cellStyle name="Normal 2 2 3" xfId="55"/>
    <cellStyle name="Normal 2 2 4" xfId="56"/>
    <cellStyle name="Normal 2 2 4 2" xfId="57"/>
    <cellStyle name="Normal 2 2_Averiguaciones consignadas 2009-2010_2011AVANCE ACUSATORIO " xfId="58"/>
    <cellStyle name="Normal 2 3" xfId="59"/>
    <cellStyle name="Normal 2 3 2" xfId="60"/>
    <cellStyle name="Normal 2 4" xfId="61"/>
    <cellStyle name="Normal 2 5" xfId="62"/>
    <cellStyle name="Normal 3" xfId="63"/>
    <cellStyle name="Normal 3 2" xfId="64"/>
    <cellStyle name="Normal 4 2" xfId="65"/>
    <cellStyle name="Normal 4 3" xfId="66"/>
    <cellStyle name="Normal 5" xfId="67"/>
    <cellStyle name="Normal 5 2" xfId="68"/>
    <cellStyle name="Normal 5_PRUEBA MACROS" xfId="69"/>
    <cellStyle name="Normal 6" xfId="70"/>
    <cellStyle name="Normal 7" xfId="71"/>
    <cellStyle name="Normal 8" xfId="72"/>
    <cellStyle name="Notas 2" xfId="73"/>
    <cellStyle name="Notas 2 2" xfId="74"/>
    <cellStyle name="Porcentaje" xfId="89" builtinId="5"/>
    <cellStyle name="Porcentual 2" xfId="75"/>
    <cellStyle name="Porcentual 2 2" xfId="76"/>
    <cellStyle name="Porcentual 3" xfId="77"/>
    <cellStyle name="Salida 2" xfId="78"/>
    <cellStyle name="Texto de advertencia 2" xfId="79"/>
    <cellStyle name="Texto explicativo 2" xfId="80"/>
    <cellStyle name="Título 1 2" xfId="81"/>
    <cellStyle name="Título 2 2" xfId="82"/>
    <cellStyle name="Título 3 2" xfId="83"/>
    <cellStyle name="Título 4" xfId="84"/>
    <cellStyle name="Total 2" xfId="85"/>
    <cellStyle name="Währung" xfId="86"/>
    <cellStyle name="Währung 2" xfId="87"/>
  </cellStyles>
  <dxfs count="0"/>
  <tableStyles count="0" defaultTableStyle="TableStyleMedium2" defaultPivotStyle="PivotStyleLight16"/>
  <colors>
    <mruColors>
      <color rgb="FFFFFFFF"/>
      <color rgb="FF548235"/>
      <color rgb="FF0064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3.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267062</xdr:colOff>
      <xdr:row>37</xdr:row>
      <xdr:rowOff>133350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610837" cy="637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16</xdr:row>
      <xdr:rowOff>0</xdr:rowOff>
    </xdr:from>
    <xdr:to>
      <xdr:col>2</xdr:col>
      <xdr:colOff>619125</xdr:colOff>
      <xdr:row>16</xdr:row>
      <xdr:rowOff>0</xdr:rowOff>
    </xdr:to>
    <xdr:sp macro="" textlink="">
      <xdr:nvSpPr>
        <xdr:cNvPr id="2" name="Text Box 1"/>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3" name="Text Box 2"/>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4" name="Text Box 3"/>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5" name="Text Box 4"/>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6" name="Text Box 5"/>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7" name="Text Box 6"/>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8" name="Text Box 7"/>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9" name="Text Box 8"/>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0" name="Text Box 9"/>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1" name="Text Box 10"/>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2" name="Text Box 11"/>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INVERSIÓN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13" name="Text Box 12"/>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14" name="Text Box 13"/>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5" name="Text Box 14"/>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6" name="Text Box 15"/>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7" name="Text Box 16"/>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8" name="Text Box 17"/>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19" name="Text Box 18"/>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20" name="Text Box 19"/>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1" name="Text Box 20"/>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22" name="Text Box 21"/>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3" name="Text Box 22"/>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24" name="Text Box 23"/>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25" name="Text Box 24"/>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26" name="Text Box 25"/>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27" name="Text Box 26"/>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28" name="Text Box 27"/>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29" name="Text Box 28"/>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30" name="Text Box 29"/>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31" name="Text Box 30"/>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2" name="Text Box 31"/>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3" name="Text Box 32"/>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4" name="Text Box 33"/>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5" name="Text Box 34"/>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6" name="Text Box 35"/>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INVERSIÓN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37" name="Text Box 36"/>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38" name="Text Box 37"/>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9" name="Text Box 38"/>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40" name="Text Box 39"/>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41" name="Text Box 40"/>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42" name="Text Box 41"/>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43" name="Text Box 42"/>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44" name="Text Box 43"/>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45" name="Text Box 44"/>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46" name="Text Box 45"/>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47" name="Text Box 46"/>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48" name="Text Box 47"/>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49" name="Text Box 48"/>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50" name="Text Box 49"/>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51" name="Text Box 50"/>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52" name="Text Box 51"/>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53" name="Text Box 52"/>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54" name="Text Box 53"/>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55" name="Text Box 54"/>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56" name="Text Box 55"/>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57" name="Text Box 56"/>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58" name="Text Box 57"/>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59" name="Text Box 58"/>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60" name="Text Box 59"/>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61" name="Text Box 60"/>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62" name="Text Box 61"/>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63" name="Text Box 62"/>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64" name="Text Box 63"/>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65" name="Text Box 64"/>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66" name="Text Box 65"/>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67" name="Text Box 66"/>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68" name="Text Box 67"/>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69" name="Text Box 68"/>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70" name="Text Box 69"/>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71" name="Text Box 70"/>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72" name="Text Box 71"/>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73" name="Text Box 72"/>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74" name="Text Box 73"/>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75" name="Text Box 74"/>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76" name="Text Box 75"/>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77" name="Text Box 76"/>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78" name="Text Box 77"/>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79" name="Text Box 78"/>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80" name="Text Box 79"/>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81" name="Text Box 80"/>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82" name="Text Box 81"/>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83" name="Text Box 82"/>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84" name="Text Box 83"/>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85" name="Text Box 84"/>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86" name="Text Box 85"/>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87" name="Text Box 86"/>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88" name="Text Box 87"/>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89" name="Text Box 88"/>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90" name="Text Box 89"/>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91" name="Text Box 90"/>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92" name="Text Box 91"/>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93" name="Text Box 92"/>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94" name="Text Box 93"/>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95" name="Text Box 94"/>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96" name="Text Box 95"/>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97" name="Text Box 96"/>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98" name="Text Box 97"/>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99" name="Text Box 98"/>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100" name="Text Box 99"/>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101" name="Text Box 100"/>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102" name="Text Box 101"/>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103" name="Text Box 102"/>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04" name="Text Box 103"/>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05" name="Text Box 104"/>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06" name="Text Box 105"/>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07" name="Text Box 106"/>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08" name="Text Box 107"/>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109" name="Text Box 108"/>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110" name="Text Box 109"/>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11" name="Text Box 110"/>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12" name="Text Box 111"/>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13" name="Text Box 112"/>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14" name="Text Box 113"/>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115" name="Text Box 114"/>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116" name="Text Box 115"/>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17" name="Text Box 116"/>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118" name="Text Box 117"/>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19" name="Text Box 118"/>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120" name="Text Box 119"/>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121" name="Text Box 120"/>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122" name="Text Box 121"/>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123" name="Text Box 122"/>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124" name="Text Box 123"/>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125" name="Text Box 124"/>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126" name="Text Box 125"/>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127" name="Text Box 126"/>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28" name="Text Box 127"/>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29" name="Text Box 128"/>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30" name="Text Box 129"/>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31" name="Text Box 130"/>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32" name="Text Box 131"/>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133" name="Text Box 132"/>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134" name="Text Box 133"/>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35" name="Text Box 134"/>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36" name="Text Box 135"/>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37" name="Text Box 136"/>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38" name="Text Box 137"/>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139" name="Text Box 138"/>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140" name="Text Box 139"/>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41" name="Text Box 140"/>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142" name="Text Box 141"/>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43" name="Text Box 142"/>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144" name="Text Box 143"/>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145" name="Text Box 144"/>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146" name="Text Box 145"/>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147" name="Text Box 146"/>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148" name="Text Box 147"/>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149" name="Text Box 148"/>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150" name="Text Box 149"/>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151" name="Text Box 150"/>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52" name="Text Box 151"/>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53" name="Text Box 152"/>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54" name="Text Box 153"/>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55" name="Text Box 154"/>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56" name="Text Box 155"/>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157" name="Text Box 156"/>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158" name="Text Box 157"/>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59" name="Text Box 158"/>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60" name="Text Box 159"/>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61" name="Text Box 160"/>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62" name="Text Box 161"/>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163" name="Text Box 162"/>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164" name="Text Box 163"/>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65" name="Text Box 164"/>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166" name="Text Box 165"/>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67" name="Text Box 166"/>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168" name="Text Box 167"/>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169" name="Text Box 168"/>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170" name="Text Box 169"/>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171" name="Text Box 170"/>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172" name="Text Box 171"/>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173" name="Text Box 172"/>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174" name="Text Box 173"/>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175" name="Text Box 174"/>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76" name="Text Box 175"/>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77" name="Text Box 176"/>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78" name="Text Box 177"/>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79" name="Text Box 178"/>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80" name="Text Box 179"/>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181" name="Text Box 180"/>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182" name="Text Box 181"/>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83" name="Text Box 182"/>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84" name="Text Box 183"/>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85" name="Text Box 184"/>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86" name="Text Box 185"/>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187" name="Text Box 186"/>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188" name="Text Box 187"/>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89" name="Text Box 188"/>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190" name="Text Box 189"/>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91" name="Text Box 190"/>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192" name="Text Box 191"/>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193" name="Text Box 192"/>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194" name="Text Box 193"/>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195" name="Text Box 194"/>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196" name="Text Box 195"/>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197" name="Text Box 196"/>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198" name="Text Box 197"/>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199" name="Text Box 198"/>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00" name="Text Box 199"/>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01" name="Text Box 200"/>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02" name="Text Box 201"/>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03" name="Text Box 202"/>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04" name="Text Box 203"/>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205" name="Text Box 204"/>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206" name="Text Box 205"/>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07" name="Text Box 206"/>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08" name="Text Box 207"/>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09" name="Text Box 208"/>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10" name="Text Box 209"/>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211" name="Text Box 210"/>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212" name="Text Box 211"/>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13" name="Text Box 212"/>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214" name="Text Box 213"/>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15" name="Text Box 214"/>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216" name="Text Box 215"/>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217" name="Text Box 216"/>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218" name="Text Box 217"/>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219" name="Text Box 218"/>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220" name="Text Box 219"/>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221" name="Text Box 220"/>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222" name="Text Box 221"/>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223" name="Text Box 222"/>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24" name="Text Box 223"/>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25" name="Text Box 224"/>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26" name="Text Box 225"/>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27" name="Text Box 226"/>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28" name="Text Box 227"/>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229" name="Text Box 228"/>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230" name="Text Box 229"/>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31" name="Text Box 230"/>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32" name="Text Box 231"/>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33" name="Text Box 232"/>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34" name="Text Box 233"/>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235" name="Text Box 234"/>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236" name="Text Box 235"/>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37" name="Text Box 236"/>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238" name="Text Box 237"/>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39" name="Text Box 238"/>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240" name="Text Box 239"/>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241" name="Text Box 240"/>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242" name="Text Box 241"/>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243" name="Text Box 242"/>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244" name="Text Box 243"/>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245" name="Text Box 244"/>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246" name="Text Box 245"/>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247" name="Text Box 246"/>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48" name="Text Box 247"/>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49" name="Text Box 248"/>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50" name="Text Box 249"/>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51" name="Text Box 250"/>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52" name="Text Box 251"/>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253" name="Text Box 252"/>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254" name="Text Box 253"/>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55" name="Text Box 254"/>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56" name="Text Box 255"/>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57" name="Text Box 256"/>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58" name="Text Box 257"/>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259" name="Text Box 258"/>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260" name="Text Box 259"/>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61" name="Text Box 260"/>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262" name="Text Box 261"/>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63" name="Text Box 262"/>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264" name="Text Box 263"/>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265" name="Text Box 264"/>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266" name="Text Box 265"/>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267" name="Text Box 266"/>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268" name="Text Box 267"/>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269" name="Text Box 268"/>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270" name="Text Box 269"/>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271" name="Text Box 270"/>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72" name="Text Box 271"/>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73" name="Text Box 272"/>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74" name="Text Box 273"/>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75" name="Text Box 274"/>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76" name="Text Box 275"/>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277" name="Text Box 276"/>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278" name="Text Box 277"/>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79" name="Text Box 278"/>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80" name="Text Box 279"/>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81" name="Text Box 280"/>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82" name="Text Box 281"/>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283" name="Text Box 282"/>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284" name="Text Box 283"/>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85" name="Text Box 284"/>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286" name="Text Box 285"/>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87" name="Text Box 286"/>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288" name="Text Box 287"/>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289" name="Text Box 288"/>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290" name="Text Box 289"/>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291" name="Text Box 290"/>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292" name="Text Box 291"/>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293" name="Text Box 292"/>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294" name="Text Box 293"/>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295" name="Text Box 294"/>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96" name="Text Box 295"/>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97" name="Text Box 296"/>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98" name="Text Box 297"/>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99" name="Text Box 298"/>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00" name="Text Box 299"/>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301" name="Text Box 300"/>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302" name="Text Box 301"/>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03" name="Text Box 302"/>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04" name="Text Box 303"/>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05" name="Text Box 304"/>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06" name="Text Box 305"/>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307" name="Text Box 306"/>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308" name="Text Box 307"/>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09" name="Text Box 308"/>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310" name="Text Box 309"/>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11" name="Text Box 310"/>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312" name="Text Box 311"/>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313" name="Text Box 312"/>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314" name="Text Box 313"/>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315" name="Text Box 314"/>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316" name="Text Box 315"/>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317" name="Text Box 316"/>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318" name="Text Box 317"/>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319" name="Text Box 318"/>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20" name="Text Box 319"/>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21" name="Text Box 320"/>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22" name="Text Box 321"/>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23" name="Text Box 322"/>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24" name="Text Box 323"/>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325" name="Text Box 324"/>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326" name="Text Box 325"/>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27" name="Text Box 326"/>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28" name="Text Box 327"/>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29" name="Text Box 328"/>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30" name="Text Box 329"/>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331" name="Text Box 330"/>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332" name="Text Box 331"/>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33" name="Text Box 332"/>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334" name="Text Box 333"/>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35" name="Text Box 334"/>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336" name="Text Box 335"/>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337" name="Text Box 336"/>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338" name="Text Box 337"/>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339" name="Text Box 338"/>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340" name="Text Box 339"/>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341" name="Text Box 340"/>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342" name="Text Box 341"/>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343" name="Text Box 342"/>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44" name="Text Box 343"/>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45" name="Text Box 344"/>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46" name="Text Box 345"/>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47" name="Text Box 346"/>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48" name="Text Box 347"/>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349" name="Text Box 348"/>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350" name="Text Box 349"/>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51" name="Text Box 350"/>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52" name="Text Box 351"/>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53" name="Text Box 352"/>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54" name="Text Box 353"/>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355" name="Text Box 354"/>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356" name="Text Box 355"/>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57" name="Text Box 356"/>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358" name="Text Box 357"/>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59" name="Text Box 358"/>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360" name="Text Box 359"/>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361" name="Text Box 360"/>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362" name="Text Box 361"/>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363" name="Text Box 362"/>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364" name="Text Box 363"/>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365" name="Text Box 364"/>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366" name="Text Box 365"/>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367" name="Text Box 366"/>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68" name="Text Box 367"/>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69" name="Text Box 368"/>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70" name="Text Box 369"/>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71" name="Text Box 370"/>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72" name="Text Box 371"/>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373" name="Text Box 372"/>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374" name="Text Box 373"/>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75" name="Text Box 374"/>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76" name="Text Box 375"/>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77" name="Text Box 376"/>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78" name="Text Box 377"/>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379" name="Text Box 378"/>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380" name="Text Box 379"/>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81" name="Text Box 380"/>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382" name="Text Box 381"/>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83" name="Text Box 382"/>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384" name="Text Box 383"/>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385" name="Text Box 384"/>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386" name="Text Box 1"/>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387" name="Text Box 2"/>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388" name="Text Box 3"/>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389" name="Text Box 4"/>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390" name="Text Box 5"/>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391" name="Text Box 6"/>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392" name="Text Box 7"/>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393" name="Text Box 8"/>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394" name="Text Box 9"/>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395" name="Text Box 10"/>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396" name="Text Box 11"/>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INVERSIÓN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397" name="Text Box 12"/>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398" name="Text Box 13"/>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399" name="Text Box 14"/>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00" name="Text Box 15"/>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01" name="Text Box 16"/>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02" name="Text Box 17"/>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403" name="Text Box 18"/>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404" name="Text Box 19"/>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05" name="Text Box 20"/>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406" name="Text Box 21"/>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07" name="Text Box 22"/>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408" name="Text Box 23"/>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409" name="Text Box 24"/>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410" name="Text Box 25"/>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411" name="Text Box 26"/>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412" name="Text Box 27"/>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413" name="Text Box 28"/>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414" name="Text Box 29"/>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415" name="Text Box 30"/>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16" name="Text Box 31"/>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17" name="Text Box 32"/>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18" name="Text Box 33"/>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19" name="Text Box 34"/>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20" name="Text Box 35"/>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INVERSIÓN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421" name="Text Box 36"/>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422" name="Text Box 37"/>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23" name="Text Box 38"/>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24" name="Text Box 39"/>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25" name="Text Box 40"/>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26" name="Text Box 41"/>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427" name="Text Box 42"/>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428" name="Text Box 43"/>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29" name="Text Box 44"/>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430" name="Text Box 45"/>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31" name="Text Box 46"/>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432" name="Text Box 47"/>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433" name="Text Box 48"/>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434" name="Text Box 49"/>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435" name="Text Box 50"/>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436" name="Text Box 51"/>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437" name="Text Box 52"/>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438" name="Text Box 53"/>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439" name="Text Box 54"/>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40" name="Text Box 55"/>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41" name="Text Box 56"/>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42" name="Text Box 57"/>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43" name="Text Box 58"/>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44" name="Text Box 59"/>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445" name="Text Box 60"/>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446" name="Text Box 61"/>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47" name="Text Box 62"/>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48" name="Text Box 63"/>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49" name="Text Box 64"/>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50" name="Text Box 65"/>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451" name="Text Box 66"/>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452" name="Text Box 67"/>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53" name="Text Box 68"/>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454" name="Text Box 69"/>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55" name="Text Box 70"/>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456" name="Text Box 71"/>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457" name="Text Box 72"/>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458" name="Text Box 73"/>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459" name="Text Box 74"/>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460" name="Text Box 75"/>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461" name="Text Box 76"/>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462" name="Text Box 77"/>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463" name="Text Box 78"/>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64" name="Text Box 79"/>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65" name="Text Box 80"/>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66" name="Text Box 81"/>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67" name="Text Box 82"/>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68" name="Text Box 83"/>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469" name="Text Box 84"/>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470" name="Text Box 85"/>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71" name="Text Box 86"/>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72" name="Text Box 87"/>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73" name="Text Box 88"/>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74" name="Text Box 89"/>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475" name="Text Box 90"/>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476" name="Text Box 91"/>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77" name="Text Box 92"/>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478" name="Text Box 93"/>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79" name="Text Box 94"/>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480" name="Text Box 95"/>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481" name="Text Box 96"/>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482" name="Text Box 97"/>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483" name="Text Box 98"/>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484" name="Text Box 99"/>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485" name="Text Box 100"/>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486" name="Text Box 101"/>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487" name="Text Box 102"/>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88" name="Text Box 103"/>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89" name="Text Box 104"/>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90" name="Text Box 105"/>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91" name="Text Box 106"/>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92" name="Text Box 107"/>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493" name="Text Box 108"/>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494" name="Text Box 109"/>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95" name="Text Box 110"/>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96" name="Text Box 111"/>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97" name="Text Box 112"/>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98" name="Text Box 113"/>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499" name="Text Box 114"/>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500" name="Text Box 115"/>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01" name="Text Box 116"/>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502" name="Text Box 117"/>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03" name="Text Box 118"/>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504" name="Text Box 119"/>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505" name="Text Box 120"/>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506" name="Text Box 121"/>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507" name="Text Box 122"/>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508" name="Text Box 123"/>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509" name="Text Box 124"/>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510" name="Text Box 125"/>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511" name="Text Box 126"/>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12" name="Text Box 127"/>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13" name="Text Box 128"/>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14" name="Text Box 129"/>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15" name="Text Box 130"/>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16" name="Text Box 131"/>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517" name="Text Box 132"/>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518" name="Text Box 133"/>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19" name="Text Box 134"/>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20" name="Text Box 135"/>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21" name="Text Box 136"/>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22" name="Text Box 137"/>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523" name="Text Box 138"/>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524" name="Text Box 139"/>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25" name="Text Box 140"/>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526" name="Text Box 141"/>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27" name="Text Box 142"/>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528" name="Text Box 143"/>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529" name="Text Box 144"/>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530" name="Text Box 145"/>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531" name="Text Box 146"/>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532" name="Text Box 147"/>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533" name="Text Box 148"/>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534" name="Text Box 149"/>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535" name="Text Box 150"/>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36" name="Text Box 151"/>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37" name="Text Box 152"/>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38" name="Text Box 153"/>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39" name="Text Box 154"/>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40" name="Text Box 155"/>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541" name="Text Box 156"/>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542" name="Text Box 157"/>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43" name="Text Box 158"/>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44" name="Text Box 159"/>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45" name="Text Box 160"/>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46" name="Text Box 161"/>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547" name="Text Box 162"/>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548" name="Text Box 163"/>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49" name="Text Box 164"/>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550" name="Text Box 165"/>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51" name="Text Box 166"/>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552" name="Text Box 167"/>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553" name="Text Box 168"/>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554" name="Text Box 169"/>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555" name="Text Box 170"/>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556" name="Text Box 171"/>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557" name="Text Box 172"/>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558" name="Text Box 173"/>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559" name="Text Box 174"/>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60" name="Text Box 175"/>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61" name="Text Box 176"/>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62" name="Text Box 177"/>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63" name="Text Box 178"/>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64" name="Text Box 179"/>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565" name="Text Box 180"/>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566" name="Text Box 181"/>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67" name="Text Box 182"/>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68" name="Text Box 183"/>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69" name="Text Box 184"/>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70" name="Text Box 185"/>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571" name="Text Box 186"/>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572" name="Text Box 187"/>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73" name="Text Box 188"/>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574" name="Text Box 189"/>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75" name="Text Box 190"/>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576" name="Text Box 191"/>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577" name="Text Box 192"/>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578" name="Text Box 193"/>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579" name="Text Box 194"/>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580" name="Text Box 195"/>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581" name="Text Box 196"/>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582" name="Text Box 197"/>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583" name="Text Box 198"/>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84" name="Text Box 199"/>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85" name="Text Box 200"/>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86" name="Text Box 201"/>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87" name="Text Box 202"/>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88" name="Text Box 203"/>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589" name="Text Box 204"/>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590" name="Text Box 205"/>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91" name="Text Box 206"/>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92" name="Text Box 207"/>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93" name="Text Box 208"/>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94" name="Text Box 209"/>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595" name="Text Box 210"/>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596" name="Text Box 211"/>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97" name="Text Box 212"/>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598" name="Text Box 213"/>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99" name="Text Box 214"/>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600" name="Text Box 215"/>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601" name="Text Box 216"/>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602" name="Text Box 217"/>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603" name="Text Box 218"/>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604" name="Text Box 219"/>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605" name="Text Box 220"/>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606" name="Text Box 221"/>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607" name="Text Box 222"/>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08" name="Text Box 223"/>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09" name="Text Box 224"/>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10" name="Text Box 225"/>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11" name="Text Box 226"/>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12" name="Text Box 227"/>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613" name="Text Box 228"/>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614" name="Text Box 229"/>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15" name="Text Box 230"/>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16" name="Text Box 231"/>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17" name="Text Box 232"/>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18" name="Text Box 233"/>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619" name="Text Box 234"/>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620" name="Text Box 235"/>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21" name="Text Box 236"/>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622" name="Text Box 237"/>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23" name="Text Box 238"/>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624" name="Text Box 239"/>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625" name="Text Box 240"/>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626" name="Text Box 241"/>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627" name="Text Box 242"/>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628" name="Text Box 243"/>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629" name="Text Box 244"/>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630" name="Text Box 245"/>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631" name="Text Box 246"/>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32" name="Text Box 247"/>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33" name="Text Box 248"/>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34" name="Text Box 249"/>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35" name="Text Box 250"/>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36" name="Text Box 251"/>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637" name="Text Box 252"/>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638" name="Text Box 253"/>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39" name="Text Box 254"/>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40" name="Text Box 255"/>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41" name="Text Box 256"/>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42" name="Text Box 257"/>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643" name="Text Box 258"/>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644" name="Text Box 259"/>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45" name="Text Box 260"/>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646" name="Text Box 261"/>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47" name="Text Box 262"/>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648" name="Text Box 263"/>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649" name="Text Box 264"/>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650" name="Text Box 265"/>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651" name="Text Box 266"/>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652" name="Text Box 267"/>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653" name="Text Box 268"/>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654" name="Text Box 269"/>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655" name="Text Box 270"/>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56" name="Text Box 271"/>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57" name="Text Box 272"/>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58" name="Text Box 273"/>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59" name="Text Box 274"/>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60" name="Text Box 275"/>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661" name="Text Box 276"/>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662" name="Text Box 277"/>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63" name="Text Box 278"/>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64" name="Text Box 279"/>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65" name="Text Box 280"/>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66" name="Text Box 281"/>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667" name="Text Box 282"/>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668" name="Text Box 283"/>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69" name="Text Box 284"/>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670" name="Text Box 285"/>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71" name="Text Box 286"/>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672" name="Text Box 287"/>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673" name="Text Box 288"/>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674" name="Text Box 289"/>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675" name="Text Box 290"/>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676" name="Text Box 291"/>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677" name="Text Box 292"/>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678" name="Text Box 293"/>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679" name="Text Box 294"/>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80" name="Text Box 295"/>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81" name="Text Box 296"/>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82" name="Text Box 297"/>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83" name="Text Box 298"/>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84" name="Text Box 299"/>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685" name="Text Box 300"/>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686" name="Text Box 301"/>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87" name="Text Box 302"/>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88" name="Text Box 303"/>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89" name="Text Box 304"/>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90" name="Text Box 305"/>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691" name="Text Box 306"/>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692" name="Text Box 307"/>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93" name="Text Box 308"/>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694" name="Text Box 309"/>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95" name="Text Box 310"/>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696" name="Text Box 311"/>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697" name="Text Box 312"/>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698" name="Text Box 313"/>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699" name="Text Box 314"/>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700" name="Text Box 315"/>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701" name="Text Box 316"/>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702" name="Text Box 317"/>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703" name="Text Box 318"/>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704" name="Text Box 319"/>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705" name="Text Box 320"/>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706" name="Text Box 321"/>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707" name="Text Box 322"/>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708" name="Text Box 323"/>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709" name="Text Box 324"/>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710" name="Text Box 325"/>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11" name="Text Box 326"/>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12" name="Text Box 327"/>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13" name="Text Box 328"/>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14" name="Text Box 329"/>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715" name="Text Box 330"/>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716" name="Text Box 331"/>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717" name="Text Box 332"/>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718" name="Text Box 333"/>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19" name="Text Box 334"/>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720" name="Text Box 335"/>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721" name="Text Box 336"/>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722" name="Text Box 337"/>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723" name="Text Box 338"/>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724" name="Text Box 339"/>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725" name="Text Box 340"/>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726" name="Text Box 341"/>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727" name="Text Box 342"/>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728" name="Text Box 343"/>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729" name="Text Box 344"/>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730" name="Text Box 345"/>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731" name="Text Box 346"/>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732" name="Text Box 347"/>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733" name="Text Box 348"/>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734" name="Text Box 349"/>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35" name="Text Box 350"/>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36" name="Text Box 351"/>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37" name="Text Box 352"/>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38" name="Text Box 353"/>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739" name="Text Box 354"/>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740" name="Text Box 355"/>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741" name="Text Box 356"/>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742" name="Text Box 357"/>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43" name="Text Box 358"/>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744" name="Text Box 359"/>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745" name="Text Box 360"/>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746" name="Text Box 361"/>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747" name="Text Box 362"/>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748" name="Text Box 363"/>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749" name="Text Box 364"/>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750" name="Text Box 365"/>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751" name="Text Box 366"/>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752" name="Text Box 367"/>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753" name="Text Box 368"/>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754" name="Text Box 369"/>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755" name="Text Box 370"/>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756" name="Text Box 371"/>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757" name="Text Box 372"/>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758" name="Text Box 373"/>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59" name="Text Box 374"/>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60" name="Text Box 375"/>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61" name="Text Box 376"/>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62" name="Text Box 377"/>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763" name="Text Box 378"/>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764" name="Text Box 379"/>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765" name="Text Box 380"/>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766" name="Text Box 381"/>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67" name="Text Box 382"/>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768" name="Text Box 383"/>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769" name="Text Box 384"/>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16</xdr:row>
      <xdr:rowOff>0</xdr:rowOff>
    </xdr:from>
    <xdr:to>
      <xdr:col>2</xdr:col>
      <xdr:colOff>619125</xdr:colOff>
      <xdr:row>16</xdr:row>
      <xdr:rowOff>0</xdr:rowOff>
    </xdr:to>
    <xdr:sp macro="" textlink="">
      <xdr:nvSpPr>
        <xdr:cNvPr id="2" name="Text Box 1"/>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3" name="Text Box 2"/>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4" name="Text Box 3"/>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5" name="Text Box 4"/>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6" name="Text Box 5"/>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7" name="Text Box 6"/>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8" name="Text Box 7"/>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9" name="Text Box 8"/>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0" name="Text Box 9"/>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1" name="Text Box 10"/>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2" name="Text Box 11"/>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INVERSIÓN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13" name="Text Box 12"/>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14" name="Text Box 13"/>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5" name="Text Box 14"/>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6" name="Text Box 15"/>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7" name="Text Box 16"/>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8" name="Text Box 17"/>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19" name="Text Box 18"/>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20" name="Text Box 19"/>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1" name="Text Box 20"/>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22" name="Text Box 21"/>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3" name="Text Box 22"/>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24" name="Text Box 23"/>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25" name="Text Box 24"/>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26" name="Text Box 25"/>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27" name="Text Box 26"/>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28" name="Text Box 27"/>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29" name="Text Box 28"/>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30" name="Text Box 29"/>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31" name="Text Box 30"/>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2" name="Text Box 31"/>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3" name="Text Box 32"/>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4" name="Text Box 33"/>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5" name="Text Box 34"/>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6" name="Text Box 35"/>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INVERSIÓN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37" name="Text Box 36"/>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38" name="Text Box 37"/>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9" name="Text Box 38"/>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40" name="Text Box 39"/>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41" name="Text Box 40"/>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42" name="Text Box 41"/>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43" name="Text Box 42"/>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44" name="Text Box 43"/>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45" name="Text Box 44"/>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46" name="Text Box 45"/>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47" name="Text Box 46"/>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48" name="Text Box 47"/>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49" name="Text Box 48"/>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50" name="Text Box 49"/>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51" name="Text Box 50"/>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52" name="Text Box 51"/>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53" name="Text Box 52"/>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54" name="Text Box 53"/>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55" name="Text Box 54"/>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56" name="Text Box 55"/>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57" name="Text Box 56"/>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58" name="Text Box 57"/>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59" name="Text Box 58"/>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60" name="Text Box 59"/>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61" name="Text Box 60"/>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62" name="Text Box 61"/>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63" name="Text Box 62"/>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64" name="Text Box 63"/>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65" name="Text Box 64"/>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66" name="Text Box 65"/>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67" name="Text Box 66"/>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68" name="Text Box 67"/>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69" name="Text Box 68"/>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70" name="Text Box 69"/>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71" name="Text Box 70"/>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72" name="Text Box 71"/>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73" name="Text Box 72"/>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74" name="Text Box 73"/>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75" name="Text Box 74"/>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76" name="Text Box 75"/>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77" name="Text Box 76"/>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78" name="Text Box 77"/>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79" name="Text Box 78"/>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80" name="Text Box 79"/>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81" name="Text Box 80"/>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82" name="Text Box 81"/>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83" name="Text Box 82"/>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84" name="Text Box 83"/>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85" name="Text Box 84"/>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86" name="Text Box 85"/>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87" name="Text Box 86"/>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88" name="Text Box 87"/>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89" name="Text Box 88"/>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90" name="Text Box 89"/>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91" name="Text Box 90"/>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92" name="Text Box 91"/>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93" name="Text Box 92"/>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94" name="Text Box 93"/>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95" name="Text Box 94"/>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96" name="Text Box 95"/>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97" name="Text Box 96"/>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98" name="Text Box 97"/>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99" name="Text Box 98"/>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100" name="Text Box 99"/>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101" name="Text Box 100"/>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102" name="Text Box 101"/>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103" name="Text Box 102"/>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04" name="Text Box 103"/>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05" name="Text Box 104"/>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06" name="Text Box 105"/>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07" name="Text Box 106"/>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08" name="Text Box 107"/>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109" name="Text Box 108"/>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110" name="Text Box 109"/>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11" name="Text Box 110"/>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12" name="Text Box 111"/>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13" name="Text Box 112"/>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14" name="Text Box 113"/>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115" name="Text Box 114"/>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116" name="Text Box 115"/>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17" name="Text Box 116"/>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118" name="Text Box 117"/>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19" name="Text Box 118"/>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120" name="Text Box 119"/>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121" name="Text Box 120"/>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122" name="Text Box 121"/>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123" name="Text Box 122"/>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124" name="Text Box 123"/>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125" name="Text Box 124"/>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126" name="Text Box 125"/>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127" name="Text Box 126"/>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28" name="Text Box 127"/>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29" name="Text Box 128"/>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30" name="Text Box 129"/>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31" name="Text Box 130"/>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32" name="Text Box 131"/>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133" name="Text Box 132"/>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134" name="Text Box 133"/>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35" name="Text Box 134"/>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36" name="Text Box 135"/>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37" name="Text Box 136"/>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38" name="Text Box 137"/>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139" name="Text Box 138"/>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140" name="Text Box 139"/>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41" name="Text Box 140"/>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142" name="Text Box 141"/>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43" name="Text Box 142"/>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144" name="Text Box 143"/>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145" name="Text Box 144"/>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146" name="Text Box 145"/>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147" name="Text Box 146"/>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148" name="Text Box 147"/>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149" name="Text Box 148"/>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150" name="Text Box 149"/>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151" name="Text Box 150"/>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52" name="Text Box 151"/>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53" name="Text Box 152"/>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54" name="Text Box 153"/>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55" name="Text Box 154"/>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56" name="Text Box 155"/>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157" name="Text Box 156"/>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158" name="Text Box 157"/>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59" name="Text Box 158"/>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60" name="Text Box 159"/>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61" name="Text Box 160"/>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62" name="Text Box 161"/>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163" name="Text Box 162"/>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164" name="Text Box 163"/>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65" name="Text Box 164"/>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166" name="Text Box 165"/>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67" name="Text Box 166"/>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168" name="Text Box 167"/>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169" name="Text Box 168"/>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170" name="Text Box 169"/>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171" name="Text Box 170"/>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172" name="Text Box 171"/>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173" name="Text Box 172"/>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174" name="Text Box 173"/>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175" name="Text Box 174"/>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76" name="Text Box 175"/>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77" name="Text Box 176"/>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78" name="Text Box 177"/>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179" name="Text Box 178"/>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80" name="Text Box 179"/>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181" name="Text Box 180"/>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182" name="Text Box 181"/>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83" name="Text Box 182"/>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84" name="Text Box 183"/>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85" name="Text Box 184"/>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86" name="Text Box 185"/>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187" name="Text Box 186"/>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188" name="Text Box 187"/>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189" name="Text Box 188"/>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190" name="Text Box 189"/>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191" name="Text Box 190"/>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192" name="Text Box 191"/>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193" name="Text Box 192"/>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194" name="Text Box 193"/>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195" name="Text Box 194"/>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196" name="Text Box 195"/>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197" name="Text Box 196"/>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198" name="Text Box 197"/>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199" name="Text Box 198"/>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00" name="Text Box 199"/>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01" name="Text Box 200"/>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02" name="Text Box 201"/>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03" name="Text Box 202"/>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04" name="Text Box 203"/>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205" name="Text Box 204"/>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206" name="Text Box 205"/>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07" name="Text Box 206"/>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08" name="Text Box 207"/>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09" name="Text Box 208"/>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10" name="Text Box 209"/>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211" name="Text Box 210"/>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212" name="Text Box 211"/>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13" name="Text Box 212"/>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214" name="Text Box 213"/>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15" name="Text Box 214"/>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216" name="Text Box 215"/>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217" name="Text Box 216"/>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218" name="Text Box 217"/>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219" name="Text Box 218"/>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220" name="Text Box 219"/>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221" name="Text Box 220"/>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222" name="Text Box 221"/>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223" name="Text Box 222"/>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24" name="Text Box 223"/>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25" name="Text Box 224"/>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26" name="Text Box 225"/>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27" name="Text Box 226"/>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28" name="Text Box 227"/>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229" name="Text Box 228"/>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230" name="Text Box 229"/>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31" name="Text Box 230"/>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32" name="Text Box 231"/>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33" name="Text Box 232"/>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34" name="Text Box 233"/>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235" name="Text Box 234"/>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236" name="Text Box 235"/>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37" name="Text Box 236"/>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238" name="Text Box 237"/>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39" name="Text Box 238"/>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240" name="Text Box 239"/>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241" name="Text Box 240"/>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242" name="Text Box 241"/>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243" name="Text Box 242"/>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244" name="Text Box 243"/>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245" name="Text Box 244"/>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246" name="Text Box 245"/>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247" name="Text Box 246"/>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48" name="Text Box 247"/>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49" name="Text Box 248"/>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50" name="Text Box 249"/>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51" name="Text Box 250"/>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52" name="Text Box 251"/>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253" name="Text Box 252"/>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254" name="Text Box 253"/>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55" name="Text Box 254"/>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56" name="Text Box 255"/>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57" name="Text Box 256"/>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58" name="Text Box 257"/>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259" name="Text Box 258"/>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260" name="Text Box 259"/>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61" name="Text Box 260"/>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262" name="Text Box 261"/>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63" name="Text Box 262"/>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264" name="Text Box 263"/>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265" name="Text Box 264"/>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266" name="Text Box 265"/>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267" name="Text Box 266"/>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268" name="Text Box 267"/>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269" name="Text Box 268"/>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270" name="Text Box 269"/>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271" name="Text Box 270"/>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72" name="Text Box 271"/>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73" name="Text Box 272"/>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74" name="Text Box 273"/>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75" name="Text Box 274"/>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76" name="Text Box 275"/>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277" name="Text Box 276"/>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278" name="Text Box 277"/>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79" name="Text Box 278"/>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80" name="Text Box 279"/>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81" name="Text Box 280"/>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82" name="Text Box 281"/>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283" name="Text Box 282"/>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284" name="Text Box 283"/>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85" name="Text Box 284"/>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286" name="Text Box 285"/>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287" name="Text Box 286"/>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288" name="Text Box 287"/>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289" name="Text Box 288"/>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290" name="Text Box 289"/>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291" name="Text Box 290"/>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292" name="Text Box 291"/>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293" name="Text Box 292"/>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294" name="Text Box 293"/>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295" name="Text Box 294"/>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296" name="Text Box 295"/>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97" name="Text Box 296"/>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98" name="Text Box 297"/>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299" name="Text Box 298"/>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00" name="Text Box 299"/>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301" name="Text Box 300"/>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302" name="Text Box 301"/>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03" name="Text Box 302"/>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04" name="Text Box 303"/>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05" name="Text Box 304"/>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06" name="Text Box 305"/>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307" name="Text Box 306"/>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308" name="Text Box 307"/>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09" name="Text Box 308"/>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310" name="Text Box 309"/>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11" name="Text Box 310"/>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312" name="Text Box 311"/>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313" name="Text Box 312"/>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314" name="Text Box 313"/>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315" name="Text Box 314"/>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316" name="Text Box 315"/>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317" name="Text Box 316"/>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318" name="Text Box 317"/>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319" name="Text Box 318"/>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20" name="Text Box 319"/>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21" name="Text Box 320"/>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22" name="Text Box 321"/>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23" name="Text Box 322"/>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24" name="Text Box 323"/>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325" name="Text Box 324"/>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326" name="Text Box 325"/>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27" name="Text Box 326"/>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28" name="Text Box 327"/>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29" name="Text Box 328"/>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30" name="Text Box 329"/>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331" name="Text Box 330"/>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332" name="Text Box 331"/>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33" name="Text Box 332"/>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334" name="Text Box 333"/>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35" name="Text Box 334"/>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336" name="Text Box 335"/>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337" name="Text Box 336"/>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338" name="Text Box 337"/>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339" name="Text Box 338"/>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340" name="Text Box 339"/>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341" name="Text Box 340"/>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342" name="Text Box 341"/>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343" name="Text Box 342"/>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44" name="Text Box 343"/>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45" name="Text Box 344"/>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46" name="Text Box 345"/>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47" name="Text Box 346"/>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48" name="Text Box 347"/>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349" name="Text Box 348"/>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350" name="Text Box 349"/>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51" name="Text Box 350"/>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52" name="Text Box 351"/>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53" name="Text Box 352"/>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54" name="Text Box 353"/>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355" name="Text Box 354"/>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356" name="Text Box 355"/>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57" name="Text Box 356"/>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358" name="Text Box 357"/>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59" name="Text Box 358"/>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360" name="Text Box 359"/>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361" name="Text Box 360"/>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0</xdr:rowOff>
    </xdr:from>
    <xdr:to>
      <xdr:col>2</xdr:col>
      <xdr:colOff>619125</xdr:colOff>
      <xdr:row>16</xdr:row>
      <xdr:rowOff>0</xdr:rowOff>
    </xdr:to>
    <xdr:sp macro="" textlink="">
      <xdr:nvSpPr>
        <xdr:cNvPr id="362" name="Text Box 361"/>
        <xdr:cNvSpPr txBox="1">
          <a:spLocks noChangeArrowheads="1"/>
        </xdr:cNvSpPr>
      </xdr:nvSpPr>
      <xdr:spPr bwMode="auto">
        <a:xfrm>
          <a:off x="6858000" y="380047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363" name="Text Box 362"/>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419100</xdr:colOff>
      <xdr:row>16</xdr:row>
      <xdr:rowOff>0</xdr:rowOff>
    </xdr:to>
    <xdr:sp macro="" textlink="">
      <xdr:nvSpPr>
        <xdr:cNvPr id="364" name="Text Box 363"/>
        <xdr:cNvSpPr txBox="1">
          <a:spLocks noChangeArrowheads="1"/>
        </xdr:cNvSpPr>
      </xdr:nvSpPr>
      <xdr:spPr bwMode="auto">
        <a:xfrm>
          <a:off x="6858000" y="380047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365" name="Text Box 364"/>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428625</xdr:colOff>
      <xdr:row>16</xdr:row>
      <xdr:rowOff>0</xdr:rowOff>
    </xdr:to>
    <xdr:sp macro="" textlink="">
      <xdr:nvSpPr>
        <xdr:cNvPr id="366" name="Text Box 365"/>
        <xdr:cNvSpPr txBox="1">
          <a:spLocks noChangeArrowheads="1"/>
        </xdr:cNvSpPr>
      </xdr:nvSpPr>
      <xdr:spPr bwMode="auto">
        <a:xfrm>
          <a:off x="6858000" y="380047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0</xdr:rowOff>
    </xdr:from>
    <xdr:to>
      <xdr:col>2</xdr:col>
      <xdr:colOff>666750</xdr:colOff>
      <xdr:row>16</xdr:row>
      <xdr:rowOff>0</xdr:rowOff>
    </xdr:to>
    <xdr:sp macro="" textlink="">
      <xdr:nvSpPr>
        <xdr:cNvPr id="367" name="Text Box 366"/>
        <xdr:cNvSpPr txBox="1">
          <a:spLocks noChangeArrowheads="1"/>
        </xdr:cNvSpPr>
      </xdr:nvSpPr>
      <xdr:spPr bwMode="auto">
        <a:xfrm>
          <a:off x="6858000" y="380047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68" name="Text Box 367"/>
        <xdr:cNvSpPr txBox="1">
          <a:spLocks noChangeArrowheads="1"/>
        </xdr:cNvSpPr>
      </xdr:nvSpPr>
      <xdr:spPr bwMode="auto">
        <a:xfrm>
          <a:off x="6858000" y="380047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69" name="Text Box 368"/>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70" name="Text Box 369"/>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638175</xdr:colOff>
      <xdr:row>16</xdr:row>
      <xdr:rowOff>0</xdr:rowOff>
    </xdr:to>
    <xdr:sp macro="" textlink="">
      <xdr:nvSpPr>
        <xdr:cNvPr id="371" name="Text Box 370"/>
        <xdr:cNvSpPr txBox="1">
          <a:spLocks noChangeArrowheads="1"/>
        </xdr:cNvSpPr>
      </xdr:nvSpPr>
      <xdr:spPr bwMode="auto">
        <a:xfrm>
          <a:off x="6858000" y="380047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72" name="Text Box 371"/>
        <xdr:cNvSpPr txBox="1">
          <a:spLocks noChangeArrowheads="1"/>
        </xdr:cNvSpPr>
      </xdr:nvSpPr>
      <xdr:spPr bwMode="auto">
        <a:xfrm>
          <a:off x="6858000" y="380047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373" name="Text Box 372"/>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552450</xdr:colOff>
      <xdr:row>16</xdr:row>
      <xdr:rowOff>0</xdr:rowOff>
    </xdr:to>
    <xdr:sp macro="" textlink="">
      <xdr:nvSpPr>
        <xdr:cNvPr id="374" name="Text Box 373"/>
        <xdr:cNvSpPr txBox="1">
          <a:spLocks noChangeArrowheads="1"/>
        </xdr:cNvSpPr>
      </xdr:nvSpPr>
      <xdr:spPr bwMode="auto">
        <a:xfrm>
          <a:off x="6858000" y="380047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75" name="Text Box 374"/>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76" name="Text Box 375"/>
        <xdr:cNvSpPr txBox="1">
          <a:spLocks noChangeArrowheads="1"/>
        </xdr:cNvSpPr>
      </xdr:nvSpPr>
      <xdr:spPr bwMode="auto">
        <a:xfrm>
          <a:off x="6858000" y="380047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77" name="Text Box 376"/>
        <xdr:cNvSpPr txBox="1">
          <a:spLocks noChangeArrowheads="1"/>
        </xdr:cNvSpPr>
      </xdr:nvSpPr>
      <xdr:spPr bwMode="auto">
        <a:xfrm>
          <a:off x="6858000" y="380047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78" name="Text Box 377"/>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0</xdr:rowOff>
    </xdr:from>
    <xdr:to>
      <xdr:col>2</xdr:col>
      <xdr:colOff>695325</xdr:colOff>
      <xdr:row>16</xdr:row>
      <xdr:rowOff>0</xdr:rowOff>
    </xdr:to>
    <xdr:sp macro="" textlink="">
      <xdr:nvSpPr>
        <xdr:cNvPr id="379" name="Text Box 378"/>
        <xdr:cNvSpPr txBox="1">
          <a:spLocks noChangeArrowheads="1"/>
        </xdr:cNvSpPr>
      </xdr:nvSpPr>
      <xdr:spPr bwMode="auto">
        <a:xfrm>
          <a:off x="6858000" y="380047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676275</xdr:colOff>
      <xdr:row>16</xdr:row>
      <xdr:rowOff>0</xdr:rowOff>
    </xdr:to>
    <xdr:sp macro="" textlink="">
      <xdr:nvSpPr>
        <xdr:cNvPr id="380" name="Text Box 379"/>
        <xdr:cNvSpPr txBox="1">
          <a:spLocks noChangeArrowheads="1"/>
        </xdr:cNvSpPr>
      </xdr:nvSpPr>
      <xdr:spPr bwMode="auto">
        <a:xfrm>
          <a:off x="6858000" y="380047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0</xdr:rowOff>
    </xdr:from>
    <xdr:to>
      <xdr:col>2</xdr:col>
      <xdr:colOff>657225</xdr:colOff>
      <xdr:row>16</xdr:row>
      <xdr:rowOff>0</xdr:rowOff>
    </xdr:to>
    <xdr:sp macro="" textlink="">
      <xdr:nvSpPr>
        <xdr:cNvPr id="381" name="Text Box 380"/>
        <xdr:cNvSpPr txBox="1">
          <a:spLocks noChangeArrowheads="1"/>
        </xdr:cNvSpPr>
      </xdr:nvSpPr>
      <xdr:spPr bwMode="auto">
        <a:xfrm>
          <a:off x="6858000" y="380047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0</xdr:rowOff>
    </xdr:from>
    <xdr:to>
      <xdr:col>2</xdr:col>
      <xdr:colOff>142875</xdr:colOff>
      <xdr:row>16</xdr:row>
      <xdr:rowOff>0</xdr:rowOff>
    </xdr:to>
    <xdr:sp macro="" textlink="">
      <xdr:nvSpPr>
        <xdr:cNvPr id="382" name="Text Box 381"/>
        <xdr:cNvSpPr txBox="1">
          <a:spLocks noChangeArrowheads="1"/>
        </xdr:cNvSpPr>
      </xdr:nvSpPr>
      <xdr:spPr bwMode="auto">
        <a:xfrm>
          <a:off x="6858000" y="380047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0</xdr:rowOff>
    </xdr:from>
    <xdr:to>
      <xdr:col>2</xdr:col>
      <xdr:colOff>771525</xdr:colOff>
      <xdr:row>16</xdr:row>
      <xdr:rowOff>0</xdr:rowOff>
    </xdr:to>
    <xdr:sp macro="" textlink="">
      <xdr:nvSpPr>
        <xdr:cNvPr id="383" name="Text Box 382"/>
        <xdr:cNvSpPr txBox="1">
          <a:spLocks noChangeArrowheads="1"/>
        </xdr:cNvSpPr>
      </xdr:nvSpPr>
      <xdr:spPr bwMode="auto">
        <a:xfrm>
          <a:off x="6858000" y="380047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0</xdr:rowOff>
    </xdr:from>
    <xdr:to>
      <xdr:col>2</xdr:col>
      <xdr:colOff>485775</xdr:colOff>
      <xdr:row>16</xdr:row>
      <xdr:rowOff>0</xdr:rowOff>
    </xdr:to>
    <xdr:sp macro="" textlink="">
      <xdr:nvSpPr>
        <xdr:cNvPr id="384" name="Text Box 383"/>
        <xdr:cNvSpPr txBox="1">
          <a:spLocks noChangeArrowheads="1"/>
        </xdr:cNvSpPr>
      </xdr:nvSpPr>
      <xdr:spPr bwMode="auto">
        <a:xfrm>
          <a:off x="6858000" y="380047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0</xdr:rowOff>
    </xdr:from>
    <xdr:to>
      <xdr:col>2</xdr:col>
      <xdr:colOff>0</xdr:colOff>
      <xdr:row>16</xdr:row>
      <xdr:rowOff>0</xdr:rowOff>
    </xdr:to>
    <xdr:sp macro="" textlink="">
      <xdr:nvSpPr>
        <xdr:cNvPr id="385" name="Text Box 384"/>
        <xdr:cNvSpPr txBox="1">
          <a:spLocks noChangeArrowheads="1"/>
        </xdr:cNvSpPr>
      </xdr:nvSpPr>
      <xdr:spPr bwMode="auto">
        <a:xfrm>
          <a:off x="6858000" y="38004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386" name="Text Box 1"/>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387" name="Text Box 2"/>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388" name="Text Box 3"/>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389" name="Text Box 4"/>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390" name="Text Box 5"/>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391" name="Text Box 6"/>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392" name="Text Box 7"/>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393" name="Text Box 8"/>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394" name="Text Box 9"/>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395" name="Text Box 10"/>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396" name="Text Box 11"/>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INVERSIÓN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397" name="Text Box 12"/>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398" name="Text Box 13"/>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399" name="Text Box 14"/>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00" name="Text Box 15"/>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01" name="Text Box 16"/>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02" name="Text Box 17"/>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403" name="Text Box 18"/>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404" name="Text Box 19"/>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05" name="Text Box 20"/>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406" name="Text Box 21"/>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07" name="Text Box 22"/>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408" name="Text Box 23"/>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409" name="Text Box 24"/>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410" name="Text Box 25"/>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411" name="Text Box 26"/>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412" name="Text Box 27"/>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413" name="Text Box 28"/>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414" name="Text Box 29"/>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415" name="Text Box 30"/>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16" name="Text Box 31"/>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17" name="Text Box 32"/>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18" name="Text Box 33"/>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19" name="Text Box 34"/>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20" name="Text Box 35"/>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INVERSIÓN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421" name="Text Box 36"/>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422" name="Text Box 37"/>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23" name="Text Box 38"/>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24" name="Text Box 39"/>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25" name="Text Box 40"/>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26" name="Text Box 41"/>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427" name="Text Box 42"/>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428" name="Text Box 43"/>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29" name="Text Box 44"/>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430" name="Text Box 45"/>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31" name="Text Box 46"/>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432" name="Text Box 47"/>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433" name="Text Box 48"/>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434" name="Text Box 49"/>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435" name="Text Box 50"/>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436" name="Text Box 51"/>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437" name="Text Box 52"/>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438" name="Text Box 53"/>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439" name="Text Box 54"/>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40" name="Text Box 55"/>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41" name="Text Box 56"/>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42" name="Text Box 57"/>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43" name="Text Box 58"/>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44" name="Text Box 59"/>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445" name="Text Box 60"/>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446" name="Text Box 61"/>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47" name="Text Box 62"/>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48" name="Text Box 63"/>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49" name="Text Box 64"/>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50" name="Text Box 65"/>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451" name="Text Box 66"/>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452" name="Text Box 67"/>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53" name="Text Box 68"/>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454" name="Text Box 69"/>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55" name="Text Box 70"/>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456" name="Text Box 71"/>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457" name="Text Box 72"/>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458" name="Text Box 73"/>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459" name="Text Box 74"/>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460" name="Text Box 75"/>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461" name="Text Box 76"/>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462" name="Text Box 77"/>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463" name="Text Box 78"/>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64" name="Text Box 79"/>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65" name="Text Box 80"/>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66" name="Text Box 81"/>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67" name="Text Box 82"/>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68" name="Text Box 83"/>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469" name="Text Box 84"/>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470" name="Text Box 85"/>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71" name="Text Box 86"/>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72" name="Text Box 87"/>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73" name="Text Box 88"/>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74" name="Text Box 89"/>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475" name="Text Box 90"/>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476" name="Text Box 91"/>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77" name="Text Box 92"/>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478" name="Text Box 93"/>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79" name="Text Box 94"/>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480" name="Text Box 95"/>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481" name="Text Box 96"/>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482" name="Text Box 97"/>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483" name="Text Box 98"/>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484" name="Text Box 99"/>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485" name="Text Box 100"/>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486" name="Text Box 101"/>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487" name="Text Box 102"/>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88" name="Text Box 103"/>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89" name="Text Box 104"/>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90" name="Text Box 105"/>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491" name="Text Box 106"/>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492" name="Text Box 107"/>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493" name="Text Box 108"/>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494" name="Text Box 109"/>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95" name="Text Box 110"/>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96" name="Text Box 111"/>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97" name="Text Box 112"/>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498" name="Text Box 113"/>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499" name="Text Box 114"/>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500" name="Text Box 115"/>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01" name="Text Box 116"/>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502" name="Text Box 117"/>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03" name="Text Box 118"/>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504" name="Text Box 119"/>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505" name="Text Box 120"/>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506" name="Text Box 121"/>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507" name="Text Box 122"/>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508" name="Text Box 123"/>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509" name="Text Box 124"/>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510" name="Text Box 125"/>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511" name="Text Box 126"/>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12" name="Text Box 127"/>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13" name="Text Box 128"/>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14" name="Text Box 129"/>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15" name="Text Box 130"/>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16" name="Text Box 131"/>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517" name="Text Box 132"/>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518" name="Text Box 133"/>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19" name="Text Box 134"/>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20" name="Text Box 135"/>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21" name="Text Box 136"/>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22" name="Text Box 137"/>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523" name="Text Box 138"/>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524" name="Text Box 139"/>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25" name="Text Box 140"/>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526" name="Text Box 141"/>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27" name="Text Box 142"/>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528" name="Text Box 143"/>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529" name="Text Box 144"/>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530" name="Text Box 145"/>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531" name="Text Box 146"/>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532" name="Text Box 147"/>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533" name="Text Box 148"/>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534" name="Text Box 149"/>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535" name="Text Box 150"/>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36" name="Text Box 151"/>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37" name="Text Box 152"/>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38" name="Text Box 153"/>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39" name="Text Box 154"/>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40" name="Text Box 155"/>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541" name="Text Box 156"/>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542" name="Text Box 157"/>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43" name="Text Box 158"/>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44" name="Text Box 159"/>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45" name="Text Box 160"/>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46" name="Text Box 161"/>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547" name="Text Box 162"/>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548" name="Text Box 163"/>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49" name="Text Box 164"/>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550" name="Text Box 165"/>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51" name="Text Box 166"/>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552" name="Text Box 167"/>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553" name="Text Box 168"/>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554" name="Text Box 169"/>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555" name="Text Box 170"/>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556" name="Text Box 171"/>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557" name="Text Box 172"/>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558" name="Text Box 173"/>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559" name="Text Box 174"/>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60" name="Text Box 175"/>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61" name="Text Box 176"/>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62" name="Text Box 177"/>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63" name="Text Box 178"/>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64" name="Text Box 179"/>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565" name="Text Box 180"/>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566" name="Text Box 181"/>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67" name="Text Box 182"/>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68" name="Text Box 183"/>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69" name="Text Box 184"/>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70" name="Text Box 185"/>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571" name="Text Box 186"/>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572" name="Text Box 187"/>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73" name="Text Box 188"/>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574" name="Text Box 189"/>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75" name="Text Box 190"/>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576" name="Text Box 191"/>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577" name="Text Box 192"/>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578" name="Text Box 193"/>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579" name="Text Box 194"/>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580" name="Text Box 195"/>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581" name="Text Box 196"/>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582" name="Text Box 197"/>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583" name="Text Box 198"/>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84" name="Text Box 199"/>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85" name="Text Box 200"/>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86" name="Text Box 201"/>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587" name="Text Box 202"/>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88" name="Text Box 203"/>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589" name="Text Box 204"/>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590" name="Text Box 205"/>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91" name="Text Box 206"/>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92" name="Text Box 207"/>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93" name="Text Box 208"/>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94" name="Text Box 209"/>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595" name="Text Box 210"/>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596" name="Text Box 211"/>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597" name="Text Box 212"/>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598" name="Text Box 213"/>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599" name="Text Box 214"/>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600" name="Text Box 215"/>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601" name="Text Box 216"/>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602" name="Text Box 217"/>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603" name="Text Box 218"/>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604" name="Text Box 219"/>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605" name="Text Box 220"/>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606" name="Text Box 221"/>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607" name="Text Box 222"/>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08" name="Text Box 223"/>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09" name="Text Box 224"/>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10" name="Text Box 225"/>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11" name="Text Box 226"/>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12" name="Text Box 227"/>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613" name="Text Box 228"/>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614" name="Text Box 229"/>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15" name="Text Box 230"/>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16" name="Text Box 231"/>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17" name="Text Box 232"/>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18" name="Text Box 233"/>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619" name="Text Box 234"/>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620" name="Text Box 235"/>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21" name="Text Box 236"/>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622" name="Text Box 237"/>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23" name="Text Box 238"/>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624" name="Text Box 239"/>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625" name="Text Box 240"/>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626" name="Text Box 241"/>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627" name="Text Box 242"/>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628" name="Text Box 243"/>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629" name="Text Box 244"/>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630" name="Text Box 245"/>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631" name="Text Box 246"/>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32" name="Text Box 247"/>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33" name="Text Box 248"/>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34" name="Text Box 249"/>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35" name="Text Box 250"/>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36" name="Text Box 251"/>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637" name="Text Box 252"/>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638" name="Text Box 253"/>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39" name="Text Box 254"/>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40" name="Text Box 255"/>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41" name="Text Box 256"/>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42" name="Text Box 257"/>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643" name="Text Box 258"/>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644" name="Text Box 259"/>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45" name="Text Box 260"/>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646" name="Text Box 261"/>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47" name="Text Box 262"/>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648" name="Text Box 263"/>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649" name="Text Box 264"/>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650" name="Text Box 265"/>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651" name="Text Box 266"/>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652" name="Text Box 267"/>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653" name="Text Box 268"/>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654" name="Text Box 269"/>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655" name="Text Box 270"/>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56" name="Text Box 271"/>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57" name="Text Box 272"/>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58" name="Text Box 273"/>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59" name="Text Box 274"/>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60" name="Text Box 275"/>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661" name="Text Box 276"/>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662" name="Text Box 277"/>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63" name="Text Box 278"/>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64" name="Text Box 279"/>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65" name="Text Box 280"/>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66" name="Text Box 281"/>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667" name="Text Box 282"/>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668" name="Text Box 283"/>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69" name="Text Box 284"/>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670" name="Text Box 285"/>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71" name="Text Box 286"/>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672" name="Text Box 287"/>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673" name="Text Box 288"/>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674" name="Text Box 289"/>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675" name="Text Box 290"/>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676" name="Text Box 291"/>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677" name="Text Box 292"/>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678" name="Text Box 293"/>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679" name="Text Box 294"/>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80" name="Text Box 295"/>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81" name="Text Box 296"/>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82" name="Text Box 297"/>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683" name="Text Box 298"/>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84" name="Text Box 299"/>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685" name="Text Box 300"/>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686" name="Text Box 301"/>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87" name="Text Box 302"/>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88" name="Text Box 303"/>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89" name="Text Box 304"/>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90" name="Text Box 305"/>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691" name="Text Box 306"/>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692" name="Text Box 307"/>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693" name="Text Box 308"/>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694" name="Text Box 309"/>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695" name="Text Box 310"/>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696" name="Text Box 311"/>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697" name="Text Box 312"/>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698" name="Text Box 313"/>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699" name="Text Box 314"/>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700" name="Text Box 315"/>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701" name="Text Box 316"/>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702" name="Text Box 317"/>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703" name="Text Box 318"/>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704" name="Text Box 319"/>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705" name="Text Box 320"/>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706" name="Text Box 321"/>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707" name="Text Box 322"/>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708" name="Text Box 323"/>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709" name="Text Box 324"/>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710" name="Text Box 325"/>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11" name="Text Box 326"/>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12" name="Text Box 327"/>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13" name="Text Box 328"/>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14" name="Text Box 329"/>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715" name="Text Box 330"/>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716" name="Text Box 331"/>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717" name="Text Box 332"/>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718" name="Text Box 333"/>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19" name="Text Box 334"/>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720" name="Text Box 335"/>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721" name="Text Box 336"/>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722" name="Text Box 337"/>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723" name="Text Box 338"/>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724" name="Text Box 339"/>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725" name="Text Box 340"/>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726" name="Text Box 341"/>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727" name="Text Box 342"/>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728" name="Text Box 343"/>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729" name="Text Box 344"/>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730" name="Text Box 345"/>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731" name="Text Box 346"/>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732" name="Text Box 347"/>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733" name="Text Box 348"/>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734" name="Text Box 349"/>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35" name="Text Box 350"/>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36" name="Text Box 351"/>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37" name="Text Box 352"/>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38" name="Text Box 353"/>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739" name="Text Box 354"/>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740" name="Text Box 355"/>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741" name="Text Box 356"/>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742" name="Text Box 357"/>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43" name="Text Box 358"/>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744" name="Text Box 359"/>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745" name="Text Box 360"/>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2</xdr:col>
      <xdr:colOff>0</xdr:colOff>
      <xdr:row>16</xdr:row>
      <xdr:rowOff>7470</xdr:rowOff>
    </xdr:from>
    <xdr:to>
      <xdr:col>2</xdr:col>
      <xdr:colOff>619125</xdr:colOff>
      <xdr:row>16</xdr:row>
      <xdr:rowOff>7470</xdr:rowOff>
    </xdr:to>
    <xdr:sp macro="" textlink="">
      <xdr:nvSpPr>
        <xdr:cNvPr id="746" name="Text Box 361"/>
        <xdr:cNvSpPr txBox="1">
          <a:spLocks noChangeArrowheads="1"/>
        </xdr:cNvSpPr>
      </xdr:nvSpPr>
      <xdr:spPr bwMode="auto">
        <a:xfrm>
          <a:off x="6858000" y="3807945"/>
          <a:ext cx="6191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747" name="Text Box 362"/>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419100</xdr:colOff>
      <xdr:row>16</xdr:row>
      <xdr:rowOff>7470</xdr:rowOff>
    </xdr:to>
    <xdr:sp macro="" textlink="">
      <xdr:nvSpPr>
        <xdr:cNvPr id="748" name="Text Box 363"/>
        <xdr:cNvSpPr txBox="1">
          <a:spLocks noChangeArrowheads="1"/>
        </xdr:cNvSpPr>
      </xdr:nvSpPr>
      <xdr:spPr bwMode="auto">
        <a:xfrm>
          <a:off x="6858000" y="3807945"/>
          <a:ext cx="4191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749" name="Text Box 364"/>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428625</xdr:colOff>
      <xdr:row>16</xdr:row>
      <xdr:rowOff>7470</xdr:rowOff>
    </xdr:to>
    <xdr:sp macro="" textlink="">
      <xdr:nvSpPr>
        <xdr:cNvPr id="750" name="Text Box 365"/>
        <xdr:cNvSpPr txBox="1">
          <a:spLocks noChangeArrowheads="1"/>
        </xdr:cNvSpPr>
      </xdr:nvSpPr>
      <xdr:spPr bwMode="auto">
        <a:xfrm>
          <a:off x="6858000" y="3807945"/>
          <a:ext cx="4286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2</xdr:col>
      <xdr:colOff>0</xdr:colOff>
      <xdr:row>16</xdr:row>
      <xdr:rowOff>7470</xdr:rowOff>
    </xdr:from>
    <xdr:to>
      <xdr:col>2</xdr:col>
      <xdr:colOff>666750</xdr:colOff>
      <xdr:row>16</xdr:row>
      <xdr:rowOff>7470</xdr:rowOff>
    </xdr:to>
    <xdr:sp macro="" textlink="">
      <xdr:nvSpPr>
        <xdr:cNvPr id="751" name="Text Box 366"/>
        <xdr:cNvSpPr txBox="1">
          <a:spLocks noChangeArrowheads="1"/>
        </xdr:cNvSpPr>
      </xdr:nvSpPr>
      <xdr:spPr bwMode="auto">
        <a:xfrm>
          <a:off x="6858000" y="3807945"/>
          <a:ext cx="66675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s-MX" sz="1000" b="1" i="0" strike="noStrike">
              <a:solidFill>
                <a:srgbClr val="000000"/>
              </a:solidFill>
              <a:latin typeface="Arial"/>
              <a:cs typeface="Arial"/>
            </a:rPr>
            <a:t>SE TRANSFIEREN RECURSOS A LAS OBRAS Nos. 25-PR-673/2001  25-PR-672/2001</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752" name="Text Box 367"/>
        <xdr:cNvSpPr txBox="1">
          <a:spLocks noChangeArrowheads="1"/>
        </xdr:cNvSpPr>
      </xdr:nvSpPr>
      <xdr:spPr bwMode="auto">
        <a:xfrm>
          <a:off x="6858000" y="3807945"/>
          <a:ext cx="6572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753" name="Text Box 368"/>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754" name="Text Box 369"/>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638175</xdr:colOff>
      <xdr:row>16</xdr:row>
      <xdr:rowOff>7470</xdr:rowOff>
    </xdr:to>
    <xdr:sp macro="" textlink="">
      <xdr:nvSpPr>
        <xdr:cNvPr id="755" name="Text Box 370"/>
        <xdr:cNvSpPr txBox="1">
          <a:spLocks noChangeArrowheads="1"/>
        </xdr:cNvSpPr>
      </xdr:nvSpPr>
      <xdr:spPr bwMode="auto">
        <a:xfrm>
          <a:off x="6858000" y="3807945"/>
          <a:ext cx="6381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756" name="Text Box 371"/>
        <xdr:cNvSpPr txBox="1">
          <a:spLocks noChangeArrowheads="1"/>
        </xdr:cNvSpPr>
      </xdr:nvSpPr>
      <xdr:spPr bwMode="auto">
        <a:xfrm>
          <a:off x="6858000" y="3807945"/>
          <a:ext cx="65722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757" name="Text Box 372"/>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552450</xdr:colOff>
      <xdr:row>16</xdr:row>
      <xdr:rowOff>7470</xdr:rowOff>
    </xdr:to>
    <xdr:sp macro="" textlink="">
      <xdr:nvSpPr>
        <xdr:cNvPr id="758" name="Text Box 373"/>
        <xdr:cNvSpPr txBox="1">
          <a:spLocks noChangeArrowheads="1"/>
        </xdr:cNvSpPr>
      </xdr:nvSpPr>
      <xdr:spPr bwMode="auto">
        <a:xfrm>
          <a:off x="6858000" y="3807945"/>
          <a:ext cx="55245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59" name="Text Box 374"/>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60" name="Text Box 375"/>
        <xdr:cNvSpPr txBox="1">
          <a:spLocks noChangeArrowheads="1"/>
        </xdr:cNvSpPr>
      </xdr:nvSpPr>
      <xdr:spPr bwMode="auto">
        <a:xfrm>
          <a:off x="6858000" y="3807945"/>
          <a:ext cx="77152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61" name="Text Box 376"/>
        <xdr:cNvSpPr txBox="1">
          <a:spLocks noChangeArrowheads="1"/>
        </xdr:cNvSpPr>
      </xdr:nvSpPr>
      <xdr:spPr bwMode="auto">
        <a:xfrm>
          <a:off x="6858000" y="3807945"/>
          <a:ext cx="771525" cy="0"/>
        </a:xfrm>
        <a:prstGeom prst="rect">
          <a:avLst/>
        </a:prstGeom>
        <a:noFill/>
        <a:ln w="0">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62" name="Text Box 377"/>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 C A N C E L A D A </a:t>
          </a:r>
        </a:p>
      </xdr:txBody>
    </xdr:sp>
    <xdr:clientData/>
  </xdr:twoCellAnchor>
  <xdr:twoCellAnchor>
    <xdr:from>
      <xdr:col>2</xdr:col>
      <xdr:colOff>0</xdr:colOff>
      <xdr:row>16</xdr:row>
      <xdr:rowOff>7470</xdr:rowOff>
    </xdr:from>
    <xdr:to>
      <xdr:col>2</xdr:col>
      <xdr:colOff>695325</xdr:colOff>
      <xdr:row>16</xdr:row>
      <xdr:rowOff>7470</xdr:rowOff>
    </xdr:to>
    <xdr:sp macro="" textlink="">
      <xdr:nvSpPr>
        <xdr:cNvPr id="763" name="Text Box 378"/>
        <xdr:cNvSpPr txBox="1">
          <a:spLocks noChangeArrowheads="1"/>
        </xdr:cNvSpPr>
      </xdr:nvSpPr>
      <xdr:spPr bwMode="auto">
        <a:xfrm>
          <a:off x="6858000" y="3807945"/>
          <a:ext cx="6953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676275</xdr:colOff>
      <xdr:row>16</xdr:row>
      <xdr:rowOff>7470</xdr:rowOff>
    </xdr:to>
    <xdr:sp macro="" textlink="">
      <xdr:nvSpPr>
        <xdr:cNvPr id="764" name="Text Box 379"/>
        <xdr:cNvSpPr txBox="1">
          <a:spLocks noChangeArrowheads="1"/>
        </xdr:cNvSpPr>
      </xdr:nvSpPr>
      <xdr:spPr bwMode="auto">
        <a:xfrm>
          <a:off x="6858000" y="3807945"/>
          <a:ext cx="6762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2</xdr:col>
      <xdr:colOff>0</xdr:colOff>
      <xdr:row>16</xdr:row>
      <xdr:rowOff>7470</xdr:rowOff>
    </xdr:from>
    <xdr:to>
      <xdr:col>2</xdr:col>
      <xdr:colOff>657225</xdr:colOff>
      <xdr:row>16</xdr:row>
      <xdr:rowOff>7470</xdr:rowOff>
    </xdr:to>
    <xdr:sp macro="" textlink="">
      <xdr:nvSpPr>
        <xdr:cNvPr id="765" name="Text Box 380"/>
        <xdr:cNvSpPr txBox="1">
          <a:spLocks noChangeArrowheads="1"/>
        </xdr:cNvSpPr>
      </xdr:nvSpPr>
      <xdr:spPr bwMode="auto">
        <a:xfrm>
          <a:off x="6858000" y="3807945"/>
          <a:ext cx="6572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2</xdr:col>
      <xdr:colOff>0</xdr:colOff>
      <xdr:row>16</xdr:row>
      <xdr:rowOff>7470</xdr:rowOff>
    </xdr:from>
    <xdr:to>
      <xdr:col>2</xdr:col>
      <xdr:colOff>142875</xdr:colOff>
      <xdr:row>16</xdr:row>
      <xdr:rowOff>7470</xdr:rowOff>
    </xdr:to>
    <xdr:sp macro="" textlink="">
      <xdr:nvSpPr>
        <xdr:cNvPr id="766" name="Text Box 381"/>
        <xdr:cNvSpPr txBox="1">
          <a:spLocks noChangeArrowheads="1"/>
        </xdr:cNvSpPr>
      </xdr:nvSpPr>
      <xdr:spPr bwMode="auto">
        <a:xfrm>
          <a:off x="6858000" y="3807945"/>
          <a:ext cx="142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2</xdr:col>
      <xdr:colOff>0</xdr:colOff>
      <xdr:row>16</xdr:row>
      <xdr:rowOff>7470</xdr:rowOff>
    </xdr:from>
    <xdr:to>
      <xdr:col>2</xdr:col>
      <xdr:colOff>771525</xdr:colOff>
      <xdr:row>16</xdr:row>
      <xdr:rowOff>7470</xdr:rowOff>
    </xdr:to>
    <xdr:sp macro="" textlink="">
      <xdr:nvSpPr>
        <xdr:cNvPr id="767" name="Text Box 382"/>
        <xdr:cNvSpPr txBox="1">
          <a:spLocks noChangeArrowheads="1"/>
        </xdr:cNvSpPr>
      </xdr:nvSpPr>
      <xdr:spPr bwMode="auto">
        <a:xfrm>
          <a:off x="6858000" y="3807945"/>
          <a:ext cx="771525" cy="0"/>
        </a:xfrm>
        <a:prstGeom prst="rect">
          <a:avLst/>
        </a:prstGeom>
        <a:noFill/>
        <a:ln w="9525">
          <a:noFill/>
          <a:miter lim="800000"/>
          <a:headEnd/>
          <a:tailEnd/>
        </a:ln>
        <a:effectLst/>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2</xdr:col>
      <xdr:colOff>0</xdr:colOff>
      <xdr:row>16</xdr:row>
      <xdr:rowOff>7470</xdr:rowOff>
    </xdr:from>
    <xdr:to>
      <xdr:col>2</xdr:col>
      <xdr:colOff>485775</xdr:colOff>
      <xdr:row>16</xdr:row>
      <xdr:rowOff>7470</xdr:rowOff>
    </xdr:to>
    <xdr:sp macro="" textlink="">
      <xdr:nvSpPr>
        <xdr:cNvPr id="768" name="Text Box 383"/>
        <xdr:cNvSpPr txBox="1">
          <a:spLocks noChangeArrowheads="1"/>
        </xdr:cNvSpPr>
      </xdr:nvSpPr>
      <xdr:spPr bwMode="auto">
        <a:xfrm>
          <a:off x="6858000" y="3807945"/>
          <a:ext cx="48577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2</xdr:col>
      <xdr:colOff>0</xdr:colOff>
      <xdr:row>16</xdr:row>
      <xdr:rowOff>7470</xdr:rowOff>
    </xdr:from>
    <xdr:to>
      <xdr:col>2</xdr:col>
      <xdr:colOff>0</xdr:colOff>
      <xdr:row>16</xdr:row>
      <xdr:rowOff>7470</xdr:rowOff>
    </xdr:to>
    <xdr:sp macro="" textlink="">
      <xdr:nvSpPr>
        <xdr:cNvPr id="769" name="Text Box 384"/>
        <xdr:cNvSpPr txBox="1">
          <a:spLocks noChangeArrowheads="1"/>
        </xdr:cNvSpPr>
      </xdr:nvSpPr>
      <xdr:spPr bwMode="auto">
        <a:xfrm>
          <a:off x="6858000" y="380794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3638550</xdr:colOff>
      <xdr:row>4</xdr:row>
      <xdr:rowOff>0</xdr:rowOff>
    </xdr:from>
    <xdr:to>
      <xdr:col>2</xdr:col>
      <xdr:colOff>612775</xdr:colOff>
      <xdr:row>4</xdr:row>
      <xdr:rowOff>0</xdr:rowOff>
    </xdr:to>
    <xdr:sp macro="" textlink="">
      <xdr:nvSpPr>
        <xdr:cNvPr id="2" name="Text Box 1"/>
        <xdr:cNvSpPr txBox="1">
          <a:spLocks noChangeArrowheads="1"/>
        </xdr:cNvSpPr>
      </xdr:nvSpPr>
      <xdr:spPr bwMode="auto">
        <a:xfrm>
          <a:off x="5753100" y="1095375"/>
          <a:ext cx="6127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1</xdr:col>
      <xdr:colOff>3638550</xdr:colOff>
      <xdr:row>4</xdr:row>
      <xdr:rowOff>0</xdr:rowOff>
    </xdr:from>
    <xdr:to>
      <xdr:col>2</xdr:col>
      <xdr:colOff>412750</xdr:colOff>
      <xdr:row>4</xdr:row>
      <xdr:rowOff>0</xdr:rowOff>
    </xdr:to>
    <xdr:sp macro="" textlink="">
      <xdr:nvSpPr>
        <xdr:cNvPr id="3" name="Text Box 2"/>
        <xdr:cNvSpPr txBox="1">
          <a:spLocks noChangeArrowheads="1"/>
        </xdr:cNvSpPr>
      </xdr:nvSpPr>
      <xdr:spPr bwMode="auto">
        <a:xfrm>
          <a:off x="5753100" y="1095375"/>
          <a:ext cx="41275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1</xdr:col>
      <xdr:colOff>3638550</xdr:colOff>
      <xdr:row>4</xdr:row>
      <xdr:rowOff>0</xdr:rowOff>
    </xdr:from>
    <xdr:to>
      <xdr:col>2</xdr:col>
      <xdr:colOff>412750</xdr:colOff>
      <xdr:row>4</xdr:row>
      <xdr:rowOff>0</xdr:rowOff>
    </xdr:to>
    <xdr:sp macro="" textlink="">
      <xdr:nvSpPr>
        <xdr:cNvPr id="4" name="Text Box 3"/>
        <xdr:cNvSpPr txBox="1">
          <a:spLocks noChangeArrowheads="1"/>
        </xdr:cNvSpPr>
      </xdr:nvSpPr>
      <xdr:spPr bwMode="auto">
        <a:xfrm>
          <a:off x="5753100" y="1095375"/>
          <a:ext cx="41275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1</xdr:col>
      <xdr:colOff>3638550</xdr:colOff>
      <xdr:row>4</xdr:row>
      <xdr:rowOff>0</xdr:rowOff>
    </xdr:from>
    <xdr:to>
      <xdr:col>2</xdr:col>
      <xdr:colOff>422275</xdr:colOff>
      <xdr:row>4</xdr:row>
      <xdr:rowOff>0</xdr:rowOff>
    </xdr:to>
    <xdr:sp macro="" textlink="">
      <xdr:nvSpPr>
        <xdr:cNvPr id="5" name="Text Box 4"/>
        <xdr:cNvSpPr txBox="1">
          <a:spLocks noChangeArrowheads="1"/>
        </xdr:cNvSpPr>
      </xdr:nvSpPr>
      <xdr:spPr bwMode="auto">
        <a:xfrm>
          <a:off x="5753100" y="1095375"/>
          <a:ext cx="42227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1</xdr:col>
      <xdr:colOff>3638550</xdr:colOff>
      <xdr:row>4</xdr:row>
      <xdr:rowOff>0</xdr:rowOff>
    </xdr:from>
    <xdr:to>
      <xdr:col>2</xdr:col>
      <xdr:colOff>422275</xdr:colOff>
      <xdr:row>4</xdr:row>
      <xdr:rowOff>0</xdr:rowOff>
    </xdr:to>
    <xdr:sp macro="" textlink="">
      <xdr:nvSpPr>
        <xdr:cNvPr id="6" name="Text Box 5"/>
        <xdr:cNvSpPr txBox="1">
          <a:spLocks noChangeArrowheads="1"/>
        </xdr:cNvSpPr>
      </xdr:nvSpPr>
      <xdr:spPr bwMode="auto">
        <a:xfrm>
          <a:off x="5753100" y="1095375"/>
          <a:ext cx="42227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1</xdr:col>
      <xdr:colOff>3638550</xdr:colOff>
      <xdr:row>4</xdr:row>
      <xdr:rowOff>0</xdr:rowOff>
    </xdr:from>
    <xdr:to>
      <xdr:col>2</xdr:col>
      <xdr:colOff>650875</xdr:colOff>
      <xdr:row>4</xdr:row>
      <xdr:rowOff>0</xdr:rowOff>
    </xdr:to>
    <xdr:sp macro="" textlink="">
      <xdr:nvSpPr>
        <xdr:cNvPr id="7" name="Text Box 7"/>
        <xdr:cNvSpPr txBox="1">
          <a:spLocks noChangeArrowheads="1"/>
        </xdr:cNvSpPr>
      </xdr:nvSpPr>
      <xdr:spPr bwMode="auto">
        <a:xfrm>
          <a:off x="5753100" y="1095375"/>
          <a:ext cx="6508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1</xdr:col>
      <xdr:colOff>3638550</xdr:colOff>
      <xdr:row>4</xdr:row>
      <xdr:rowOff>0</xdr:rowOff>
    </xdr:from>
    <xdr:to>
      <xdr:col>2</xdr:col>
      <xdr:colOff>631825</xdr:colOff>
      <xdr:row>4</xdr:row>
      <xdr:rowOff>0</xdr:rowOff>
    </xdr:to>
    <xdr:sp macro="" textlink="">
      <xdr:nvSpPr>
        <xdr:cNvPr id="8" name="Text Box 8"/>
        <xdr:cNvSpPr txBox="1">
          <a:spLocks noChangeArrowheads="1"/>
        </xdr:cNvSpPr>
      </xdr:nvSpPr>
      <xdr:spPr bwMode="auto">
        <a:xfrm>
          <a:off x="5753100" y="1095375"/>
          <a:ext cx="6318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1</xdr:col>
      <xdr:colOff>3638550</xdr:colOff>
      <xdr:row>4</xdr:row>
      <xdr:rowOff>0</xdr:rowOff>
    </xdr:from>
    <xdr:to>
      <xdr:col>2</xdr:col>
      <xdr:colOff>631825</xdr:colOff>
      <xdr:row>4</xdr:row>
      <xdr:rowOff>0</xdr:rowOff>
    </xdr:to>
    <xdr:sp macro="" textlink="">
      <xdr:nvSpPr>
        <xdr:cNvPr id="9" name="Text Box 9"/>
        <xdr:cNvSpPr txBox="1">
          <a:spLocks noChangeArrowheads="1"/>
        </xdr:cNvSpPr>
      </xdr:nvSpPr>
      <xdr:spPr bwMode="auto">
        <a:xfrm>
          <a:off x="5753100" y="1095375"/>
          <a:ext cx="6318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1</xdr:col>
      <xdr:colOff>3638550</xdr:colOff>
      <xdr:row>4</xdr:row>
      <xdr:rowOff>0</xdr:rowOff>
    </xdr:from>
    <xdr:to>
      <xdr:col>2</xdr:col>
      <xdr:colOff>631825</xdr:colOff>
      <xdr:row>4</xdr:row>
      <xdr:rowOff>0</xdr:rowOff>
    </xdr:to>
    <xdr:sp macro="" textlink="">
      <xdr:nvSpPr>
        <xdr:cNvPr id="10" name="Text Box 10"/>
        <xdr:cNvSpPr txBox="1">
          <a:spLocks noChangeArrowheads="1"/>
        </xdr:cNvSpPr>
      </xdr:nvSpPr>
      <xdr:spPr bwMode="auto">
        <a:xfrm>
          <a:off x="5753100" y="1095375"/>
          <a:ext cx="6318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1</xdr:col>
      <xdr:colOff>3638550</xdr:colOff>
      <xdr:row>4</xdr:row>
      <xdr:rowOff>0</xdr:rowOff>
    </xdr:from>
    <xdr:to>
      <xdr:col>2</xdr:col>
      <xdr:colOff>650875</xdr:colOff>
      <xdr:row>4</xdr:row>
      <xdr:rowOff>0</xdr:rowOff>
    </xdr:to>
    <xdr:sp macro="" textlink="">
      <xdr:nvSpPr>
        <xdr:cNvPr id="11" name="Text Box 11"/>
        <xdr:cNvSpPr txBox="1">
          <a:spLocks noChangeArrowheads="1"/>
        </xdr:cNvSpPr>
      </xdr:nvSpPr>
      <xdr:spPr bwMode="auto">
        <a:xfrm>
          <a:off x="5753100" y="1095375"/>
          <a:ext cx="65087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1</xdr:col>
      <xdr:colOff>3638550</xdr:colOff>
      <xdr:row>4</xdr:row>
      <xdr:rowOff>0</xdr:rowOff>
    </xdr:from>
    <xdr:to>
      <xdr:col>2</xdr:col>
      <xdr:colOff>546100</xdr:colOff>
      <xdr:row>4</xdr:row>
      <xdr:rowOff>0</xdr:rowOff>
    </xdr:to>
    <xdr:sp macro="" textlink="">
      <xdr:nvSpPr>
        <xdr:cNvPr id="12" name="Text Box 12"/>
        <xdr:cNvSpPr txBox="1">
          <a:spLocks noChangeArrowheads="1"/>
        </xdr:cNvSpPr>
      </xdr:nvSpPr>
      <xdr:spPr bwMode="auto">
        <a:xfrm>
          <a:off x="5753100" y="1095375"/>
          <a:ext cx="54610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1</xdr:col>
      <xdr:colOff>3638550</xdr:colOff>
      <xdr:row>4</xdr:row>
      <xdr:rowOff>0</xdr:rowOff>
    </xdr:from>
    <xdr:to>
      <xdr:col>2</xdr:col>
      <xdr:colOff>546100</xdr:colOff>
      <xdr:row>4</xdr:row>
      <xdr:rowOff>0</xdr:rowOff>
    </xdr:to>
    <xdr:sp macro="" textlink="">
      <xdr:nvSpPr>
        <xdr:cNvPr id="13" name="Text Box 13"/>
        <xdr:cNvSpPr txBox="1">
          <a:spLocks noChangeArrowheads="1"/>
        </xdr:cNvSpPr>
      </xdr:nvSpPr>
      <xdr:spPr bwMode="auto">
        <a:xfrm>
          <a:off x="5753100" y="1095375"/>
          <a:ext cx="54610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1</xdr:col>
      <xdr:colOff>3638550</xdr:colOff>
      <xdr:row>4</xdr:row>
      <xdr:rowOff>0</xdr:rowOff>
    </xdr:from>
    <xdr:to>
      <xdr:col>2</xdr:col>
      <xdr:colOff>803275</xdr:colOff>
      <xdr:row>4</xdr:row>
      <xdr:rowOff>0</xdr:rowOff>
    </xdr:to>
    <xdr:sp macro="" textlink="">
      <xdr:nvSpPr>
        <xdr:cNvPr id="14" name="Text Box 14"/>
        <xdr:cNvSpPr txBox="1">
          <a:spLocks noChangeArrowheads="1"/>
        </xdr:cNvSpPr>
      </xdr:nvSpPr>
      <xdr:spPr bwMode="auto">
        <a:xfrm>
          <a:off x="5753100" y="1095375"/>
          <a:ext cx="80327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1</xdr:col>
      <xdr:colOff>3638550</xdr:colOff>
      <xdr:row>4</xdr:row>
      <xdr:rowOff>0</xdr:rowOff>
    </xdr:from>
    <xdr:to>
      <xdr:col>2</xdr:col>
      <xdr:colOff>774700</xdr:colOff>
      <xdr:row>4</xdr:row>
      <xdr:rowOff>0</xdr:rowOff>
    </xdr:to>
    <xdr:sp macro="" textlink="">
      <xdr:nvSpPr>
        <xdr:cNvPr id="15" name="Text Box 15"/>
        <xdr:cNvSpPr txBox="1">
          <a:spLocks noChangeArrowheads="1"/>
        </xdr:cNvSpPr>
      </xdr:nvSpPr>
      <xdr:spPr bwMode="auto">
        <a:xfrm>
          <a:off x="5753100" y="1095375"/>
          <a:ext cx="7747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1</xdr:col>
      <xdr:colOff>3638550</xdr:colOff>
      <xdr:row>4</xdr:row>
      <xdr:rowOff>0</xdr:rowOff>
    </xdr:from>
    <xdr:to>
      <xdr:col>2</xdr:col>
      <xdr:colOff>669925</xdr:colOff>
      <xdr:row>4</xdr:row>
      <xdr:rowOff>0</xdr:rowOff>
    </xdr:to>
    <xdr:sp macro="" textlink="">
      <xdr:nvSpPr>
        <xdr:cNvPr id="16" name="Text Box 19"/>
        <xdr:cNvSpPr txBox="1">
          <a:spLocks noChangeArrowheads="1"/>
        </xdr:cNvSpPr>
      </xdr:nvSpPr>
      <xdr:spPr bwMode="auto">
        <a:xfrm>
          <a:off x="5753100" y="1095375"/>
          <a:ext cx="66992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1</xdr:col>
      <xdr:colOff>3638550</xdr:colOff>
      <xdr:row>4</xdr:row>
      <xdr:rowOff>0</xdr:rowOff>
    </xdr:from>
    <xdr:to>
      <xdr:col>2</xdr:col>
      <xdr:colOff>650875</xdr:colOff>
      <xdr:row>4</xdr:row>
      <xdr:rowOff>0</xdr:rowOff>
    </xdr:to>
    <xdr:sp macro="" textlink="">
      <xdr:nvSpPr>
        <xdr:cNvPr id="17" name="Text Box 20"/>
        <xdr:cNvSpPr txBox="1">
          <a:spLocks noChangeArrowheads="1"/>
        </xdr:cNvSpPr>
      </xdr:nvSpPr>
      <xdr:spPr bwMode="auto">
        <a:xfrm>
          <a:off x="5753100" y="1095375"/>
          <a:ext cx="650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1</xdr:col>
      <xdr:colOff>3638550</xdr:colOff>
      <xdr:row>4</xdr:row>
      <xdr:rowOff>0</xdr:rowOff>
    </xdr:from>
    <xdr:to>
      <xdr:col>2</xdr:col>
      <xdr:colOff>136525</xdr:colOff>
      <xdr:row>4</xdr:row>
      <xdr:rowOff>0</xdr:rowOff>
    </xdr:to>
    <xdr:sp macro="" textlink="">
      <xdr:nvSpPr>
        <xdr:cNvPr id="18" name="Text Box 21"/>
        <xdr:cNvSpPr txBox="1">
          <a:spLocks noChangeArrowheads="1"/>
        </xdr:cNvSpPr>
      </xdr:nvSpPr>
      <xdr:spPr bwMode="auto">
        <a:xfrm>
          <a:off x="5753100" y="1095375"/>
          <a:ext cx="1365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1</xdr:col>
      <xdr:colOff>2044700</xdr:colOff>
      <xdr:row>4</xdr:row>
      <xdr:rowOff>0</xdr:rowOff>
    </xdr:from>
    <xdr:to>
      <xdr:col>2</xdr:col>
      <xdr:colOff>434269</xdr:colOff>
      <xdr:row>4</xdr:row>
      <xdr:rowOff>0</xdr:rowOff>
    </xdr:to>
    <xdr:sp macro="" textlink="">
      <xdr:nvSpPr>
        <xdr:cNvPr id="19" name="Text Box 23"/>
        <xdr:cNvSpPr txBox="1">
          <a:spLocks noChangeArrowheads="1"/>
        </xdr:cNvSpPr>
      </xdr:nvSpPr>
      <xdr:spPr bwMode="auto">
        <a:xfrm>
          <a:off x="4159250" y="1095375"/>
          <a:ext cx="2028119"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1</xdr:col>
      <xdr:colOff>3638550</xdr:colOff>
      <xdr:row>4</xdr:row>
      <xdr:rowOff>0</xdr:rowOff>
    </xdr:from>
    <xdr:to>
      <xdr:col>1</xdr:col>
      <xdr:colOff>3638550</xdr:colOff>
      <xdr:row>4</xdr:row>
      <xdr:rowOff>0</xdr:rowOff>
    </xdr:to>
    <xdr:sp macro="" textlink="">
      <xdr:nvSpPr>
        <xdr:cNvPr id="20" name="Text Box 24"/>
        <xdr:cNvSpPr txBox="1">
          <a:spLocks noChangeArrowheads="1"/>
        </xdr:cNvSpPr>
      </xdr:nvSpPr>
      <xdr:spPr bwMode="auto">
        <a:xfrm>
          <a:off x="5753100" y="109537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1</xdr:col>
      <xdr:colOff>3638550</xdr:colOff>
      <xdr:row>16</xdr:row>
      <xdr:rowOff>3175</xdr:rowOff>
    </xdr:from>
    <xdr:to>
      <xdr:col>2</xdr:col>
      <xdr:colOff>365125</xdr:colOff>
      <xdr:row>16</xdr:row>
      <xdr:rowOff>3175</xdr:rowOff>
    </xdr:to>
    <xdr:sp macro="" textlink="">
      <xdr:nvSpPr>
        <xdr:cNvPr id="21" name="Text Box 25"/>
        <xdr:cNvSpPr txBox="1">
          <a:spLocks noChangeArrowheads="1"/>
        </xdr:cNvSpPr>
      </xdr:nvSpPr>
      <xdr:spPr bwMode="auto">
        <a:xfrm>
          <a:off x="5753100" y="3565525"/>
          <a:ext cx="365125"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endParaRPr lang="es-ES" sz="900" b="1" i="0" strike="noStrike">
            <a:solidFill>
              <a:srgbClr val="000000"/>
            </a:solidFill>
            <a:latin typeface="Arial"/>
            <a:cs typeface="Arial"/>
          </a:endParaRPr>
        </a:p>
        <a:p>
          <a:pPr algn="l" rtl="0">
            <a:defRPr sz="1000"/>
          </a:pPr>
          <a:r>
            <a:rPr lang="es-ES" sz="900" b="1" i="0" strike="noStrike">
              <a:solidFill>
                <a:srgbClr val="000000"/>
              </a:solidFill>
              <a:latin typeface="Arial"/>
              <a:cs typeface="Arial"/>
            </a:rPr>
            <a:t>SE CANCELA CON No. DE OFICIO CEAMA/SSEAF/041A/2004 DE FECHA 05 DE MAYO DEL 2004</a:t>
          </a:r>
        </a:p>
        <a:p>
          <a:pPr algn="l" rtl="0">
            <a:defRPr sz="1000"/>
          </a:pPr>
          <a:endParaRPr lang="es-ES" sz="900" b="1" i="0" strike="noStrike">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3638550</xdr:colOff>
      <xdr:row>4</xdr:row>
      <xdr:rowOff>0</xdr:rowOff>
    </xdr:from>
    <xdr:to>
      <xdr:col>2</xdr:col>
      <xdr:colOff>612775</xdr:colOff>
      <xdr:row>4</xdr:row>
      <xdr:rowOff>0</xdr:rowOff>
    </xdr:to>
    <xdr:sp macro="" textlink="">
      <xdr:nvSpPr>
        <xdr:cNvPr id="2" name="Text Box 1"/>
        <xdr:cNvSpPr txBox="1">
          <a:spLocks noChangeArrowheads="1"/>
        </xdr:cNvSpPr>
      </xdr:nvSpPr>
      <xdr:spPr bwMode="auto">
        <a:xfrm>
          <a:off x="5753100" y="1038225"/>
          <a:ext cx="6127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400" b="1" i="0" strike="noStrike">
              <a:solidFill>
                <a:srgbClr val="000000"/>
              </a:solidFill>
              <a:latin typeface="Arial"/>
              <a:cs typeface="Arial"/>
            </a:rPr>
            <a:t>SE CANCELA CON OFICIO No.  SH/972C/2001 </a:t>
          </a:r>
        </a:p>
      </xdr:txBody>
    </xdr:sp>
    <xdr:clientData/>
  </xdr:twoCellAnchor>
  <xdr:twoCellAnchor>
    <xdr:from>
      <xdr:col>1</xdr:col>
      <xdr:colOff>3638550</xdr:colOff>
      <xdr:row>4</xdr:row>
      <xdr:rowOff>0</xdr:rowOff>
    </xdr:from>
    <xdr:to>
      <xdr:col>2</xdr:col>
      <xdr:colOff>412750</xdr:colOff>
      <xdr:row>4</xdr:row>
      <xdr:rowOff>0</xdr:rowOff>
    </xdr:to>
    <xdr:sp macro="" textlink="">
      <xdr:nvSpPr>
        <xdr:cNvPr id="3" name="Text Box 2"/>
        <xdr:cNvSpPr txBox="1">
          <a:spLocks noChangeArrowheads="1"/>
        </xdr:cNvSpPr>
      </xdr:nvSpPr>
      <xdr:spPr bwMode="auto">
        <a:xfrm>
          <a:off x="5753100" y="1038225"/>
          <a:ext cx="41275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1</xdr:col>
      <xdr:colOff>3638550</xdr:colOff>
      <xdr:row>4</xdr:row>
      <xdr:rowOff>0</xdr:rowOff>
    </xdr:from>
    <xdr:to>
      <xdr:col>2</xdr:col>
      <xdr:colOff>412750</xdr:colOff>
      <xdr:row>4</xdr:row>
      <xdr:rowOff>0</xdr:rowOff>
    </xdr:to>
    <xdr:sp macro="" textlink="">
      <xdr:nvSpPr>
        <xdr:cNvPr id="4" name="Text Box 3"/>
        <xdr:cNvSpPr txBox="1">
          <a:spLocks noChangeArrowheads="1"/>
        </xdr:cNvSpPr>
      </xdr:nvSpPr>
      <xdr:spPr bwMode="auto">
        <a:xfrm>
          <a:off x="5753100" y="1038225"/>
          <a:ext cx="41275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1</xdr:col>
      <xdr:colOff>3638550</xdr:colOff>
      <xdr:row>4</xdr:row>
      <xdr:rowOff>0</xdr:rowOff>
    </xdr:from>
    <xdr:to>
      <xdr:col>2</xdr:col>
      <xdr:colOff>422275</xdr:colOff>
      <xdr:row>4</xdr:row>
      <xdr:rowOff>0</xdr:rowOff>
    </xdr:to>
    <xdr:sp macro="" textlink="">
      <xdr:nvSpPr>
        <xdr:cNvPr id="5" name="Text Box 4"/>
        <xdr:cNvSpPr txBox="1">
          <a:spLocks noChangeArrowheads="1"/>
        </xdr:cNvSpPr>
      </xdr:nvSpPr>
      <xdr:spPr bwMode="auto">
        <a:xfrm>
          <a:off x="5753100" y="1038225"/>
          <a:ext cx="42227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1</xdr:col>
      <xdr:colOff>3638550</xdr:colOff>
      <xdr:row>4</xdr:row>
      <xdr:rowOff>0</xdr:rowOff>
    </xdr:from>
    <xdr:to>
      <xdr:col>2</xdr:col>
      <xdr:colOff>422275</xdr:colOff>
      <xdr:row>4</xdr:row>
      <xdr:rowOff>0</xdr:rowOff>
    </xdr:to>
    <xdr:sp macro="" textlink="">
      <xdr:nvSpPr>
        <xdr:cNvPr id="6" name="Text Box 5"/>
        <xdr:cNvSpPr txBox="1">
          <a:spLocks noChangeArrowheads="1"/>
        </xdr:cNvSpPr>
      </xdr:nvSpPr>
      <xdr:spPr bwMode="auto">
        <a:xfrm>
          <a:off x="5753100" y="1038225"/>
          <a:ext cx="42227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200" b="1" i="0" strike="noStrike">
              <a:solidFill>
                <a:srgbClr val="000000"/>
              </a:solidFill>
              <a:latin typeface="Arial"/>
              <a:cs typeface="Arial"/>
            </a:rPr>
            <a:t>SE CANCELA CON No. DE OFICIO No. SH/1054C/2001</a:t>
          </a:r>
        </a:p>
      </xdr:txBody>
    </xdr:sp>
    <xdr:clientData/>
  </xdr:twoCellAnchor>
  <xdr:twoCellAnchor>
    <xdr:from>
      <xdr:col>1</xdr:col>
      <xdr:colOff>3638550</xdr:colOff>
      <xdr:row>4</xdr:row>
      <xdr:rowOff>0</xdr:rowOff>
    </xdr:from>
    <xdr:to>
      <xdr:col>2</xdr:col>
      <xdr:colOff>650875</xdr:colOff>
      <xdr:row>4</xdr:row>
      <xdr:rowOff>0</xdr:rowOff>
    </xdr:to>
    <xdr:sp macro="" textlink="">
      <xdr:nvSpPr>
        <xdr:cNvPr id="7" name="Text Box 7"/>
        <xdr:cNvSpPr txBox="1">
          <a:spLocks noChangeArrowheads="1"/>
        </xdr:cNvSpPr>
      </xdr:nvSpPr>
      <xdr:spPr bwMode="auto">
        <a:xfrm>
          <a:off x="5753100" y="1038225"/>
          <a:ext cx="65087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a:t>
          </a:r>
          <a:r>
            <a:rPr lang="es-MX" sz="1200" b="0" i="0" strike="noStrike">
              <a:solidFill>
                <a:srgbClr val="000000"/>
              </a:solidFill>
              <a:latin typeface="Arial"/>
              <a:cs typeface="Arial"/>
            </a:rPr>
            <a:t> </a:t>
          </a:r>
        </a:p>
      </xdr:txBody>
    </xdr:sp>
    <xdr:clientData/>
  </xdr:twoCellAnchor>
  <xdr:twoCellAnchor>
    <xdr:from>
      <xdr:col>1</xdr:col>
      <xdr:colOff>3638550</xdr:colOff>
      <xdr:row>4</xdr:row>
      <xdr:rowOff>0</xdr:rowOff>
    </xdr:from>
    <xdr:to>
      <xdr:col>2</xdr:col>
      <xdr:colOff>631825</xdr:colOff>
      <xdr:row>4</xdr:row>
      <xdr:rowOff>0</xdr:rowOff>
    </xdr:to>
    <xdr:sp macro="" textlink="">
      <xdr:nvSpPr>
        <xdr:cNvPr id="8" name="Text Box 8"/>
        <xdr:cNvSpPr txBox="1">
          <a:spLocks noChangeArrowheads="1"/>
        </xdr:cNvSpPr>
      </xdr:nvSpPr>
      <xdr:spPr bwMode="auto">
        <a:xfrm>
          <a:off x="5753100" y="1038225"/>
          <a:ext cx="6318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SH/1352C/2001 </a:t>
          </a:r>
        </a:p>
      </xdr:txBody>
    </xdr:sp>
    <xdr:clientData/>
  </xdr:twoCellAnchor>
  <xdr:twoCellAnchor>
    <xdr:from>
      <xdr:col>1</xdr:col>
      <xdr:colOff>3638550</xdr:colOff>
      <xdr:row>4</xdr:row>
      <xdr:rowOff>0</xdr:rowOff>
    </xdr:from>
    <xdr:to>
      <xdr:col>2</xdr:col>
      <xdr:colOff>631825</xdr:colOff>
      <xdr:row>4</xdr:row>
      <xdr:rowOff>0</xdr:rowOff>
    </xdr:to>
    <xdr:sp macro="" textlink="">
      <xdr:nvSpPr>
        <xdr:cNvPr id="9" name="Text Box 9"/>
        <xdr:cNvSpPr txBox="1">
          <a:spLocks noChangeArrowheads="1"/>
        </xdr:cNvSpPr>
      </xdr:nvSpPr>
      <xdr:spPr bwMode="auto">
        <a:xfrm>
          <a:off x="5753100" y="1038225"/>
          <a:ext cx="6318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1</xdr:col>
      <xdr:colOff>3638550</xdr:colOff>
      <xdr:row>4</xdr:row>
      <xdr:rowOff>0</xdr:rowOff>
    </xdr:from>
    <xdr:to>
      <xdr:col>2</xdr:col>
      <xdr:colOff>631825</xdr:colOff>
      <xdr:row>4</xdr:row>
      <xdr:rowOff>0</xdr:rowOff>
    </xdr:to>
    <xdr:sp macro="" textlink="">
      <xdr:nvSpPr>
        <xdr:cNvPr id="10" name="Text Box 10"/>
        <xdr:cNvSpPr txBox="1">
          <a:spLocks noChangeArrowheads="1"/>
        </xdr:cNvSpPr>
      </xdr:nvSpPr>
      <xdr:spPr bwMode="auto">
        <a:xfrm>
          <a:off x="5753100" y="1038225"/>
          <a:ext cx="631825" cy="0"/>
        </a:xfrm>
        <a:prstGeom prst="rect">
          <a:avLst/>
        </a:prstGeom>
        <a:noFill/>
        <a:ln w="9525">
          <a:noFill/>
          <a:miter lim="800000"/>
          <a:headEnd/>
          <a:tailEnd/>
        </a:ln>
      </xdr:spPr>
      <xdr:txBody>
        <a:bodyPr vertOverflow="clip" wrap="square" lIns="36576" tIns="27432" rIns="36576" bIns="0" anchor="t" upright="1"/>
        <a:lstStyle/>
        <a:p>
          <a:pPr algn="ctr" rtl="0">
            <a:defRPr sz="1000"/>
          </a:pPr>
          <a:r>
            <a:rPr lang="es-MX" sz="1200" b="1" i="0" strike="noStrike">
              <a:solidFill>
                <a:srgbClr val="000000"/>
              </a:solidFill>
              <a:latin typeface="Arial"/>
              <a:cs typeface="Arial"/>
            </a:rPr>
            <a:t>SE CANCELA CON OFICIO No.  SH/1472C/2001 </a:t>
          </a:r>
        </a:p>
      </xdr:txBody>
    </xdr:sp>
    <xdr:clientData/>
  </xdr:twoCellAnchor>
  <xdr:twoCellAnchor>
    <xdr:from>
      <xdr:col>1</xdr:col>
      <xdr:colOff>3638550</xdr:colOff>
      <xdr:row>4</xdr:row>
      <xdr:rowOff>0</xdr:rowOff>
    </xdr:from>
    <xdr:to>
      <xdr:col>2</xdr:col>
      <xdr:colOff>650875</xdr:colOff>
      <xdr:row>4</xdr:row>
      <xdr:rowOff>0</xdr:rowOff>
    </xdr:to>
    <xdr:sp macro="" textlink="">
      <xdr:nvSpPr>
        <xdr:cNvPr id="11" name="Text Box 11"/>
        <xdr:cNvSpPr txBox="1">
          <a:spLocks noChangeArrowheads="1"/>
        </xdr:cNvSpPr>
      </xdr:nvSpPr>
      <xdr:spPr bwMode="auto">
        <a:xfrm>
          <a:off x="5753100" y="1038225"/>
          <a:ext cx="650875" cy="0"/>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0">
            <a:defRPr sz="1000"/>
          </a:pPr>
          <a:r>
            <a:rPr lang="es-MX" sz="900" b="1" i="0" strike="noStrike">
              <a:solidFill>
                <a:srgbClr val="000000"/>
              </a:solidFill>
              <a:latin typeface="Arial"/>
              <a:cs typeface="Arial"/>
            </a:rPr>
            <a:t>SE MODIFICA LA INVERSION CON EL OFICIO SH/1495C/2001</a:t>
          </a:r>
        </a:p>
      </xdr:txBody>
    </xdr:sp>
    <xdr:clientData/>
  </xdr:twoCellAnchor>
  <xdr:twoCellAnchor>
    <xdr:from>
      <xdr:col>1</xdr:col>
      <xdr:colOff>3638550</xdr:colOff>
      <xdr:row>4</xdr:row>
      <xdr:rowOff>0</xdr:rowOff>
    </xdr:from>
    <xdr:to>
      <xdr:col>2</xdr:col>
      <xdr:colOff>546100</xdr:colOff>
      <xdr:row>4</xdr:row>
      <xdr:rowOff>0</xdr:rowOff>
    </xdr:to>
    <xdr:sp macro="" textlink="">
      <xdr:nvSpPr>
        <xdr:cNvPr id="12" name="Text Box 12"/>
        <xdr:cNvSpPr txBox="1">
          <a:spLocks noChangeArrowheads="1"/>
        </xdr:cNvSpPr>
      </xdr:nvSpPr>
      <xdr:spPr bwMode="auto">
        <a:xfrm>
          <a:off x="5753100" y="1038225"/>
          <a:ext cx="54610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1</xdr:col>
      <xdr:colOff>3638550</xdr:colOff>
      <xdr:row>4</xdr:row>
      <xdr:rowOff>0</xdr:rowOff>
    </xdr:from>
    <xdr:to>
      <xdr:col>2</xdr:col>
      <xdr:colOff>546100</xdr:colOff>
      <xdr:row>4</xdr:row>
      <xdr:rowOff>0</xdr:rowOff>
    </xdr:to>
    <xdr:sp macro="" textlink="">
      <xdr:nvSpPr>
        <xdr:cNvPr id="13" name="Text Box 13"/>
        <xdr:cNvSpPr txBox="1">
          <a:spLocks noChangeArrowheads="1"/>
        </xdr:cNvSpPr>
      </xdr:nvSpPr>
      <xdr:spPr bwMode="auto">
        <a:xfrm>
          <a:off x="5753100" y="1038225"/>
          <a:ext cx="546100" cy="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s-MX" sz="1000" b="1" i="0" strike="noStrike">
              <a:solidFill>
                <a:srgbClr val="000000"/>
              </a:solidFill>
              <a:latin typeface="Arial"/>
              <a:cs typeface="Arial"/>
            </a:rPr>
            <a:t>SE CANCELA CON No. DE OFICIO SH/1561C/2001</a:t>
          </a:r>
        </a:p>
      </xdr:txBody>
    </xdr:sp>
    <xdr:clientData/>
  </xdr:twoCellAnchor>
  <xdr:twoCellAnchor>
    <xdr:from>
      <xdr:col>1</xdr:col>
      <xdr:colOff>3638550</xdr:colOff>
      <xdr:row>4</xdr:row>
      <xdr:rowOff>0</xdr:rowOff>
    </xdr:from>
    <xdr:to>
      <xdr:col>2</xdr:col>
      <xdr:colOff>803275</xdr:colOff>
      <xdr:row>4</xdr:row>
      <xdr:rowOff>0</xdr:rowOff>
    </xdr:to>
    <xdr:sp macro="" textlink="">
      <xdr:nvSpPr>
        <xdr:cNvPr id="14" name="Text Box 14"/>
        <xdr:cNvSpPr txBox="1">
          <a:spLocks noChangeArrowheads="1"/>
        </xdr:cNvSpPr>
      </xdr:nvSpPr>
      <xdr:spPr bwMode="auto">
        <a:xfrm>
          <a:off x="5753100" y="1038225"/>
          <a:ext cx="803275"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1</xdr:col>
      <xdr:colOff>3638550</xdr:colOff>
      <xdr:row>4</xdr:row>
      <xdr:rowOff>0</xdr:rowOff>
    </xdr:from>
    <xdr:to>
      <xdr:col>2</xdr:col>
      <xdr:colOff>774700</xdr:colOff>
      <xdr:row>4</xdr:row>
      <xdr:rowOff>0</xdr:rowOff>
    </xdr:to>
    <xdr:sp macro="" textlink="">
      <xdr:nvSpPr>
        <xdr:cNvPr id="15" name="Text Box 15"/>
        <xdr:cNvSpPr txBox="1">
          <a:spLocks noChangeArrowheads="1"/>
        </xdr:cNvSpPr>
      </xdr:nvSpPr>
      <xdr:spPr bwMode="auto">
        <a:xfrm>
          <a:off x="5753100" y="1038225"/>
          <a:ext cx="774700" cy="0"/>
        </a:xfrm>
        <a:prstGeom prst="rect">
          <a:avLst/>
        </a:prstGeom>
        <a:noFill/>
        <a:ln w="9525">
          <a:noFill/>
          <a:miter lim="800000"/>
          <a:headEnd/>
          <a:tailEnd/>
        </a:ln>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C    A    N    C    E    L    A    D    A</a:t>
          </a:r>
        </a:p>
      </xdr:txBody>
    </xdr:sp>
    <xdr:clientData/>
  </xdr:twoCellAnchor>
  <xdr:twoCellAnchor>
    <xdr:from>
      <xdr:col>1</xdr:col>
      <xdr:colOff>3638550</xdr:colOff>
      <xdr:row>4</xdr:row>
      <xdr:rowOff>0</xdr:rowOff>
    </xdr:from>
    <xdr:to>
      <xdr:col>2</xdr:col>
      <xdr:colOff>669925</xdr:colOff>
      <xdr:row>4</xdr:row>
      <xdr:rowOff>0</xdr:rowOff>
    </xdr:to>
    <xdr:sp macro="" textlink="">
      <xdr:nvSpPr>
        <xdr:cNvPr id="16" name="Text Box 19"/>
        <xdr:cNvSpPr txBox="1">
          <a:spLocks noChangeArrowheads="1"/>
        </xdr:cNvSpPr>
      </xdr:nvSpPr>
      <xdr:spPr bwMode="auto">
        <a:xfrm>
          <a:off x="5753100" y="1038225"/>
          <a:ext cx="669925"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SH/0744C/2002</a:t>
          </a:r>
        </a:p>
      </xdr:txBody>
    </xdr:sp>
    <xdr:clientData/>
  </xdr:twoCellAnchor>
  <xdr:twoCellAnchor>
    <xdr:from>
      <xdr:col>1</xdr:col>
      <xdr:colOff>3638550</xdr:colOff>
      <xdr:row>4</xdr:row>
      <xdr:rowOff>0</xdr:rowOff>
    </xdr:from>
    <xdr:to>
      <xdr:col>2</xdr:col>
      <xdr:colOff>650875</xdr:colOff>
      <xdr:row>4</xdr:row>
      <xdr:rowOff>0</xdr:rowOff>
    </xdr:to>
    <xdr:sp macro="" textlink="">
      <xdr:nvSpPr>
        <xdr:cNvPr id="17" name="Text Box 20"/>
        <xdr:cNvSpPr txBox="1">
          <a:spLocks noChangeArrowheads="1"/>
        </xdr:cNvSpPr>
      </xdr:nvSpPr>
      <xdr:spPr bwMode="auto">
        <a:xfrm>
          <a:off x="5753100" y="1038225"/>
          <a:ext cx="65087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SH/0790C/2002</a:t>
          </a:r>
        </a:p>
      </xdr:txBody>
    </xdr:sp>
    <xdr:clientData/>
  </xdr:twoCellAnchor>
  <xdr:twoCellAnchor>
    <xdr:from>
      <xdr:col>1</xdr:col>
      <xdr:colOff>3638550</xdr:colOff>
      <xdr:row>4</xdr:row>
      <xdr:rowOff>0</xdr:rowOff>
    </xdr:from>
    <xdr:to>
      <xdr:col>2</xdr:col>
      <xdr:colOff>136525</xdr:colOff>
      <xdr:row>4</xdr:row>
      <xdr:rowOff>0</xdr:rowOff>
    </xdr:to>
    <xdr:sp macro="" textlink="">
      <xdr:nvSpPr>
        <xdr:cNvPr id="18" name="Text Box 21"/>
        <xdr:cNvSpPr txBox="1">
          <a:spLocks noChangeArrowheads="1"/>
        </xdr:cNvSpPr>
      </xdr:nvSpPr>
      <xdr:spPr bwMode="auto">
        <a:xfrm>
          <a:off x="5753100" y="1038225"/>
          <a:ext cx="136525" cy="0"/>
        </a:xfrm>
        <a:prstGeom prst="rect">
          <a:avLst/>
        </a:prstGeom>
        <a:solidFill>
          <a:srgbClr val="FFFFFF"/>
        </a:solidFill>
        <a:ln w="9525">
          <a:noFill/>
          <a:miter lim="800000"/>
          <a:headEnd/>
          <a:tailEnd/>
        </a:ln>
        <a:effectLst/>
      </xdr:spPr>
      <xdr:txBody>
        <a:bodyPr vertOverflow="clip" wrap="square" lIns="36576" tIns="32004" rIns="36576" bIns="32004" anchor="ctr" upright="1"/>
        <a:lstStyle/>
        <a:p>
          <a:pPr algn="ctr" rtl="0">
            <a:defRPr sz="1000"/>
          </a:pPr>
          <a:r>
            <a:rPr lang="es-MX" sz="1600" b="1" i="0" strike="noStrike">
              <a:solidFill>
                <a:srgbClr val="000000"/>
              </a:solidFill>
              <a:latin typeface="Arial"/>
              <a:cs typeface="Arial"/>
            </a:rPr>
            <a:t>SE CANCELA CON No. DE OFICIO SH/0761C/2002</a:t>
          </a:r>
        </a:p>
      </xdr:txBody>
    </xdr:sp>
    <xdr:clientData/>
  </xdr:twoCellAnchor>
  <xdr:twoCellAnchor>
    <xdr:from>
      <xdr:col>1</xdr:col>
      <xdr:colOff>2044700</xdr:colOff>
      <xdr:row>4</xdr:row>
      <xdr:rowOff>0</xdr:rowOff>
    </xdr:from>
    <xdr:to>
      <xdr:col>2</xdr:col>
      <xdr:colOff>434269</xdr:colOff>
      <xdr:row>4</xdr:row>
      <xdr:rowOff>0</xdr:rowOff>
    </xdr:to>
    <xdr:sp macro="" textlink="">
      <xdr:nvSpPr>
        <xdr:cNvPr id="19" name="Text Box 23"/>
        <xdr:cNvSpPr txBox="1">
          <a:spLocks noChangeArrowheads="1"/>
        </xdr:cNvSpPr>
      </xdr:nvSpPr>
      <xdr:spPr bwMode="auto">
        <a:xfrm>
          <a:off x="4159250" y="1038225"/>
          <a:ext cx="2028119" cy="0"/>
        </a:xfrm>
        <a:prstGeom prst="rect">
          <a:avLst/>
        </a:prstGeom>
        <a:noFill/>
        <a:ln w="9525">
          <a:noFill/>
          <a:miter lim="800000"/>
          <a:headEnd/>
          <a:tailEnd/>
        </a:ln>
        <a:effectLst/>
      </xdr:spPr>
      <xdr:txBody>
        <a:bodyPr vertOverflow="clip" wrap="square" lIns="36576" tIns="27432" rIns="36576" bIns="27432" anchor="ctr" upright="1"/>
        <a:lstStyle/>
        <a:p>
          <a:pPr algn="ctr" rtl="0">
            <a:defRPr sz="1000"/>
          </a:pPr>
          <a:r>
            <a:rPr lang="es-MX" sz="1400" b="1" i="0" strike="noStrike">
              <a:solidFill>
                <a:srgbClr val="000000"/>
              </a:solidFill>
              <a:latin typeface="Arial"/>
              <a:cs typeface="Arial"/>
            </a:rPr>
            <a:t>SE CANCELA CON No. DE OFICIO SH/0748C/2002</a:t>
          </a:r>
        </a:p>
      </xdr:txBody>
    </xdr:sp>
    <xdr:clientData/>
  </xdr:twoCellAnchor>
  <xdr:twoCellAnchor>
    <xdr:from>
      <xdr:col>1</xdr:col>
      <xdr:colOff>3638550</xdr:colOff>
      <xdr:row>4</xdr:row>
      <xdr:rowOff>0</xdr:rowOff>
    </xdr:from>
    <xdr:to>
      <xdr:col>1</xdr:col>
      <xdr:colOff>3638550</xdr:colOff>
      <xdr:row>4</xdr:row>
      <xdr:rowOff>0</xdr:rowOff>
    </xdr:to>
    <xdr:sp macro="" textlink="">
      <xdr:nvSpPr>
        <xdr:cNvPr id="20" name="Text Box 24"/>
        <xdr:cNvSpPr txBox="1">
          <a:spLocks noChangeArrowheads="1"/>
        </xdr:cNvSpPr>
      </xdr:nvSpPr>
      <xdr:spPr bwMode="auto">
        <a:xfrm>
          <a:off x="5753100" y="1038225"/>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1</xdr:col>
      <xdr:colOff>3638550</xdr:colOff>
      <xdr:row>15</xdr:row>
      <xdr:rowOff>3175</xdr:rowOff>
    </xdr:from>
    <xdr:to>
      <xdr:col>2</xdr:col>
      <xdr:colOff>365125</xdr:colOff>
      <xdr:row>15</xdr:row>
      <xdr:rowOff>3175</xdr:rowOff>
    </xdr:to>
    <xdr:sp macro="" textlink="">
      <xdr:nvSpPr>
        <xdr:cNvPr id="21" name="Text Box 25"/>
        <xdr:cNvSpPr txBox="1">
          <a:spLocks noChangeArrowheads="1"/>
        </xdr:cNvSpPr>
      </xdr:nvSpPr>
      <xdr:spPr bwMode="auto">
        <a:xfrm>
          <a:off x="5753100" y="3508375"/>
          <a:ext cx="365125"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endParaRPr lang="es-ES" sz="900" b="1" i="0" strike="noStrike">
            <a:solidFill>
              <a:srgbClr val="000000"/>
            </a:solidFill>
            <a:latin typeface="Arial"/>
            <a:cs typeface="Arial"/>
          </a:endParaRPr>
        </a:p>
        <a:p>
          <a:pPr algn="l" rtl="0">
            <a:defRPr sz="1000"/>
          </a:pPr>
          <a:r>
            <a:rPr lang="es-ES" sz="900" b="1" i="0" strike="noStrike">
              <a:solidFill>
                <a:srgbClr val="000000"/>
              </a:solidFill>
              <a:latin typeface="Arial"/>
              <a:cs typeface="Arial"/>
            </a:rPr>
            <a:t>SE CANCELA CON No. DE OFICIO CEAMA/SSEAF/041A/2004 DE FECHA 05 DE MAYO DEL 2004</a:t>
          </a:r>
        </a:p>
        <a:p>
          <a:pPr algn="l" rtl="0">
            <a:defRPr sz="1000"/>
          </a:pPr>
          <a:endParaRPr lang="es-ES" sz="900" b="1"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787400</xdr:colOff>
      <xdr:row>5</xdr:row>
      <xdr:rowOff>63500</xdr:rowOff>
    </xdr:from>
    <xdr:to>
      <xdr:col>9</xdr:col>
      <xdr:colOff>644525</xdr:colOff>
      <xdr:row>5</xdr:row>
      <xdr:rowOff>63500</xdr:rowOff>
    </xdr:to>
    <xdr:sp macro="" textlink="">
      <xdr:nvSpPr>
        <xdr:cNvPr id="2" name="Text Box 41"/>
        <xdr:cNvSpPr txBox="1">
          <a:spLocks noChangeArrowheads="1"/>
        </xdr:cNvSpPr>
      </xdr:nvSpPr>
      <xdr:spPr bwMode="auto">
        <a:xfrm>
          <a:off x="11274425" y="1244600"/>
          <a:ext cx="771525" cy="0"/>
        </a:xfrm>
        <a:prstGeom prst="rect">
          <a:avLst/>
        </a:prstGeom>
        <a:noFill/>
        <a:ln>
          <a:noFill/>
        </a:ln>
        <a:extLst/>
      </xdr:spPr>
      <xdr:txBody>
        <a:bodyPr vertOverflow="clip" wrap="square" lIns="36576" tIns="27432" rIns="36576" bIns="0" anchor="t"/>
        <a:lstStyle/>
        <a:p>
          <a:pPr algn="ctr" rtl="0">
            <a:defRPr sz="1000"/>
          </a:pPr>
          <a:r>
            <a:rPr lang="es-MX" sz="1400" b="1" i="0" u="none" strike="noStrike" baseline="0">
              <a:solidFill>
                <a:srgbClr val="000000"/>
              </a:solidFill>
              <a:latin typeface="Arial"/>
              <a:cs typeface="Arial"/>
            </a:rPr>
            <a:t>C A N C E L A D A</a:t>
          </a:r>
        </a:p>
      </xdr:txBody>
    </xdr:sp>
    <xdr:clientData/>
  </xdr:twoCellAnchor>
  <xdr:twoCellAnchor>
    <xdr:from>
      <xdr:col>8</xdr:col>
      <xdr:colOff>876300</xdr:colOff>
      <xdr:row>5</xdr:row>
      <xdr:rowOff>165100</xdr:rowOff>
    </xdr:from>
    <xdr:to>
      <xdr:col>9</xdr:col>
      <xdr:colOff>742950</xdr:colOff>
      <xdr:row>5</xdr:row>
      <xdr:rowOff>165100</xdr:rowOff>
    </xdr:to>
    <xdr:sp macro="" textlink="">
      <xdr:nvSpPr>
        <xdr:cNvPr id="3" name="Text Box 42"/>
        <xdr:cNvSpPr txBox="1">
          <a:spLocks noChangeArrowheads="1"/>
        </xdr:cNvSpPr>
      </xdr:nvSpPr>
      <xdr:spPr bwMode="auto">
        <a:xfrm>
          <a:off x="11363325" y="1346200"/>
          <a:ext cx="781050" cy="0"/>
        </a:xfrm>
        <a:prstGeom prst="rect">
          <a:avLst/>
        </a:prstGeom>
        <a:noFill/>
        <a:ln>
          <a:noFill/>
        </a:ln>
        <a:extLst/>
      </xdr:spPr>
      <xdr:txBody>
        <a:bodyPr vertOverflow="clip" wrap="square" lIns="36576" tIns="27432" rIns="36576" bIns="0" anchor="t"/>
        <a:lstStyle/>
        <a:p>
          <a:pPr algn="ctr" rtl="0">
            <a:defRPr sz="1000"/>
          </a:pPr>
          <a:r>
            <a:rPr lang="es-MX" sz="1400" b="1" i="0" u="none" strike="noStrike" baseline="0">
              <a:solidFill>
                <a:srgbClr val="000000"/>
              </a:solidFill>
              <a:latin typeface="Arial"/>
              <a:cs typeface="Arial"/>
            </a:rPr>
            <a:t> C A N C E L A D A </a:t>
          </a:r>
        </a:p>
      </xdr:txBody>
    </xdr:sp>
    <xdr:clientData/>
  </xdr:twoCellAnchor>
  <xdr:twoCellAnchor>
    <xdr:from>
      <xdr:col>2</xdr:col>
      <xdr:colOff>0</xdr:colOff>
      <xdr:row>36</xdr:row>
      <xdr:rowOff>0</xdr:rowOff>
    </xdr:from>
    <xdr:to>
      <xdr:col>2</xdr:col>
      <xdr:colOff>371475</xdr:colOff>
      <xdr:row>36</xdr:row>
      <xdr:rowOff>0</xdr:rowOff>
    </xdr:to>
    <xdr:sp macro="" textlink="">
      <xdr:nvSpPr>
        <xdr:cNvPr id="4" name="Text Box 51"/>
        <xdr:cNvSpPr txBox="1">
          <a:spLocks noChangeArrowheads="1"/>
        </xdr:cNvSpPr>
      </xdr:nvSpPr>
      <xdr:spPr bwMode="auto">
        <a:xfrm>
          <a:off x="6981825" y="8582025"/>
          <a:ext cx="371475" cy="0"/>
        </a:xfrm>
        <a:prstGeom prst="rect">
          <a:avLst/>
        </a:prstGeom>
        <a:solidFill>
          <a:srgbClr val="FFFFFF"/>
        </a:solidFill>
        <a:ln>
          <a:noFill/>
        </a:ln>
        <a:extLst/>
      </xdr:spPr>
      <xdr:txBody>
        <a:bodyPr vertOverflow="clip" wrap="square" lIns="27432" tIns="22860" rIns="0" bIns="0" anchor="t"/>
        <a:lstStyle/>
        <a:p>
          <a:pPr algn="l" rtl="0">
            <a:defRPr sz="1000"/>
          </a:pPr>
          <a:endParaRPr lang="es-MX" sz="900" b="1" i="0" u="none" strike="noStrike" baseline="0">
            <a:solidFill>
              <a:srgbClr val="000000"/>
            </a:solidFill>
            <a:latin typeface="Arial"/>
            <a:cs typeface="Arial"/>
          </a:endParaRPr>
        </a:p>
        <a:p>
          <a:pPr algn="l" rtl="0">
            <a:defRPr sz="1000"/>
          </a:pPr>
          <a:r>
            <a:rPr lang="es-MX" sz="900" b="1" i="0" u="none" strike="noStrike" baseline="0">
              <a:solidFill>
                <a:srgbClr val="000000"/>
              </a:solidFill>
              <a:latin typeface="Arial"/>
              <a:cs typeface="Arial"/>
            </a:rPr>
            <a:t>SE CANCELA CON No. DE OFICIO CEAMA/SSEAF/041A/2004 DE FECHA 05 DE MAYO DEL 2004</a:t>
          </a:r>
        </a:p>
        <a:p>
          <a:pPr algn="l" rtl="0">
            <a:defRPr sz="1000"/>
          </a:pPr>
          <a:endParaRPr lang="es-MX" sz="900" b="1"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5</xdr:row>
      <xdr:rowOff>0</xdr:rowOff>
    </xdr:from>
    <xdr:to>
      <xdr:col>2</xdr:col>
      <xdr:colOff>419100</xdr:colOff>
      <xdr:row>5</xdr:row>
      <xdr:rowOff>0</xdr:rowOff>
    </xdr:to>
    <xdr:sp macro="" textlink="">
      <xdr:nvSpPr>
        <xdr:cNvPr id="2" name="Text Box 2"/>
        <xdr:cNvSpPr txBox="1">
          <a:spLocks noChangeArrowheads="1"/>
        </xdr:cNvSpPr>
      </xdr:nvSpPr>
      <xdr:spPr bwMode="auto">
        <a:xfrm>
          <a:off x="6943725" y="1181100"/>
          <a:ext cx="419100" cy="0"/>
        </a:xfrm>
        <a:prstGeom prst="rect">
          <a:avLst/>
        </a:prstGeom>
        <a:noFill/>
        <a:ln>
          <a:noFill/>
        </a:ln>
        <a:extLst/>
      </xdr:spPr>
      <xdr:txBody>
        <a:bodyPr vertOverflow="clip" wrap="square" lIns="36576" tIns="27432" rIns="36576" bIns="27432" anchor="ctr"/>
        <a:lstStyle/>
        <a:p>
          <a:pPr algn="ctr" rtl="0">
            <a:defRPr sz="1000"/>
          </a:pPr>
          <a:r>
            <a:rPr lang="es-MX" sz="1200" b="1" i="0" u="none" strike="noStrike" baseline="0">
              <a:solidFill>
                <a:srgbClr val="000000"/>
              </a:solidFill>
              <a:latin typeface="Arial"/>
              <a:cs typeface="Arial"/>
            </a:rPr>
            <a:t>SE CANCELA CON No. DE OFICIO No. SH/1054C/2001</a:t>
          </a:r>
        </a:p>
      </xdr:txBody>
    </xdr:sp>
    <xdr:clientData/>
  </xdr:twoCellAnchor>
  <xdr:twoCellAnchor>
    <xdr:from>
      <xdr:col>2</xdr:col>
      <xdr:colOff>0</xdr:colOff>
      <xdr:row>5</xdr:row>
      <xdr:rowOff>0</xdr:rowOff>
    </xdr:from>
    <xdr:to>
      <xdr:col>2</xdr:col>
      <xdr:colOff>419100</xdr:colOff>
      <xdr:row>5</xdr:row>
      <xdr:rowOff>0</xdr:rowOff>
    </xdr:to>
    <xdr:sp macro="" textlink="">
      <xdr:nvSpPr>
        <xdr:cNvPr id="3" name="Text Box 3"/>
        <xdr:cNvSpPr txBox="1">
          <a:spLocks noChangeArrowheads="1"/>
        </xdr:cNvSpPr>
      </xdr:nvSpPr>
      <xdr:spPr bwMode="auto">
        <a:xfrm>
          <a:off x="6943725" y="1181100"/>
          <a:ext cx="419100" cy="0"/>
        </a:xfrm>
        <a:prstGeom prst="rect">
          <a:avLst/>
        </a:prstGeom>
        <a:noFill/>
        <a:ln>
          <a:noFill/>
        </a:ln>
        <a:extLst/>
      </xdr:spPr>
      <xdr:txBody>
        <a:bodyPr vertOverflow="clip" wrap="square" lIns="36576" tIns="27432" rIns="36576" bIns="27432" anchor="ctr"/>
        <a:lstStyle/>
        <a:p>
          <a:pPr algn="ctr" rtl="0">
            <a:defRPr sz="1000"/>
          </a:pPr>
          <a:r>
            <a:rPr lang="es-MX" sz="1200" b="1" i="0" u="none" strike="noStrike" baseline="0">
              <a:solidFill>
                <a:srgbClr val="000000"/>
              </a:solidFill>
              <a:latin typeface="Arial"/>
              <a:cs typeface="Arial"/>
            </a:rPr>
            <a:t>SE CANCELA CON No. DE OFICIO No. SH/1054C/2001</a:t>
          </a:r>
        </a:p>
      </xdr:txBody>
    </xdr:sp>
    <xdr:clientData/>
  </xdr:twoCellAnchor>
  <xdr:twoCellAnchor>
    <xdr:from>
      <xdr:col>2</xdr:col>
      <xdr:colOff>0</xdr:colOff>
      <xdr:row>5</xdr:row>
      <xdr:rowOff>0</xdr:rowOff>
    </xdr:from>
    <xdr:to>
      <xdr:col>2</xdr:col>
      <xdr:colOff>428625</xdr:colOff>
      <xdr:row>5</xdr:row>
      <xdr:rowOff>0</xdr:rowOff>
    </xdr:to>
    <xdr:sp macro="" textlink="">
      <xdr:nvSpPr>
        <xdr:cNvPr id="4" name="Text Box 4"/>
        <xdr:cNvSpPr txBox="1">
          <a:spLocks noChangeArrowheads="1"/>
        </xdr:cNvSpPr>
      </xdr:nvSpPr>
      <xdr:spPr bwMode="auto">
        <a:xfrm>
          <a:off x="6943725" y="1181100"/>
          <a:ext cx="428625" cy="0"/>
        </a:xfrm>
        <a:prstGeom prst="rect">
          <a:avLst/>
        </a:prstGeom>
        <a:noFill/>
        <a:ln>
          <a:noFill/>
        </a:ln>
        <a:extLst/>
      </xdr:spPr>
      <xdr:txBody>
        <a:bodyPr vertOverflow="clip" wrap="square" lIns="36576" tIns="27432" rIns="36576" bIns="27432" anchor="ctr"/>
        <a:lstStyle/>
        <a:p>
          <a:pPr algn="ctr" rtl="0">
            <a:defRPr sz="1000"/>
          </a:pPr>
          <a:r>
            <a:rPr lang="es-MX" sz="1200" b="1" i="0" u="none" strike="noStrike" baseline="0">
              <a:solidFill>
                <a:srgbClr val="000000"/>
              </a:solidFill>
              <a:latin typeface="Arial"/>
              <a:cs typeface="Arial"/>
            </a:rPr>
            <a:t>SE CANCELA CON No. DE OFICIO No. SH/1054C/2001</a:t>
          </a:r>
        </a:p>
      </xdr:txBody>
    </xdr:sp>
    <xdr:clientData/>
  </xdr:twoCellAnchor>
  <xdr:twoCellAnchor>
    <xdr:from>
      <xdr:col>2</xdr:col>
      <xdr:colOff>0</xdr:colOff>
      <xdr:row>5</xdr:row>
      <xdr:rowOff>0</xdr:rowOff>
    </xdr:from>
    <xdr:to>
      <xdr:col>2</xdr:col>
      <xdr:colOff>428625</xdr:colOff>
      <xdr:row>5</xdr:row>
      <xdr:rowOff>0</xdr:rowOff>
    </xdr:to>
    <xdr:sp macro="" textlink="">
      <xdr:nvSpPr>
        <xdr:cNvPr id="5" name="Text Box 5"/>
        <xdr:cNvSpPr txBox="1">
          <a:spLocks noChangeArrowheads="1"/>
        </xdr:cNvSpPr>
      </xdr:nvSpPr>
      <xdr:spPr bwMode="auto">
        <a:xfrm>
          <a:off x="6943725" y="1181100"/>
          <a:ext cx="428625" cy="0"/>
        </a:xfrm>
        <a:prstGeom prst="rect">
          <a:avLst/>
        </a:prstGeom>
        <a:noFill/>
        <a:ln>
          <a:noFill/>
        </a:ln>
        <a:extLst/>
      </xdr:spPr>
      <xdr:txBody>
        <a:bodyPr vertOverflow="clip" wrap="square" lIns="36576" tIns="27432" rIns="36576" bIns="27432" anchor="ctr"/>
        <a:lstStyle/>
        <a:p>
          <a:pPr algn="ctr" rtl="0">
            <a:defRPr sz="1000"/>
          </a:pPr>
          <a:r>
            <a:rPr lang="es-MX" sz="1200" b="1" i="0" u="none" strike="noStrike" baseline="0">
              <a:solidFill>
                <a:srgbClr val="000000"/>
              </a:solidFill>
              <a:latin typeface="Arial"/>
              <a:cs typeface="Arial"/>
            </a:rPr>
            <a:t>SE CANCELA CON No. DE OFICIO No. SH/1054C/2001</a:t>
          </a:r>
        </a:p>
      </xdr:txBody>
    </xdr:sp>
    <xdr:clientData/>
  </xdr:twoCellAnchor>
  <xdr:twoCellAnchor>
    <xdr:from>
      <xdr:col>2</xdr:col>
      <xdr:colOff>0</xdr:colOff>
      <xdr:row>5</xdr:row>
      <xdr:rowOff>0</xdr:rowOff>
    </xdr:from>
    <xdr:to>
      <xdr:col>2</xdr:col>
      <xdr:colOff>657225</xdr:colOff>
      <xdr:row>5</xdr:row>
      <xdr:rowOff>0</xdr:rowOff>
    </xdr:to>
    <xdr:sp macro="" textlink="">
      <xdr:nvSpPr>
        <xdr:cNvPr id="6" name="Text Box 7"/>
        <xdr:cNvSpPr txBox="1">
          <a:spLocks noChangeArrowheads="1"/>
        </xdr:cNvSpPr>
      </xdr:nvSpPr>
      <xdr:spPr bwMode="auto">
        <a:xfrm>
          <a:off x="6943725" y="1181100"/>
          <a:ext cx="657225" cy="0"/>
        </a:xfrm>
        <a:prstGeom prst="rect">
          <a:avLst/>
        </a:prstGeom>
        <a:noFill/>
        <a:ln>
          <a:noFill/>
        </a:ln>
        <a:extLst/>
      </xdr:spPr>
      <xdr:txBody>
        <a:bodyPr vertOverflow="clip" wrap="square" lIns="36576" tIns="27432" rIns="36576" bIns="0" anchor="t"/>
        <a:lstStyle/>
        <a:p>
          <a:pPr algn="ctr" rtl="0">
            <a:defRPr sz="1000"/>
          </a:pPr>
          <a:r>
            <a:rPr lang="es-MX" sz="1200" b="1" i="0" u="none" strike="noStrike" baseline="0">
              <a:solidFill>
                <a:srgbClr val="000000"/>
              </a:solidFill>
              <a:latin typeface="Arial"/>
              <a:cs typeface="Arial"/>
            </a:rPr>
            <a:t>SE CANCELA CON OFICIO No.  SH/1352C/2001</a:t>
          </a:r>
          <a:r>
            <a:rPr lang="es-MX" sz="1200" b="0" i="0" u="none" strike="noStrike" baseline="0">
              <a:solidFill>
                <a:srgbClr val="000000"/>
              </a:solidFill>
              <a:latin typeface="Arial"/>
              <a:cs typeface="Arial"/>
            </a:rPr>
            <a:t> </a:t>
          </a:r>
        </a:p>
      </xdr:txBody>
    </xdr:sp>
    <xdr:clientData/>
  </xdr:twoCellAnchor>
  <xdr:twoCellAnchor>
    <xdr:from>
      <xdr:col>2</xdr:col>
      <xdr:colOff>0</xdr:colOff>
      <xdr:row>5</xdr:row>
      <xdr:rowOff>0</xdr:rowOff>
    </xdr:from>
    <xdr:to>
      <xdr:col>2</xdr:col>
      <xdr:colOff>638175</xdr:colOff>
      <xdr:row>5</xdr:row>
      <xdr:rowOff>0</xdr:rowOff>
    </xdr:to>
    <xdr:sp macro="" textlink="">
      <xdr:nvSpPr>
        <xdr:cNvPr id="7" name="Text Box 8"/>
        <xdr:cNvSpPr txBox="1">
          <a:spLocks noChangeArrowheads="1"/>
        </xdr:cNvSpPr>
      </xdr:nvSpPr>
      <xdr:spPr bwMode="auto">
        <a:xfrm>
          <a:off x="6943725" y="1181100"/>
          <a:ext cx="638175" cy="0"/>
        </a:xfrm>
        <a:prstGeom prst="rect">
          <a:avLst/>
        </a:prstGeom>
        <a:noFill/>
        <a:ln>
          <a:noFill/>
        </a:ln>
        <a:extLst/>
      </xdr:spPr>
      <xdr:txBody>
        <a:bodyPr vertOverflow="clip" wrap="square" lIns="36576" tIns="27432" rIns="36576" bIns="0" anchor="t"/>
        <a:lstStyle/>
        <a:p>
          <a:pPr algn="ctr" rtl="0">
            <a:defRPr sz="1000"/>
          </a:pPr>
          <a:r>
            <a:rPr lang="es-MX" sz="1200" b="1" i="0" u="none" strike="noStrike" baseline="0">
              <a:solidFill>
                <a:srgbClr val="000000"/>
              </a:solidFill>
              <a:latin typeface="Arial"/>
              <a:cs typeface="Arial"/>
            </a:rPr>
            <a:t>SE CANCELA CON OFICIO No.  SH/1352C/2001 </a:t>
          </a:r>
        </a:p>
      </xdr:txBody>
    </xdr:sp>
    <xdr:clientData/>
  </xdr:twoCellAnchor>
  <xdr:twoCellAnchor>
    <xdr:from>
      <xdr:col>2</xdr:col>
      <xdr:colOff>0</xdr:colOff>
      <xdr:row>5</xdr:row>
      <xdr:rowOff>0</xdr:rowOff>
    </xdr:from>
    <xdr:to>
      <xdr:col>2</xdr:col>
      <xdr:colOff>638175</xdr:colOff>
      <xdr:row>5</xdr:row>
      <xdr:rowOff>0</xdr:rowOff>
    </xdr:to>
    <xdr:sp macro="" textlink="">
      <xdr:nvSpPr>
        <xdr:cNvPr id="8" name="Text Box 9"/>
        <xdr:cNvSpPr txBox="1">
          <a:spLocks noChangeArrowheads="1"/>
        </xdr:cNvSpPr>
      </xdr:nvSpPr>
      <xdr:spPr bwMode="auto">
        <a:xfrm>
          <a:off x="6943725" y="1181100"/>
          <a:ext cx="638175" cy="0"/>
        </a:xfrm>
        <a:prstGeom prst="rect">
          <a:avLst/>
        </a:prstGeom>
        <a:noFill/>
        <a:ln>
          <a:noFill/>
        </a:ln>
        <a:extLst/>
      </xdr:spPr>
      <xdr:txBody>
        <a:bodyPr vertOverflow="clip" wrap="square" lIns="36576" tIns="27432" rIns="36576" bIns="0" anchor="t"/>
        <a:lstStyle/>
        <a:p>
          <a:pPr algn="ctr" rtl="0">
            <a:defRPr sz="1000"/>
          </a:pPr>
          <a:r>
            <a:rPr lang="es-MX" sz="1200" b="1" i="0" u="none" strike="noStrike" baseline="0">
              <a:solidFill>
                <a:srgbClr val="000000"/>
              </a:solidFill>
              <a:latin typeface="Arial"/>
              <a:cs typeface="Arial"/>
            </a:rPr>
            <a:t>SE CANCELA CON OFICIO No.  SH/1472C/2001 </a:t>
          </a:r>
        </a:p>
      </xdr:txBody>
    </xdr:sp>
    <xdr:clientData/>
  </xdr:twoCellAnchor>
  <xdr:twoCellAnchor>
    <xdr:from>
      <xdr:col>2</xdr:col>
      <xdr:colOff>0</xdr:colOff>
      <xdr:row>5</xdr:row>
      <xdr:rowOff>0</xdr:rowOff>
    </xdr:from>
    <xdr:to>
      <xdr:col>2</xdr:col>
      <xdr:colOff>638175</xdr:colOff>
      <xdr:row>5</xdr:row>
      <xdr:rowOff>0</xdr:rowOff>
    </xdr:to>
    <xdr:sp macro="" textlink="">
      <xdr:nvSpPr>
        <xdr:cNvPr id="9" name="Text Box 10"/>
        <xdr:cNvSpPr txBox="1">
          <a:spLocks noChangeArrowheads="1"/>
        </xdr:cNvSpPr>
      </xdr:nvSpPr>
      <xdr:spPr bwMode="auto">
        <a:xfrm>
          <a:off x="6943725" y="1181100"/>
          <a:ext cx="638175" cy="0"/>
        </a:xfrm>
        <a:prstGeom prst="rect">
          <a:avLst/>
        </a:prstGeom>
        <a:noFill/>
        <a:ln>
          <a:noFill/>
        </a:ln>
        <a:extLst/>
      </xdr:spPr>
      <xdr:txBody>
        <a:bodyPr vertOverflow="clip" wrap="square" lIns="36576" tIns="27432" rIns="36576" bIns="0" anchor="t"/>
        <a:lstStyle/>
        <a:p>
          <a:pPr algn="ctr" rtl="0">
            <a:defRPr sz="1000"/>
          </a:pPr>
          <a:r>
            <a:rPr lang="es-MX" sz="1200" b="1" i="0" u="none" strike="noStrike" baseline="0">
              <a:solidFill>
                <a:srgbClr val="000000"/>
              </a:solidFill>
              <a:latin typeface="Arial"/>
              <a:cs typeface="Arial"/>
            </a:rPr>
            <a:t>SE CANCELA CON OFICIO No.  SH/1472C/2001 </a:t>
          </a:r>
        </a:p>
      </xdr:txBody>
    </xdr:sp>
    <xdr:clientData/>
  </xdr:twoCellAnchor>
  <xdr:twoCellAnchor>
    <xdr:from>
      <xdr:col>2</xdr:col>
      <xdr:colOff>0</xdr:colOff>
      <xdr:row>5</xdr:row>
      <xdr:rowOff>0</xdr:rowOff>
    </xdr:from>
    <xdr:to>
      <xdr:col>2</xdr:col>
      <xdr:colOff>657225</xdr:colOff>
      <xdr:row>5</xdr:row>
      <xdr:rowOff>0</xdr:rowOff>
    </xdr:to>
    <xdr:sp macro="" textlink="">
      <xdr:nvSpPr>
        <xdr:cNvPr id="10" name="Text Box 11"/>
        <xdr:cNvSpPr txBox="1">
          <a:spLocks noChangeArrowheads="1"/>
        </xdr:cNvSpPr>
      </xdr:nvSpPr>
      <xdr:spPr bwMode="auto">
        <a:xfrm>
          <a:off x="6943725" y="1181100"/>
          <a:ext cx="657225" cy="0"/>
        </a:xfrm>
        <a:prstGeom prst="rect">
          <a:avLst/>
        </a:prstGeom>
        <a:solidFill>
          <a:srgbClr val="FFFFFF"/>
        </a:solidFill>
        <a:ln>
          <a:noFill/>
        </a:ln>
        <a:extLst/>
      </xdr:spPr>
      <xdr:txBody>
        <a:bodyPr vertOverflow="clip" wrap="square" lIns="27432" tIns="22860" rIns="27432" bIns="22860" anchor="ctr"/>
        <a:lstStyle/>
        <a:p>
          <a:pPr algn="ctr" rtl="0">
            <a:defRPr sz="1000"/>
          </a:pPr>
          <a:r>
            <a:rPr lang="es-MX" sz="900" b="1" i="0" u="none" strike="noStrike" baseline="0">
              <a:solidFill>
                <a:srgbClr val="000000"/>
              </a:solidFill>
              <a:latin typeface="Arial"/>
              <a:cs typeface="Arial"/>
            </a:rPr>
            <a:t>SE MODIFICA LA INVERSIÓN CON EL OFICIO SH/1495C/2001</a:t>
          </a:r>
        </a:p>
      </xdr:txBody>
    </xdr:sp>
    <xdr:clientData/>
  </xdr:twoCellAnchor>
  <xdr:twoCellAnchor>
    <xdr:from>
      <xdr:col>2</xdr:col>
      <xdr:colOff>0</xdr:colOff>
      <xdr:row>5</xdr:row>
      <xdr:rowOff>0</xdr:rowOff>
    </xdr:from>
    <xdr:to>
      <xdr:col>2</xdr:col>
      <xdr:colOff>552450</xdr:colOff>
      <xdr:row>5</xdr:row>
      <xdr:rowOff>0</xdr:rowOff>
    </xdr:to>
    <xdr:sp macro="" textlink="">
      <xdr:nvSpPr>
        <xdr:cNvPr id="11" name="Text Box 12"/>
        <xdr:cNvSpPr txBox="1">
          <a:spLocks noChangeArrowheads="1"/>
        </xdr:cNvSpPr>
      </xdr:nvSpPr>
      <xdr:spPr bwMode="auto">
        <a:xfrm>
          <a:off x="6943725" y="1181100"/>
          <a:ext cx="552450" cy="0"/>
        </a:xfrm>
        <a:prstGeom prst="rect">
          <a:avLst/>
        </a:prstGeom>
        <a:noFill/>
        <a:ln>
          <a:noFill/>
        </a:ln>
        <a:extLst/>
      </xdr:spPr>
      <xdr:txBody>
        <a:bodyPr vertOverflow="clip" wrap="square" lIns="27432" tIns="22860" rIns="27432" bIns="22860" anchor="ctr"/>
        <a:lstStyle/>
        <a:p>
          <a:pPr algn="ctr" rtl="0">
            <a:defRPr sz="1000"/>
          </a:pPr>
          <a:r>
            <a:rPr lang="es-MX" sz="1000" b="1" i="0" u="none" strike="noStrike" baseline="0">
              <a:solidFill>
                <a:srgbClr val="000000"/>
              </a:solidFill>
              <a:latin typeface="Arial"/>
              <a:cs typeface="Arial"/>
            </a:rPr>
            <a:t>SE CANCELA CON No. DE OFICIO SH/1561C/2001</a:t>
          </a:r>
        </a:p>
      </xdr:txBody>
    </xdr:sp>
    <xdr:clientData/>
  </xdr:twoCellAnchor>
  <xdr:twoCellAnchor>
    <xdr:from>
      <xdr:col>2</xdr:col>
      <xdr:colOff>0</xdr:colOff>
      <xdr:row>5</xdr:row>
      <xdr:rowOff>0</xdr:rowOff>
    </xdr:from>
    <xdr:to>
      <xdr:col>2</xdr:col>
      <xdr:colOff>552450</xdr:colOff>
      <xdr:row>5</xdr:row>
      <xdr:rowOff>0</xdr:rowOff>
    </xdr:to>
    <xdr:sp macro="" textlink="">
      <xdr:nvSpPr>
        <xdr:cNvPr id="12" name="Text Box 13"/>
        <xdr:cNvSpPr txBox="1">
          <a:spLocks noChangeArrowheads="1"/>
        </xdr:cNvSpPr>
      </xdr:nvSpPr>
      <xdr:spPr bwMode="auto">
        <a:xfrm>
          <a:off x="6943725" y="1181100"/>
          <a:ext cx="552450" cy="0"/>
        </a:xfrm>
        <a:prstGeom prst="rect">
          <a:avLst/>
        </a:prstGeom>
        <a:noFill/>
        <a:ln>
          <a:noFill/>
        </a:ln>
        <a:extLst/>
      </xdr:spPr>
      <xdr:txBody>
        <a:bodyPr vertOverflow="clip" wrap="square" lIns="27432" tIns="22860" rIns="27432" bIns="22860" anchor="ctr"/>
        <a:lstStyle/>
        <a:p>
          <a:pPr algn="ctr" rtl="0">
            <a:defRPr sz="1000"/>
          </a:pPr>
          <a:r>
            <a:rPr lang="es-MX" sz="1000" b="1" i="0" u="none" strike="noStrike" baseline="0">
              <a:solidFill>
                <a:srgbClr val="000000"/>
              </a:solidFill>
              <a:latin typeface="Arial"/>
              <a:cs typeface="Arial"/>
            </a:rPr>
            <a:t>SE CANCELA CON No. DE OFICIO SH/1561C/2001</a:t>
          </a:r>
        </a:p>
      </xdr:txBody>
    </xdr:sp>
    <xdr:clientData/>
  </xdr:twoCellAnchor>
  <xdr:twoCellAnchor>
    <xdr:from>
      <xdr:col>2</xdr:col>
      <xdr:colOff>0</xdr:colOff>
      <xdr:row>5</xdr:row>
      <xdr:rowOff>0</xdr:rowOff>
    </xdr:from>
    <xdr:to>
      <xdr:col>2</xdr:col>
      <xdr:colOff>676275</xdr:colOff>
      <xdr:row>5</xdr:row>
      <xdr:rowOff>0</xdr:rowOff>
    </xdr:to>
    <xdr:sp macro="" textlink="">
      <xdr:nvSpPr>
        <xdr:cNvPr id="13" name="Text Box 19"/>
        <xdr:cNvSpPr txBox="1">
          <a:spLocks noChangeArrowheads="1"/>
        </xdr:cNvSpPr>
      </xdr:nvSpPr>
      <xdr:spPr bwMode="auto">
        <a:xfrm>
          <a:off x="6943725" y="1181100"/>
          <a:ext cx="676275" cy="0"/>
        </a:xfrm>
        <a:prstGeom prst="rect">
          <a:avLst/>
        </a:prstGeom>
        <a:noFill/>
        <a:ln>
          <a:noFill/>
        </a:ln>
        <a:extLst/>
      </xdr:spPr>
      <xdr:txBody>
        <a:bodyPr vertOverflow="clip" wrap="square" lIns="36576" tIns="27432" rIns="36576" bIns="27432" anchor="ctr"/>
        <a:lstStyle/>
        <a:p>
          <a:pPr algn="ctr" rtl="0">
            <a:defRPr sz="1000"/>
          </a:pPr>
          <a:r>
            <a:rPr lang="es-MX" sz="1400" b="1" i="0" u="none" strike="noStrike" baseline="0">
              <a:solidFill>
                <a:srgbClr val="000000"/>
              </a:solidFill>
              <a:latin typeface="Arial"/>
              <a:cs typeface="Arial"/>
            </a:rPr>
            <a:t>SE CANCELA CON No. DE OFICIO SH/0744C/2002</a:t>
          </a:r>
        </a:p>
      </xdr:txBody>
    </xdr:sp>
    <xdr:clientData/>
  </xdr:twoCellAnchor>
  <xdr:twoCellAnchor>
    <xdr:from>
      <xdr:col>2</xdr:col>
      <xdr:colOff>0</xdr:colOff>
      <xdr:row>5</xdr:row>
      <xdr:rowOff>0</xdr:rowOff>
    </xdr:from>
    <xdr:to>
      <xdr:col>2</xdr:col>
      <xdr:colOff>657225</xdr:colOff>
      <xdr:row>5</xdr:row>
      <xdr:rowOff>0</xdr:rowOff>
    </xdr:to>
    <xdr:sp macro="" textlink="">
      <xdr:nvSpPr>
        <xdr:cNvPr id="14" name="Text Box 20"/>
        <xdr:cNvSpPr txBox="1">
          <a:spLocks noChangeArrowheads="1"/>
        </xdr:cNvSpPr>
      </xdr:nvSpPr>
      <xdr:spPr bwMode="auto">
        <a:xfrm>
          <a:off x="6943725" y="1181100"/>
          <a:ext cx="657225" cy="0"/>
        </a:xfrm>
        <a:prstGeom prst="rect">
          <a:avLst/>
        </a:prstGeom>
        <a:solidFill>
          <a:srgbClr val="FFFFFF"/>
        </a:solidFill>
        <a:ln>
          <a:noFill/>
        </a:ln>
        <a:extLst/>
      </xdr:spPr>
      <xdr:txBody>
        <a:bodyPr vertOverflow="clip" wrap="square" lIns="36576" tIns="32004" rIns="36576" bIns="32004" anchor="ctr"/>
        <a:lstStyle/>
        <a:p>
          <a:pPr algn="ctr" rtl="0">
            <a:defRPr sz="1000"/>
          </a:pPr>
          <a:r>
            <a:rPr lang="es-MX" sz="1600" b="1" i="0" u="none" strike="noStrike" baseline="0">
              <a:solidFill>
                <a:srgbClr val="000000"/>
              </a:solidFill>
              <a:latin typeface="Arial"/>
              <a:cs typeface="Arial"/>
            </a:rPr>
            <a:t>SE CANCELA CON No. DE OFICIO SH/0790C/2002</a:t>
          </a:r>
        </a:p>
      </xdr:txBody>
    </xdr:sp>
    <xdr:clientData/>
  </xdr:twoCellAnchor>
  <xdr:twoCellAnchor>
    <xdr:from>
      <xdr:col>2</xdr:col>
      <xdr:colOff>0</xdr:colOff>
      <xdr:row>5</xdr:row>
      <xdr:rowOff>0</xdr:rowOff>
    </xdr:from>
    <xdr:to>
      <xdr:col>2</xdr:col>
      <xdr:colOff>142875</xdr:colOff>
      <xdr:row>5</xdr:row>
      <xdr:rowOff>0</xdr:rowOff>
    </xdr:to>
    <xdr:sp macro="" textlink="">
      <xdr:nvSpPr>
        <xdr:cNvPr id="15" name="Text Box 21"/>
        <xdr:cNvSpPr txBox="1">
          <a:spLocks noChangeArrowheads="1"/>
        </xdr:cNvSpPr>
      </xdr:nvSpPr>
      <xdr:spPr bwMode="auto">
        <a:xfrm>
          <a:off x="6943725" y="1181100"/>
          <a:ext cx="142875" cy="0"/>
        </a:xfrm>
        <a:prstGeom prst="rect">
          <a:avLst/>
        </a:prstGeom>
        <a:solidFill>
          <a:srgbClr val="FFFFFF"/>
        </a:solidFill>
        <a:ln>
          <a:noFill/>
        </a:ln>
        <a:extLst/>
      </xdr:spPr>
      <xdr:txBody>
        <a:bodyPr vertOverflow="clip" wrap="square" lIns="36576" tIns="32004" rIns="36576" bIns="32004" anchor="ctr"/>
        <a:lstStyle/>
        <a:p>
          <a:pPr algn="ctr" rtl="0">
            <a:defRPr sz="1000"/>
          </a:pPr>
          <a:r>
            <a:rPr lang="es-MX" sz="1600" b="1" i="0" u="none" strike="noStrike" baseline="0">
              <a:solidFill>
                <a:srgbClr val="000000"/>
              </a:solidFill>
              <a:latin typeface="Arial"/>
              <a:cs typeface="Arial"/>
            </a:rPr>
            <a:t>SE CANCELA CON No. DE OFICIO SH/0761C/2002</a:t>
          </a:r>
        </a:p>
      </xdr:txBody>
    </xdr:sp>
    <xdr:clientData/>
  </xdr:twoCellAnchor>
  <xdr:twoCellAnchor>
    <xdr:from>
      <xdr:col>0</xdr:col>
      <xdr:colOff>0</xdr:colOff>
      <xdr:row>5</xdr:row>
      <xdr:rowOff>0</xdr:rowOff>
    </xdr:from>
    <xdr:to>
      <xdr:col>0</xdr:col>
      <xdr:colOff>0</xdr:colOff>
      <xdr:row>5</xdr:row>
      <xdr:rowOff>0</xdr:rowOff>
    </xdr:to>
    <xdr:sp macro="" textlink="">
      <xdr:nvSpPr>
        <xdr:cNvPr id="16" name="Text Box 24"/>
        <xdr:cNvSpPr txBox="1">
          <a:spLocks noChangeArrowheads="1"/>
        </xdr:cNvSpPr>
      </xdr:nvSpPr>
      <xdr:spPr bwMode="auto">
        <a:xfrm>
          <a:off x="0" y="1181100"/>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0</xdr:col>
      <xdr:colOff>0</xdr:colOff>
      <xdr:row>5</xdr:row>
      <xdr:rowOff>0</xdr:rowOff>
    </xdr:from>
    <xdr:to>
      <xdr:col>0</xdr:col>
      <xdr:colOff>0</xdr:colOff>
      <xdr:row>5</xdr:row>
      <xdr:rowOff>0</xdr:rowOff>
    </xdr:to>
    <xdr:sp macro="" textlink="">
      <xdr:nvSpPr>
        <xdr:cNvPr id="17" name="Text Box 25"/>
        <xdr:cNvSpPr txBox="1">
          <a:spLocks noChangeArrowheads="1"/>
        </xdr:cNvSpPr>
      </xdr:nvSpPr>
      <xdr:spPr bwMode="auto">
        <a:xfrm>
          <a:off x="0" y="1181100"/>
          <a:ext cx="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MX" sz="600" b="1" i="0" strike="noStrike">
              <a:solidFill>
                <a:srgbClr val="000000"/>
              </a:solidFill>
              <a:latin typeface="Arial"/>
              <a:cs typeface="Arial"/>
            </a:rPr>
            <a:t>SE CANCELA CON No. DE OFICIO CEAMA/SSEAF/0117A/2004 DE FECHA 21 DE JULIO DEL 2004</a:t>
          </a:r>
        </a:p>
        <a:p>
          <a:pPr algn="l" rtl="0">
            <a:defRPr sz="1000"/>
          </a:pPr>
          <a:endParaRPr lang="es-MX" sz="600" b="1" i="0" strike="noStrike">
            <a:solidFill>
              <a:srgbClr val="000000"/>
            </a:solidFill>
            <a:latin typeface="Arial"/>
            <a:cs typeface="Arial"/>
          </a:endParaRPr>
        </a:p>
      </xdr:txBody>
    </xdr:sp>
    <xdr:clientData/>
  </xdr:twoCellAnchor>
  <xdr:twoCellAnchor>
    <xdr:from>
      <xdr:col>2</xdr:col>
      <xdr:colOff>0</xdr:colOff>
      <xdr:row>5</xdr:row>
      <xdr:rowOff>0</xdr:rowOff>
    </xdr:from>
    <xdr:to>
      <xdr:col>2</xdr:col>
      <xdr:colOff>619125</xdr:colOff>
      <xdr:row>5</xdr:row>
      <xdr:rowOff>0</xdr:rowOff>
    </xdr:to>
    <xdr:sp macro="" textlink="">
      <xdr:nvSpPr>
        <xdr:cNvPr id="18" name="Text Box 26"/>
        <xdr:cNvSpPr txBox="1">
          <a:spLocks noChangeArrowheads="1"/>
        </xdr:cNvSpPr>
      </xdr:nvSpPr>
      <xdr:spPr bwMode="auto">
        <a:xfrm>
          <a:off x="6943725" y="1181100"/>
          <a:ext cx="619125" cy="0"/>
        </a:xfrm>
        <a:prstGeom prst="rect">
          <a:avLst/>
        </a:prstGeom>
        <a:noFill/>
        <a:ln>
          <a:noFill/>
        </a:ln>
        <a:extLst/>
      </xdr:spPr>
      <xdr:txBody>
        <a:bodyPr vertOverflow="clip" wrap="square" lIns="36576" tIns="27432" rIns="36576" bIns="0" anchor="t"/>
        <a:lstStyle/>
        <a:p>
          <a:pPr algn="ctr" rtl="0">
            <a:defRPr sz="1000"/>
          </a:pPr>
          <a:r>
            <a:rPr lang="es-MX" sz="1400" b="1" i="0" u="none" strike="noStrike" baseline="0">
              <a:solidFill>
                <a:srgbClr val="000000"/>
              </a:solidFill>
              <a:latin typeface="Arial"/>
              <a:cs typeface="Arial"/>
            </a:rPr>
            <a:t>SE CANCELA CON OFICIO No.  SH/972C/2001 </a:t>
          </a:r>
        </a:p>
      </xdr:txBody>
    </xdr:sp>
    <xdr:clientData/>
  </xdr:twoCellAnchor>
  <xdr:twoCellAnchor>
    <xdr:from>
      <xdr:col>2</xdr:col>
      <xdr:colOff>0</xdr:colOff>
      <xdr:row>5</xdr:row>
      <xdr:rowOff>0</xdr:rowOff>
    </xdr:from>
    <xdr:to>
      <xdr:col>2</xdr:col>
      <xdr:colOff>419100</xdr:colOff>
      <xdr:row>5</xdr:row>
      <xdr:rowOff>0</xdr:rowOff>
    </xdr:to>
    <xdr:sp macro="" textlink="">
      <xdr:nvSpPr>
        <xdr:cNvPr id="19" name="Text Box 27"/>
        <xdr:cNvSpPr txBox="1">
          <a:spLocks noChangeArrowheads="1"/>
        </xdr:cNvSpPr>
      </xdr:nvSpPr>
      <xdr:spPr bwMode="auto">
        <a:xfrm>
          <a:off x="6943725" y="1181100"/>
          <a:ext cx="419100" cy="0"/>
        </a:xfrm>
        <a:prstGeom prst="rect">
          <a:avLst/>
        </a:prstGeom>
        <a:noFill/>
        <a:ln>
          <a:noFill/>
        </a:ln>
        <a:extLst/>
      </xdr:spPr>
      <xdr:txBody>
        <a:bodyPr vertOverflow="clip" wrap="square" lIns="36576" tIns="27432" rIns="36576" bIns="27432" anchor="ctr"/>
        <a:lstStyle/>
        <a:p>
          <a:pPr algn="ctr" rtl="0">
            <a:defRPr sz="1000"/>
          </a:pPr>
          <a:r>
            <a:rPr lang="es-MX" sz="1200" b="1" i="0" u="none" strike="noStrike" baseline="0">
              <a:solidFill>
                <a:srgbClr val="000000"/>
              </a:solidFill>
              <a:latin typeface="Arial"/>
              <a:cs typeface="Arial"/>
            </a:rPr>
            <a:t>SE CANCELA CON No. DE OFICIO No. SH/1054C/2001</a:t>
          </a:r>
        </a:p>
      </xdr:txBody>
    </xdr:sp>
    <xdr:clientData/>
  </xdr:twoCellAnchor>
  <xdr:twoCellAnchor>
    <xdr:from>
      <xdr:col>2</xdr:col>
      <xdr:colOff>0</xdr:colOff>
      <xdr:row>5</xdr:row>
      <xdr:rowOff>0</xdr:rowOff>
    </xdr:from>
    <xdr:to>
      <xdr:col>2</xdr:col>
      <xdr:colOff>419100</xdr:colOff>
      <xdr:row>5</xdr:row>
      <xdr:rowOff>0</xdr:rowOff>
    </xdr:to>
    <xdr:sp macro="" textlink="">
      <xdr:nvSpPr>
        <xdr:cNvPr id="20" name="Text Box 28"/>
        <xdr:cNvSpPr txBox="1">
          <a:spLocks noChangeArrowheads="1"/>
        </xdr:cNvSpPr>
      </xdr:nvSpPr>
      <xdr:spPr bwMode="auto">
        <a:xfrm>
          <a:off x="6943725" y="1181100"/>
          <a:ext cx="419100" cy="0"/>
        </a:xfrm>
        <a:prstGeom prst="rect">
          <a:avLst/>
        </a:prstGeom>
        <a:noFill/>
        <a:ln>
          <a:noFill/>
        </a:ln>
        <a:extLst/>
      </xdr:spPr>
      <xdr:txBody>
        <a:bodyPr vertOverflow="clip" wrap="square" lIns="36576" tIns="27432" rIns="36576" bIns="27432" anchor="ctr"/>
        <a:lstStyle/>
        <a:p>
          <a:pPr algn="ctr" rtl="0">
            <a:defRPr sz="1000"/>
          </a:pPr>
          <a:r>
            <a:rPr lang="es-MX" sz="1200" b="1" i="0" u="none" strike="noStrike" baseline="0">
              <a:solidFill>
                <a:srgbClr val="000000"/>
              </a:solidFill>
              <a:latin typeface="Arial"/>
              <a:cs typeface="Arial"/>
            </a:rPr>
            <a:t>SE CANCELA CON No. DE OFICIO No. SH/1054C/2001</a:t>
          </a:r>
        </a:p>
      </xdr:txBody>
    </xdr:sp>
    <xdr:clientData/>
  </xdr:twoCellAnchor>
  <xdr:twoCellAnchor>
    <xdr:from>
      <xdr:col>2</xdr:col>
      <xdr:colOff>0</xdr:colOff>
      <xdr:row>5</xdr:row>
      <xdr:rowOff>0</xdr:rowOff>
    </xdr:from>
    <xdr:to>
      <xdr:col>2</xdr:col>
      <xdr:colOff>428625</xdr:colOff>
      <xdr:row>5</xdr:row>
      <xdr:rowOff>0</xdr:rowOff>
    </xdr:to>
    <xdr:sp macro="" textlink="">
      <xdr:nvSpPr>
        <xdr:cNvPr id="21" name="Text Box 29"/>
        <xdr:cNvSpPr txBox="1">
          <a:spLocks noChangeArrowheads="1"/>
        </xdr:cNvSpPr>
      </xdr:nvSpPr>
      <xdr:spPr bwMode="auto">
        <a:xfrm>
          <a:off x="6943725" y="1181100"/>
          <a:ext cx="428625" cy="0"/>
        </a:xfrm>
        <a:prstGeom prst="rect">
          <a:avLst/>
        </a:prstGeom>
        <a:noFill/>
        <a:ln>
          <a:noFill/>
        </a:ln>
        <a:extLst/>
      </xdr:spPr>
      <xdr:txBody>
        <a:bodyPr vertOverflow="clip" wrap="square" lIns="36576" tIns="27432" rIns="36576" bIns="27432" anchor="ctr"/>
        <a:lstStyle/>
        <a:p>
          <a:pPr algn="ctr" rtl="0">
            <a:defRPr sz="1000"/>
          </a:pPr>
          <a:r>
            <a:rPr lang="es-MX" sz="1200" b="1" i="0" u="none" strike="noStrike" baseline="0">
              <a:solidFill>
                <a:srgbClr val="000000"/>
              </a:solidFill>
              <a:latin typeface="Arial"/>
              <a:cs typeface="Arial"/>
            </a:rPr>
            <a:t>SE CANCELA CON No. DE OFICIO No. SH/1054C/2001</a:t>
          </a:r>
        </a:p>
      </xdr:txBody>
    </xdr:sp>
    <xdr:clientData/>
  </xdr:twoCellAnchor>
  <xdr:twoCellAnchor>
    <xdr:from>
      <xdr:col>2</xdr:col>
      <xdr:colOff>0</xdr:colOff>
      <xdr:row>5</xdr:row>
      <xdr:rowOff>0</xdr:rowOff>
    </xdr:from>
    <xdr:to>
      <xdr:col>2</xdr:col>
      <xdr:colOff>428625</xdr:colOff>
      <xdr:row>5</xdr:row>
      <xdr:rowOff>0</xdr:rowOff>
    </xdr:to>
    <xdr:sp macro="" textlink="">
      <xdr:nvSpPr>
        <xdr:cNvPr id="22" name="Text Box 30"/>
        <xdr:cNvSpPr txBox="1">
          <a:spLocks noChangeArrowheads="1"/>
        </xdr:cNvSpPr>
      </xdr:nvSpPr>
      <xdr:spPr bwMode="auto">
        <a:xfrm>
          <a:off x="6943725" y="1181100"/>
          <a:ext cx="428625" cy="0"/>
        </a:xfrm>
        <a:prstGeom prst="rect">
          <a:avLst/>
        </a:prstGeom>
        <a:noFill/>
        <a:ln>
          <a:noFill/>
        </a:ln>
        <a:extLst/>
      </xdr:spPr>
      <xdr:txBody>
        <a:bodyPr vertOverflow="clip" wrap="square" lIns="36576" tIns="27432" rIns="36576" bIns="27432" anchor="ctr"/>
        <a:lstStyle/>
        <a:p>
          <a:pPr algn="ctr" rtl="0">
            <a:defRPr sz="1000"/>
          </a:pPr>
          <a:r>
            <a:rPr lang="es-MX" sz="1200" b="1" i="0" u="none" strike="noStrike" baseline="0">
              <a:solidFill>
                <a:srgbClr val="000000"/>
              </a:solidFill>
              <a:latin typeface="Arial"/>
              <a:cs typeface="Arial"/>
            </a:rPr>
            <a:t>SE CANCELA CON No. DE OFICIO No. SH/1054C/2001</a:t>
          </a:r>
        </a:p>
      </xdr:txBody>
    </xdr:sp>
    <xdr:clientData/>
  </xdr:twoCellAnchor>
  <xdr:twoCellAnchor>
    <xdr:from>
      <xdr:col>2</xdr:col>
      <xdr:colOff>0</xdr:colOff>
      <xdr:row>5</xdr:row>
      <xdr:rowOff>0</xdr:rowOff>
    </xdr:from>
    <xdr:to>
      <xdr:col>2</xdr:col>
      <xdr:colOff>657225</xdr:colOff>
      <xdr:row>5</xdr:row>
      <xdr:rowOff>0</xdr:rowOff>
    </xdr:to>
    <xdr:sp macro="" textlink="">
      <xdr:nvSpPr>
        <xdr:cNvPr id="23" name="Text Box 32"/>
        <xdr:cNvSpPr txBox="1">
          <a:spLocks noChangeArrowheads="1"/>
        </xdr:cNvSpPr>
      </xdr:nvSpPr>
      <xdr:spPr bwMode="auto">
        <a:xfrm>
          <a:off x="6943725" y="1181100"/>
          <a:ext cx="657225" cy="0"/>
        </a:xfrm>
        <a:prstGeom prst="rect">
          <a:avLst/>
        </a:prstGeom>
        <a:noFill/>
        <a:ln>
          <a:noFill/>
        </a:ln>
        <a:extLst/>
      </xdr:spPr>
      <xdr:txBody>
        <a:bodyPr vertOverflow="clip" wrap="square" lIns="36576" tIns="27432" rIns="36576" bIns="0" anchor="t"/>
        <a:lstStyle/>
        <a:p>
          <a:pPr algn="ctr" rtl="0">
            <a:defRPr sz="1000"/>
          </a:pPr>
          <a:r>
            <a:rPr lang="es-MX" sz="1200" b="1" i="0" u="none" strike="noStrike" baseline="0">
              <a:solidFill>
                <a:srgbClr val="000000"/>
              </a:solidFill>
              <a:latin typeface="Arial"/>
              <a:cs typeface="Arial"/>
            </a:rPr>
            <a:t>SE CANCELA CON OFICIO No.  SH/1352C/2001</a:t>
          </a:r>
          <a:r>
            <a:rPr lang="es-MX" sz="1200" b="0" i="0" u="none" strike="noStrike" baseline="0">
              <a:solidFill>
                <a:srgbClr val="000000"/>
              </a:solidFill>
              <a:latin typeface="Arial"/>
              <a:cs typeface="Arial"/>
            </a:rPr>
            <a:t> </a:t>
          </a:r>
        </a:p>
      </xdr:txBody>
    </xdr:sp>
    <xdr:clientData/>
  </xdr:twoCellAnchor>
  <xdr:twoCellAnchor>
    <xdr:from>
      <xdr:col>2</xdr:col>
      <xdr:colOff>0</xdr:colOff>
      <xdr:row>5</xdr:row>
      <xdr:rowOff>0</xdr:rowOff>
    </xdr:from>
    <xdr:to>
      <xdr:col>2</xdr:col>
      <xdr:colOff>638175</xdr:colOff>
      <xdr:row>5</xdr:row>
      <xdr:rowOff>0</xdr:rowOff>
    </xdr:to>
    <xdr:sp macro="" textlink="">
      <xdr:nvSpPr>
        <xdr:cNvPr id="24" name="Text Box 33"/>
        <xdr:cNvSpPr txBox="1">
          <a:spLocks noChangeArrowheads="1"/>
        </xdr:cNvSpPr>
      </xdr:nvSpPr>
      <xdr:spPr bwMode="auto">
        <a:xfrm>
          <a:off x="6943725" y="1181100"/>
          <a:ext cx="638175" cy="0"/>
        </a:xfrm>
        <a:prstGeom prst="rect">
          <a:avLst/>
        </a:prstGeom>
        <a:noFill/>
        <a:ln>
          <a:noFill/>
        </a:ln>
        <a:extLst/>
      </xdr:spPr>
      <xdr:txBody>
        <a:bodyPr vertOverflow="clip" wrap="square" lIns="36576" tIns="27432" rIns="36576" bIns="0" anchor="t"/>
        <a:lstStyle/>
        <a:p>
          <a:pPr algn="ctr" rtl="0">
            <a:defRPr sz="1000"/>
          </a:pPr>
          <a:r>
            <a:rPr lang="es-MX" sz="1200" b="1" i="0" u="none" strike="noStrike" baseline="0">
              <a:solidFill>
                <a:srgbClr val="000000"/>
              </a:solidFill>
              <a:latin typeface="Arial"/>
              <a:cs typeface="Arial"/>
            </a:rPr>
            <a:t>SE CANCELA CON OFICIO No.  SH/1352C/2001 </a:t>
          </a:r>
        </a:p>
      </xdr:txBody>
    </xdr:sp>
    <xdr:clientData/>
  </xdr:twoCellAnchor>
  <xdr:twoCellAnchor>
    <xdr:from>
      <xdr:col>2</xdr:col>
      <xdr:colOff>0</xdr:colOff>
      <xdr:row>5</xdr:row>
      <xdr:rowOff>0</xdr:rowOff>
    </xdr:from>
    <xdr:to>
      <xdr:col>2</xdr:col>
      <xdr:colOff>638175</xdr:colOff>
      <xdr:row>5</xdr:row>
      <xdr:rowOff>0</xdr:rowOff>
    </xdr:to>
    <xdr:sp macro="" textlink="">
      <xdr:nvSpPr>
        <xdr:cNvPr id="25" name="Text Box 34"/>
        <xdr:cNvSpPr txBox="1">
          <a:spLocks noChangeArrowheads="1"/>
        </xdr:cNvSpPr>
      </xdr:nvSpPr>
      <xdr:spPr bwMode="auto">
        <a:xfrm>
          <a:off x="6943725" y="1181100"/>
          <a:ext cx="638175" cy="0"/>
        </a:xfrm>
        <a:prstGeom prst="rect">
          <a:avLst/>
        </a:prstGeom>
        <a:noFill/>
        <a:ln>
          <a:noFill/>
        </a:ln>
        <a:extLst/>
      </xdr:spPr>
      <xdr:txBody>
        <a:bodyPr vertOverflow="clip" wrap="square" lIns="36576" tIns="27432" rIns="36576" bIns="0" anchor="t"/>
        <a:lstStyle/>
        <a:p>
          <a:pPr algn="ctr" rtl="0">
            <a:defRPr sz="1000"/>
          </a:pPr>
          <a:r>
            <a:rPr lang="es-MX" sz="1200" b="1" i="0" u="none" strike="noStrike" baseline="0">
              <a:solidFill>
                <a:srgbClr val="000000"/>
              </a:solidFill>
              <a:latin typeface="Arial"/>
              <a:cs typeface="Arial"/>
            </a:rPr>
            <a:t>SE CANCELA CON OFICIO No.  SH/1472C/2001 </a:t>
          </a:r>
        </a:p>
      </xdr:txBody>
    </xdr:sp>
    <xdr:clientData/>
  </xdr:twoCellAnchor>
  <xdr:twoCellAnchor>
    <xdr:from>
      <xdr:col>2</xdr:col>
      <xdr:colOff>0</xdr:colOff>
      <xdr:row>5</xdr:row>
      <xdr:rowOff>0</xdr:rowOff>
    </xdr:from>
    <xdr:to>
      <xdr:col>2</xdr:col>
      <xdr:colOff>638175</xdr:colOff>
      <xdr:row>5</xdr:row>
      <xdr:rowOff>0</xdr:rowOff>
    </xdr:to>
    <xdr:sp macro="" textlink="">
      <xdr:nvSpPr>
        <xdr:cNvPr id="26" name="Text Box 35"/>
        <xdr:cNvSpPr txBox="1">
          <a:spLocks noChangeArrowheads="1"/>
        </xdr:cNvSpPr>
      </xdr:nvSpPr>
      <xdr:spPr bwMode="auto">
        <a:xfrm>
          <a:off x="6943725" y="1181100"/>
          <a:ext cx="638175" cy="0"/>
        </a:xfrm>
        <a:prstGeom prst="rect">
          <a:avLst/>
        </a:prstGeom>
        <a:noFill/>
        <a:ln>
          <a:noFill/>
        </a:ln>
        <a:extLst/>
      </xdr:spPr>
      <xdr:txBody>
        <a:bodyPr vertOverflow="clip" wrap="square" lIns="36576" tIns="27432" rIns="36576" bIns="0" anchor="t"/>
        <a:lstStyle/>
        <a:p>
          <a:pPr algn="ctr" rtl="0">
            <a:defRPr sz="1000"/>
          </a:pPr>
          <a:r>
            <a:rPr lang="es-MX" sz="1200" b="1" i="0" u="none" strike="noStrike" baseline="0">
              <a:solidFill>
                <a:srgbClr val="000000"/>
              </a:solidFill>
              <a:latin typeface="Arial"/>
              <a:cs typeface="Arial"/>
            </a:rPr>
            <a:t>SE CANCELA CON OFICIO No.  SH/1472C/2001 </a:t>
          </a:r>
        </a:p>
      </xdr:txBody>
    </xdr:sp>
    <xdr:clientData/>
  </xdr:twoCellAnchor>
  <xdr:twoCellAnchor>
    <xdr:from>
      <xdr:col>2</xdr:col>
      <xdr:colOff>0</xdr:colOff>
      <xdr:row>5</xdr:row>
      <xdr:rowOff>0</xdr:rowOff>
    </xdr:from>
    <xdr:to>
      <xdr:col>2</xdr:col>
      <xdr:colOff>657225</xdr:colOff>
      <xdr:row>5</xdr:row>
      <xdr:rowOff>0</xdr:rowOff>
    </xdr:to>
    <xdr:sp macro="" textlink="">
      <xdr:nvSpPr>
        <xdr:cNvPr id="27" name="Text Box 36"/>
        <xdr:cNvSpPr txBox="1">
          <a:spLocks noChangeArrowheads="1"/>
        </xdr:cNvSpPr>
      </xdr:nvSpPr>
      <xdr:spPr bwMode="auto">
        <a:xfrm>
          <a:off x="6943725" y="1181100"/>
          <a:ext cx="657225" cy="0"/>
        </a:xfrm>
        <a:prstGeom prst="rect">
          <a:avLst/>
        </a:prstGeom>
        <a:solidFill>
          <a:srgbClr val="FFFFFF"/>
        </a:solidFill>
        <a:ln>
          <a:noFill/>
        </a:ln>
        <a:extLst/>
      </xdr:spPr>
      <xdr:txBody>
        <a:bodyPr vertOverflow="clip" wrap="square" lIns="27432" tIns="22860" rIns="27432" bIns="22860" anchor="ctr"/>
        <a:lstStyle/>
        <a:p>
          <a:pPr algn="ctr" rtl="0">
            <a:defRPr sz="1000"/>
          </a:pPr>
          <a:r>
            <a:rPr lang="es-MX" sz="900" b="1" i="0" u="none" strike="noStrike" baseline="0">
              <a:solidFill>
                <a:srgbClr val="000000"/>
              </a:solidFill>
              <a:latin typeface="Arial"/>
              <a:cs typeface="Arial"/>
            </a:rPr>
            <a:t>SE MODIFICA LA INVERSIÓN CON EL OFICIO SH/1495C/2001</a:t>
          </a:r>
        </a:p>
      </xdr:txBody>
    </xdr:sp>
    <xdr:clientData/>
  </xdr:twoCellAnchor>
  <xdr:twoCellAnchor>
    <xdr:from>
      <xdr:col>2</xdr:col>
      <xdr:colOff>0</xdr:colOff>
      <xdr:row>5</xdr:row>
      <xdr:rowOff>0</xdr:rowOff>
    </xdr:from>
    <xdr:to>
      <xdr:col>2</xdr:col>
      <xdr:colOff>142875</xdr:colOff>
      <xdr:row>5</xdr:row>
      <xdr:rowOff>0</xdr:rowOff>
    </xdr:to>
    <xdr:sp macro="" textlink="">
      <xdr:nvSpPr>
        <xdr:cNvPr id="28" name="Text Box 46"/>
        <xdr:cNvSpPr txBox="1">
          <a:spLocks noChangeArrowheads="1"/>
        </xdr:cNvSpPr>
      </xdr:nvSpPr>
      <xdr:spPr bwMode="auto">
        <a:xfrm>
          <a:off x="6943725" y="1181100"/>
          <a:ext cx="142875" cy="0"/>
        </a:xfrm>
        <a:prstGeom prst="rect">
          <a:avLst/>
        </a:prstGeom>
        <a:solidFill>
          <a:srgbClr val="FFFFFF"/>
        </a:solidFill>
        <a:ln>
          <a:noFill/>
        </a:ln>
        <a:extLst/>
      </xdr:spPr>
      <xdr:txBody>
        <a:bodyPr vertOverflow="clip" wrap="square" lIns="36576" tIns="32004" rIns="36576" bIns="32004" anchor="ctr"/>
        <a:lstStyle/>
        <a:p>
          <a:pPr algn="ctr" rtl="0">
            <a:defRPr sz="1000"/>
          </a:pPr>
          <a:r>
            <a:rPr lang="es-MX" sz="1600" b="1" i="0" u="none" strike="noStrike" baseline="0">
              <a:solidFill>
                <a:srgbClr val="000000"/>
              </a:solidFill>
              <a:latin typeface="Arial"/>
              <a:cs typeface="Arial"/>
            </a:rPr>
            <a:t>SE CANCELA CON No. DE OFICIO SH/0761C/2002</a:t>
          </a:r>
        </a:p>
      </xdr:txBody>
    </xdr:sp>
    <xdr:clientData/>
  </xdr:twoCellAnchor>
  <xdr:twoCellAnchor>
    <xdr:from>
      <xdr:col>0</xdr:col>
      <xdr:colOff>0</xdr:colOff>
      <xdr:row>5</xdr:row>
      <xdr:rowOff>0</xdr:rowOff>
    </xdr:from>
    <xdr:to>
      <xdr:col>0</xdr:col>
      <xdr:colOff>0</xdr:colOff>
      <xdr:row>5</xdr:row>
      <xdr:rowOff>0</xdr:rowOff>
    </xdr:to>
    <xdr:sp macro="" textlink="">
      <xdr:nvSpPr>
        <xdr:cNvPr id="29" name="Text Box 49"/>
        <xdr:cNvSpPr txBox="1">
          <a:spLocks noChangeArrowheads="1"/>
        </xdr:cNvSpPr>
      </xdr:nvSpPr>
      <xdr:spPr bwMode="auto">
        <a:xfrm>
          <a:off x="0" y="1181100"/>
          <a:ext cx="0" cy="0"/>
        </a:xfrm>
        <a:prstGeom prst="rect">
          <a:avLst/>
        </a:prstGeom>
        <a:solidFill>
          <a:srgbClr val="FFFFFF"/>
        </a:solidFill>
        <a:ln w="9525">
          <a:noFill/>
          <a:miter lim="800000"/>
          <a:headEnd/>
          <a:tailEnd/>
        </a:ln>
        <a:effectLst/>
      </xdr:spPr>
      <xdr:txBody>
        <a:bodyPr vertOverflow="clip" wrap="square" lIns="36576" tIns="27432" rIns="0" bIns="0" anchor="t" upright="1"/>
        <a:lstStyle/>
        <a:p>
          <a:pPr algn="l" rtl="0">
            <a:defRPr sz="1000"/>
          </a:pPr>
          <a:r>
            <a:rPr lang="es-MX" sz="1400" b="1" i="0" strike="noStrike">
              <a:solidFill>
                <a:srgbClr val="000000"/>
              </a:solidFill>
              <a:latin typeface="Arial"/>
              <a:cs typeface="Arial"/>
            </a:rPr>
            <a:t>SE CANCELA CON No. DE OFICO SH/1277C/2002</a:t>
          </a:r>
        </a:p>
      </xdr:txBody>
    </xdr:sp>
    <xdr:clientData/>
  </xdr:twoCellAnchor>
  <xdr:twoCellAnchor>
    <xdr:from>
      <xdr:col>0</xdr:col>
      <xdr:colOff>0</xdr:colOff>
      <xdr:row>5</xdr:row>
      <xdr:rowOff>0</xdr:rowOff>
    </xdr:from>
    <xdr:to>
      <xdr:col>0</xdr:col>
      <xdr:colOff>0</xdr:colOff>
      <xdr:row>5</xdr:row>
      <xdr:rowOff>0</xdr:rowOff>
    </xdr:to>
    <xdr:sp macro="" textlink="">
      <xdr:nvSpPr>
        <xdr:cNvPr id="30" name="Text Box 50"/>
        <xdr:cNvSpPr txBox="1">
          <a:spLocks noChangeArrowheads="1"/>
        </xdr:cNvSpPr>
      </xdr:nvSpPr>
      <xdr:spPr bwMode="auto">
        <a:xfrm>
          <a:off x="0" y="1181100"/>
          <a:ext cx="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MX" sz="600" b="1" i="0" strike="noStrike">
              <a:solidFill>
                <a:srgbClr val="000000"/>
              </a:solidFill>
              <a:latin typeface="Arial"/>
              <a:cs typeface="Arial"/>
            </a:rPr>
            <a:t>SE CANCELA CON No. DE OFICIO CEAMA/SSEAF/0117A/2004 DE FECHA 21 DE JULIO DEL 2004</a:t>
          </a:r>
        </a:p>
        <a:p>
          <a:pPr algn="l" rtl="0">
            <a:defRPr sz="1000"/>
          </a:pPr>
          <a:endParaRPr lang="es-MX" sz="600" b="1" i="0" strike="noStrike">
            <a:solidFill>
              <a:srgbClr val="000000"/>
            </a:solidFill>
            <a:latin typeface="Arial"/>
            <a:cs typeface="Arial"/>
          </a:endParaRPr>
        </a:p>
      </xdr:txBody>
    </xdr:sp>
    <xdr:clientData/>
  </xdr:twoCellAnchor>
  <xdr:twoCellAnchor>
    <xdr:from>
      <xdr:col>2</xdr:col>
      <xdr:colOff>0</xdr:colOff>
      <xdr:row>9</xdr:row>
      <xdr:rowOff>0</xdr:rowOff>
    </xdr:from>
    <xdr:to>
      <xdr:col>2</xdr:col>
      <xdr:colOff>371475</xdr:colOff>
      <xdr:row>9</xdr:row>
      <xdr:rowOff>0</xdr:rowOff>
    </xdr:to>
    <xdr:sp macro="" textlink="">
      <xdr:nvSpPr>
        <xdr:cNvPr id="31" name="Text Box 51"/>
        <xdr:cNvSpPr txBox="1">
          <a:spLocks noChangeArrowheads="1"/>
        </xdr:cNvSpPr>
      </xdr:nvSpPr>
      <xdr:spPr bwMode="auto">
        <a:xfrm>
          <a:off x="6943725" y="2038350"/>
          <a:ext cx="371475" cy="0"/>
        </a:xfrm>
        <a:prstGeom prst="rect">
          <a:avLst/>
        </a:prstGeom>
        <a:solidFill>
          <a:srgbClr val="FFFFFF"/>
        </a:solidFill>
        <a:ln>
          <a:noFill/>
        </a:ln>
        <a:extLst/>
      </xdr:spPr>
      <xdr:txBody>
        <a:bodyPr vertOverflow="clip" wrap="square" lIns="27432" tIns="22860" rIns="0" bIns="0" anchor="t"/>
        <a:lstStyle/>
        <a:p>
          <a:pPr algn="l" rtl="0">
            <a:defRPr sz="1000"/>
          </a:pPr>
          <a:endParaRPr lang="es-MX" sz="900" b="1" i="0" u="none" strike="noStrike" baseline="0">
            <a:solidFill>
              <a:srgbClr val="000000"/>
            </a:solidFill>
            <a:latin typeface="Arial"/>
            <a:cs typeface="Arial"/>
          </a:endParaRPr>
        </a:p>
        <a:p>
          <a:pPr algn="l" rtl="0">
            <a:defRPr sz="1000"/>
          </a:pPr>
          <a:r>
            <a:rPr lang="es-MX" sz="900" b="1" i="0" u="none" strike="noStrike" baseline="0">
              <a:solidFill>
                <a:srgbClr val="000000"/>
              </a:solidFill>
              <a:latin typeface="Arial"/>
              <a:cs typeface="Arial"/>
            </a:rPr>
            <a:t>SE CANCELA CON No. DE OFICIO CEAMA/SSEAF/041A/2004 DE FECHA 05 DE MAYO DEL 2004</a:t>
          </a:r>
        </a:p>
        <a:p>
          <a:pPr algn="l" rtl="0">
            <a:defRPr sz="1000"/>
          </a:pPr>
          <a:endParaRPr lang="es-MX" sz="900" b="1" i="0" u="none" strike="noStrike" baseline="0">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SULTOR&#205;A%20Y%20CONTROL%20DE%20PROCES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E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Finanzas/Desktop/INTEGRACI&#211;N%20AGENDA/APORTACIONESAGENDA%20%20%20%20%20%202012-%202013/EJE%204/CE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Finanzas/Desktop/Users/Paul/Desktop/respaldo%20total/2013/AGENDA%20ESTADISTICA/CEA%20AGENDA%202013%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co"/>
      <sheetName val="Convenios"/>
      <sheetName val="Convenios (2)"/>
      <sheetName val="Acuerdos"/>
      <sheetName val="Acuerdos (2)"/>
      <sheetName val="Procedimientos"/>
    </sheetNames>
    <sheetDataSet>
      <sheetData sheetId="0" refreshError="1"/>
      <sheetData sheetId="1"/>
      <sheetData sheetId="2">
        <row r="6">
          <cell r="B6">
            <v>2</v>
          </cell>
        </row>
        <row r="7">
          <cell r="B7">
            <v>1</v>
          </cell>
        </row>
        <row r="8">
          <cell r="B8">
            <v>2</v>
          </cell>
        </row>
        <row r="10">
          <cell r="B10">
            <v>1</v>
          </cell>
        </row>
        <row r="11">
          <cell r="B11">
            <v>2</v>
          </cell>
        </row>
        <row r="13">
          <cell r="B13">
            <v>2</v>
          </cell>
        </row>
      </sheetData>
      <sheetData sheetId="3"/>
      <sheetData sheetId="4">
        <row r="6">
          <cell r="B6">
            <v>1</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E"/>
      <sheetName val="Blanco"/>
      <sheetName val="Inversión por Municipio"/>
      <sheetName val="Resumen Programas"/>
      <sheetName val="Resumen Municipios"/>
      <sheetName val="Resumen Municipios (2)"/>
      <sheetName val="Resumen Municipios (3)"/>
      <sheetName val="Resumen Municipios (4)"/>
      <sheetName val="PIPE 2012"/>
      <sheetName val="PIPE 2013"/>
      <sheetName val="CULTURA AGUA 2012"/>
      <sheetName val="CULTURA AGUA 2013"/>
      <sheetName val="FAFEF 2012"/>
      <sheetName val="ZONAS RURALES 2012"/>
      <sheetName val="ZONAS RURALES 2013"/>
      <sheetName val="ZONAS RURALES 2013 (2)"/>
      <sheetName val=" AGUA LIMPIA 2012"/>
      <sheetName val=" AGUA LIMPIA 2013"/>
      <sheetName val="APAZU 2012"/>
      <sheetName val="APAZU 2012 (2)"/>
      <sheetName val="APAZU 2012 (3)"/>
      <sheetName val="APAZU 2012 (4)"/>
      <sheetName val="APAZU 2013"/>
      <sheetName val="APAZU 2013 (2)"/>
      <sheetName val="APAZU 2013 (3)"/>
      <sheetName val="APAZU 2013 (4)"/>
      <sheetName val="APAZU 2013 (5)"/>
      <sheetName val="reag FISE 07-10 (2012)"/>
      <sheetName val="PROTAR 2012"/>
      <sheetName val="PROTAR 2013"/>
      <sheetName val="PROGRAMA REGIONAL 2012"/>
      <sheetName val="FONDEN 2013"/>
      <sheetName val=" FISE 2012"/>
      <sheetName val="GERENCIA OPERATIVA 2012"/>
      <sheetName val="GERENCIA OPERATIVA 2013"/>
      <sheetName val="DISTRITOS DE RIEGO 2013"/>
      <sheetName val="UNIDADES DE RIEGO 2013"/>
      <sheetName val="COBERTURA AGUA"/>
      <sheetName val="PTAR"/>
      <sheetName val="PTAR (2)"/>
      <sheetName val="ESTAC METEOROL"/>
      <sheetName val="TEMP MEDIA MENS"/>
      <sheetName val="TEMP EXTR MEN"/>
      <sheetName val="TEMP EXTR MEN 2"/>
      <sheetName val="TEMP EXTR MEN 3"/>
      <sheetName val="PRECIPITACIÓN TOTAL MEN"/>
    </sheetNames>
    <sheetDataSet>
      <sheetData sheetId="0" refreshError="1"/>
      <sheetData sheetId="1" refreshError="1"/>
      <sheetData sheetId="2" refreshError="1"/>
      <sheetData sheetId="3" refreshError="1"/>
      <sheetData sheetId="4" refreshError="1"/>
      <sheetData sheetId="5" refreshError="1">
        <row r="6">
          <cell r="B6">
            <v>2664100</v>
          </cell>
        </row>
        <row r="8">
          <cell r="B8">
            <v>215203807.40000001</v>
          </cell>
        </row>
      </sheetData>
      <sheetData sheetId="6" refreshError="1">
        <row r="6">
          <cell r="B6">
            <v>1969732</v>
          </cell>
        </row>
        <row r="8">
          <cell r="B8">
            <v>31963968</v>
          </cell>
        </row>
        <row r="25">
          <cell r="B25">
            <v>12399399</v>
          </cell>
        </row>
        <row r="29">
          <cell r="B29">
            <v>22459686</v>
          </cell>
        </row>
        <row r="35">
          <cell r="B35">
            <v>0</v>
          </cell>
        </row>
        <row r="40">
          <cell r="B40">
            <v>920000</v>
          </cell>
        </row>
      </sheetData>
      <sheetData sheetId="7" refreshError="1">
        <row r="6">
          <cell r="B6">
            <v>0</v>
          </cell>
        </row>
        <row r="16">
          <cell r="B16">
            <v>0</v>
          </cell>
        </row>
      </sheetData>
      <sheetData sheetId="8" refreshError="1"/>
      <sheetData sheetId="9" refreshError="1">
        <row r="8">
          <cell r="C8">
            <v>2116415</v>
          </cell>
        </row>
        <row r="10">
          <cell r="C10">
            <v>5135127</v>
          </cell>
        </row>
        <row r="11">
          <cell r="C11">
            <v>5135127</v>
          </cell>
        </row>
      </sheetData>
      <sheetData sheetId="10" refreshError="1"/>
      <sheetData sheetId="11" refreshError="1">
        <row r="6">
          <cell r="C6">
            <v>1600000</v>
          </cell>
        </row>
      </sheetData>
      <sheetData sheetId="12" refreshError="1"/>
      <sheetData sheetId="13" refreshError="1"/>
      <sheetData sheetId="14" refreshError="1">
        <row r="6">
          <cell r="C6">
            <v>30728149</v>
          </cell>
        </row>
      </sheetData>
      <sheetData sheetId="15" refreshError="1">
        <row r="6">
          <cell r="C6">
            <v>527077</v>
          </cell>
        </row>
        <row r="8">
          <cell r="C8">
            <v>1015777</v>
          </cell>
        </row>
        <row r="10">
          <cell r="C10">
            <v>4825493</v>
          </cell>
        </row>
        <row r="12">
          <cell r="C12">
            <v>1589569</v>
          </cell>
        </row>
        <row r="14">
          <cell r="C14">
            <v>2097227</v>
          </cell>
        </row>
        <row r="16">
          <cell r="C16">
            <v>1557482</v>
          </cell>
        </row>
        <row r="17">
          <cell r="C17">
            <v>1419107</v>
          </cell>
        </row>
        <row r="18">
          <cell r="C18">
            <v>18478281</v>
          </cell>
        </row>
      </sheetData>
      <sheetData sheetId="16" refreshError="1"/>
      <sheetData sheetId="17" refreshError="1">
        <row r="5">
          <cell r="C5">
            <v>2589219</v>
          </cell>
        </row>
        <row r="7">
          <cell r="C7">
            <v>2589219</v>
          </cell>
        </row>
      </sheetData>
      <sheetData sheetId="18" refreshError="1"/>
      <sheetData sheetId="19" refreshError="1">
        <row r="5">
          <cell r="C5">
            <v>12638379.76</v>
          </cell>
        </row>
        <row r="7">
          <cell r="C7">
            <v>11995935.76</v>
          </cell>
        </row>
        <row r="9">
          <cell r="C9">
            <v>1293185.01</v>
          </cell>
        </row>
        <row r="11">
          <cell r="C11">
            <v>1899533.72</v>
          </cell>
        </row>
        <row r="13">
          <cell r="C13">
            <v>5335115.58</v>
          </cell>
        </row>
        <row r="15">
          <cell r="C15">
            <v>8826419.120000001</v>
          </cell>
        </row>
      </sheetData>
      <sheetData sheetId="20" refreshError="1"/>
      <sheetData sheetId="21" refreshError="1"/>
      <sheetData sheetId="22" refreshError="1">
        <row r="6">
          <cell r="C6">
            <v>86764034</v>
          </cell>
        </row>
        <row r="8">
          <cell r="C8">
            <v>661599</v>
          </cell>
        </row>
        <row r="10">
          <cell r="C10">
            <v>9096871</v>
          </cell>
        </row>
        <row r="12">
          <cell r="C12">
            <v>773501</v>
          </cell>
        </row>
        <row r="13">
          <cell r="C13">
            <v>91334</v>
          </cell>
        </row>
        <row r="15">
          <cell r="C15">
            <v>893541</v>
          </cell>
        </row>
        <row r="17">
          <cell r="C17">
            <v>1382523</v>
          </cell>
        </row>
        <row r="18">
          <cell r="C18">
            <v>1182226</v>
          </cell>
        </row>
        <row r="19">
          <cell r="C19">
            <v>851272</v>
          </cell>
        </row>
        <row r="21">
          <cell r="C21">
            <v>2062075</v>
          </cell>
        </row>
        <row r="22">
          <cell r="C22">
            <v>323006</v>
          </cell>
        </row>
        <row r="24">
          <cell r="C24">
            <v>8853177</v>
          </cell>
        </row>
        <row r="26">
          <cell r="C26">
            <v>730793</v>
          </cell>
        </row>
        <row r="27">
          <cell r="C27">
            <v>597712</v>
          </cell>
        </row>
      </sheetData>
      <sheetData sheetId="23" refreshError="1">
        <row r="7">
          <cell r="C7">
            <v>1001674</v>
          </cell>
        </row>
        <row r="9">
          <cell r="C9">
            <v>3458600</v>
          </cell>
        </row>
        <row r="13">
          <cell r="C13">
            <v>2450527</v>
          </cell>
        </row>
        <row r="16">
          <cell r="C16">
            <v>942172</v>
          </cell>
        </row>
        <row r="18">
          <cell r="C18">
            <v>13791658</v>
          </cell>
        </row>
        <row r="20">
          <cell r="C20">
            <v>636902</v>
          </cell>
        </row>
        <row r="22">
          <cell r="C22">
            <v>4017256</v>
          </cell>
        </row>
        <row r="25">
          <cell r="C25">
            <v>2251749</v>
          </cell>
        </row>
        <row r="27">
          <cell r="C27">
            <v>2030228</v>
          </cell>
        </row>
        <row r="29">
          <cell r="C29">
            <v>1512910</v>
          </cell>
        </row>
        <row r="31">
          <cell r="C31">
            <v>1692487</v>
          </cell>
        </row>
        <row r="33">
          <cell r="C33">
            <v>829681</v>
          </cell>
        </row>
      </sheetData>
      <sheetData sheetId="24" refreshError="1">
        <row r="7">
          <cell r="C7">
            <v>2131351</v>
          </cell>
        </row>
        <row r="9">
          <cell r="C9">
            <v>1040567</v>
          </cell>
        </row>
        <row r="11">
          <cell r="C11">
            <v>424067</v>
          </cell>
        </row>
        <row r="13">
          <cell r="C13">
            <v>673434</v>
          </cell>
        </row>
        <row r="15">
          <cell r="C15">
            <v>1346507</v>
          </cell>
        </row>
        <row r="17">
          <cell r="C17">
            <v>2550631</v>
          </cell>
        </row>
        <row r="20">
          <cell r="C20">
            <v>4605959</v>
          </cell>
        </row>
      </sheetData>
      <sheetData sheetId="25" refreshError="1">
        <row r="7">
          <cell r="C7">
            <v>52299266</v>
          </cell>
        </row>
        <row r="9">
          <cell r="C9">
            <v>1632618</v>
          </cell>
        </row>
        <row r="11">
          <cell r="C11">
            <v>7128315</v>
          </cell>
        </row>
        <row r="13">
          <cell r="C13">
            <v>1445210</v>
          </cell>
        </row>
        <row r="15">
          <cell r="C15">
            <v>7134131</v>
          </cell>
        </row>
        <row r="16">
          <cell r="C16">
            <v>5035899</v>
          </cell>
        </row>
        <row r="17">
          <cell r="C17">
            <v>1987363</v>
          </cell>
        </row>
        <row r="18">
          <cell r="C18">
            <v>1700003</v>
          </cell>
        </row>
        <row r="19">
          <cell r="C19">
            <v>719646</v>
          </cell>
        </row>
        <row r="20">
          <cell r="C20">
            <v>599387</v>
          </cell>
        </row>
        <row r="22">
          <cell r="C22">
            <v>810464</v>
          </cell>
        </row>
        <row r="24">
          <cell r="C24">
            <v>2863857</v>
          </cell>
        </row>
        <row r="26">
          <cell r="C26">
            <v>10987263</v>
          </cell>
        </row>
      </sheetData>
      <sheetData sheetId="26" refreshError="1">
        <row r="7">
          <cell r="C7">
            <v>19005881</v>
          </cell>
        </row>
      </sheetData>
      <sheetData sheetId="27" refreshError="1"/>
      <sheetData sheetId="28" refreshError="1"/>
      <sheetData sheetId="29" refreshError="1">
        <row r="7">
          <cell r="C7">
            <v>31549278</v>
          </cell>
        </row>
        <row r="9">
          <cell r="C9">
            <v>3432693</v>
          </cell>
        </row>
        <row r="11">
          <cell r="C11">
            <v>885691</v>
          </cell>
        </row>
        <row r="13">
          <cell r="C13">
            <v>1252408</v>
          </cell>
        </row>
        <row r="15">
          <cell r="C15">
            <v>4230550</v>
          </cell>
        </row>
        <row r="17">
          <cell r="C17">
            <v>19354</v>
          </cell>
        </row>
        <row r="19">
          <cell r="C19">
            <v>149362</v>
          </cell>
        </row>
        <row r="21">
          <cell r="C21">
            <v>13612040</v>
          </cell>
        </row>
        <row r="23">
          <cell r="C23">
            <v>968635</v>
          </cell>
        </row>
        <row r="25">
          <cell r="C25">
            <v>228136</v>
          </cell>
        </row>
        <row r="27">
          <cell r="C27">
            <v>1599946</v>
          </cell>
        </row>
        <row r="29">
          <cell r="C29">
            <v>695024</v>
          </cell>
        </row>
        <row r="31">
          <cell r="C31">
            <v>2159686</v>
          </cell>
        </row>
        <row r="33">
          <cell r="C33">
            <v>410645</v>
          </cell>
        </row>
        <row r="35">
          <cell r="C35">
            <v>460908</v>
          </cell>
        </row>
        <row r="37">
          <cell r="C37">
            <v>1444200</v>
          </cell>
        </row>
      </sheetData>
      <sheetData sheetId="30" refreshError="1"/>
      <sheetData sheetId="31" refreshError="1">
        <row r="7">
          <cell r="C7">
            <v>989683</v>
          </cell>
        </row>
        <row r="8">
          <cell r="C8">
            <v>280860</v>
          </cell>
        </row>
        <row r="13">
          <cell r="C13">
            <v>121970</v>
          </cell>
        </row>
        <row r="16">
          <cell r="C16">
            <v>90201</v>
          </cell>
        </row>
        <row r="21">
          <cell r="C21">
            <v>42280</v>
          </cell>
        </row>
        <row r="24">
          <cell r="C24">
            <v>130948</v>
          </cell>
        </row>
        <row r="30">
          <cell r="C30">
            <v>104400</v>
          </cell>
        </row>
        <row r="31">
          <cell r="C31">
            <v>17483</v>
          </cell>
        </row>
        <row r="33">
          <cell r="C33">
            <v>184036</v>
          </cell>
        </row>
        <row r="34">
          <cell r="C34">
            <v>17505</v>
          </cell>
        </row>
      </sheetData>
      <sheetData sheetId="32" refreshError="1"/>
      <sheetData sheetId="33" refreshError="1"/>
      <sheetData sheetId="34" refreshError="1">
        <row r="5">
          <cell r="C5">
            <v>1200000</v>
          </cell>
        </row>
        <row r="8">
          <cell r="C8">
            <v>1200000</v>
          </cell>
        </row>
      </sheetData>
      <sheetData sheetId="35" refreshError="1">
        <row r="7">
          <cell r="C7">
            <v>33632925</v>
          </cell>
        </row>
        <row r="8">
          <cell r="C8">
            <v>8520451</v>
          </cell>
        </row>
        <row r="14">
          <cell r="C14">
            <v>937912</v>
          </cell>
        </row>
        <row r="16">
          <cell r="C16">
            <v>1903041</v>
          </cell>
        </row>
        <row r="18">
          <cell r="C18">
            <v>630142</v>
          </cell>
        </row>
        <row r="20">
          <cell r="C20">
            <v>1799384</v>
          </cell>
        </row>
        <row r="22">
          <cell r="C22">
            <v>2216529</v>
          </cell>
        </row>
        <row r="24">
          <cell r="C24">
            <v>1030638</v>
          </cell>
        </row>
        <row r="26">
          <cell r="C26">
            <v>2694058</v>
          </cell>
        </row>
        <row r="28">
          <cell r="C28">
            <v>5895742</v>
          </cell>
        </row>
        <row r="30">
          <cell r="C30">
            <v>1078908</v>
          </cell>
        </row>
        <row r="31">
          <cell r="C31">
            <v>6926120</v>
          </cell>
        </row>
      </sheetData>
      <sheetData sheetId="36" refreshError="1">
        <row r="6">
          <cell r="C6">
            <v>39165283</v>
          </cell>
        </row>
        <row r="8">
          <cell r="C8">
            <v>1871542</v>
          </cell>
        </row>
        <row r="9">
          <cell r="C9">
            <v>4798114</v>
          </cell>
        </row>
        <row r="12">
          <cell r="C12">
            <v>2563354</v>
          </cell>
        </row>
        <row r="14">
          <cell r="C14">
            <v>1630610</v>
          </cell>
        </row>
        <row r="16">
          <cell r="C16">
            <v>8272558</v>
          </cell>
        </row>
        <row r="27">
          <cell r="C27">
            <v>149626</v>
          </cell>
        </row>
        <row r="29">
          <cell r="C29">
            <v>1646061</v>
          </cell>
        </row>
        <row r="32">
          <cell r="C32">
            <v>2349673</v>
          </cell>
        </row>
        <row r="34">
          <cell r="C34">
            <v>405085</v>
          </cell>
        </row>
        <row r="36">
          <cell r="C36">
            <v>1993819</v>
          </cell>
        </row>
        <row r="38">
          <cell r="C38">
            <v>299999</v>
          </cell>
        </row>
        <row r="39">
          <cell r="C39">
            <v>3281349</v>
          </cell>
        </row>
        <row r="43">
          <cell r="C43">
            <v>2755141</v>
          </cell>
        </row>
        <row r="44">
          <cell r="C44">
            <v>289884</v>
          </cell>
        </row>
        <row r="46">
          <cell r="C46">
            <v>4038636</v>
          </cell>
        </row>
        <row r="50">
          <cell r="C50">
            <v>2077976</v>
          </cell>
        </row>
        <row r="52">
          <cell r="C52">
            <v>631800</v>
          </cell>
        </row>
        <row r="54">
          <cell r="C54">
            <v>110056</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E"/>
      <sheetName val="Blanco"/>
      <sheetName val="Inversión por Municipio"/>
      <sheetName val="Resumen Programas"/>
      <sheetName val="Resumen Municipios"/>
      <sheetName val="Resumen Municipios 2"/>
      <sheetName val="PIPE 2012"/>
      <sheetName val="PIPE 2013"/>
      <sheetName val="CULTURA AGUA 2012"/>
      <sheetName val="CULTURA AGUA 2013"/>
      <sheetName val="FAFEF 2012"/>
      <sheetName val="ZONAS RURALES 2012"/>
      <sheetName val="ZONAS RURALES 2013"/>
      <sheetName val=" AGUA LIMPIA 2012"/>
      <sheetName val=" AGUA LIMPIA 2013"/>
      <sheetName val="APAZU 2012"/>
      <sheetName val="APAZU 2012 (2)"/>
      <sheetName val="APAZU 2012 (3)"/>
      <sheetName val="APAZU 2012 (4)"/>
      <sheetName val="APAZU 2013"/>
      <sheetName val="APAZU 2013 (2)"/>
      <sheetName val="APAZU 2013 (3)"/>
      <sheetName val="reag FISE 07-10 (2012)"/>
      <sheetName val="PROTAR 2012"/>
      <sheetName val="PROTAR 2013"/>
      <sheetName val="PROGRAMA REGIONAL 2012"/>
      <sheetName val="FONDEN 2013"/>
      <sheetName val=" FISE 2012"/>
      <sheetName val="GERENCIA OPERATIVA 2012"/>
      <sheetName val="GERENCIA OPERATIVA 2013"/>
      <sheetName val="distritos de riego 2013"/>
      <sheetName val="unidades de riego 2013"/>
      <sheetName val="Cobertura Agua"/>
      <sheetName val="PTAR"/>
      <sheetName val="Hoja1"/>
      <sheetName val="ESTAC METEOROL"/>
      <sheetName val="TEMP MEDIA MENS"/>
      <sheetName val="TEMP EXTR MEN"/>
      <sheetName val="TEMP EXTR MEN 2"/>
      <sheetName val="TEMP EXTR MEN 3"/>
      <sheetName val="PRECIPITACIÓN TOTAL ME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
          <cell r="C6">
            <v>672890</v>
          </cell>
        </row>
        <row r="8">
          <cell r="C8">
            <v>431257</v>
          </cell>
        </row>
        <row r="10">
          <cell r="C10">
            <v>480758</v>
          </cell>
        </row>
        <row r="12">
          <cell r="C12">
            <v>1166690</v>
          </cell>
        </row>
        <row r="14">
          <cell r="C14">
            <v>98378</v>
          </cell>
        </row>
        <row r="17">
          <cell r="C17">
            <v>1158686</v>
          </cell>
        </row>
        <row r="18">
          <cell r="C18">
            <v>1284768</v>
          </cell>
        </row>
        <row r="20">
          <cell r="C20">
            <v>1047035</v>
          </cell>
        </row>
        <row r="22">
          <cell r="C22">
            <v>1816230</v>
          </cell>
        </row>
        <row r="25">
          <cell r="C25">
            <v>1305037</v>
          </cell>
        </row>
        <row r="27">
          <cell r="C27">
            <v>1128868</v>
          </cell>
        </row>
        <row r="29">
          <cell r="C29">
            <v>1372197</v>
          </cell>
        </row>
        <row r="31">
          <cell r="C31">
            <v>1599794</v>
          </cell>
        </row>
        <row r="33">
          <cell r="C33">
            <v>723236</v>
          </cell>
        </row>
        <row r="35">
          <cell r="C35">
            <v>1038817</v>
          </cell>
        </row>
        <row r="37">
          <cell r="C37">
            <v>717792</v>
          </cell>
        </row>
        <row r="39">
          <cell r="C39">
            <v>717792</v>
          </cell>
        </row>
        <row r="41">
          <cell r="C41">
            <v>936192</v>
          </cell>
        </row>
        <row r="43">
          <cell r="C43">
            <v>527077</v>
          </cell>
        </row>
        <row r="45">
          <cell r="C45">
            <v>1015777</v>
          </cell>
        </row>
        <row r="47">
          <cell r="C47">
            <v>4825493</v>
          </cell>
        </row>
        <row r="49">
          <cell r="C49">
            <v>1589569</v>
          </cell>
        </row>
        <row r="51">
          <cell r="C51">
            <v>2097227</v>
          </cell>
        </row>
        <row r="53">
          <cell r="C53">
            <v>1557482</v>
          </cell>
        </row>
        <row r="54">
          <cell r="C54">
            <v>1419107</v>
          </cell>
        </row>
        <row r="57">
          <cell r="C57">
            <v>548479</v>
          </cell>
        </row>
        <row r="59">
          <cell r="C59">
            <v>4902155</v>
          </cell>
        </row>
        <row r="61">
          <cell r="C61">
            <v>546768</v>
          </cell>
        </row>
        <row r="63">
          <cell r="C63">
            <v>1491093</v>
          </cell>
        </row>
        <row r="65">
          <cell r="C65">
            <v>4454339</v>
          </cell>
        </row>
        <row r="67">
          <cell r="C67">
            <v>5230325</v>
          </cell>
        </row>
        <row r="69">
          <cell r="C69">
            <v>723911</v>
          </cell>
        </row>
        <row r="71">
          <cell r="C71">
            <v>581211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CEAMA"/>
      <sheetName val="Grafica"/>
      <sheetName val="Resumen Programas"/>
      <sheetName val="Resumen Programas (2)"/>
      <sheetName val="Resumen Programas (3)"/>
      <sheetName val="Resumen Municipios"/>
      <sheetName val="Resumen Municipios 2"/>
      <sheetName val="Resumen Municipios 3"/>
      <sheetName val="Resumen Municipios 4"/>
      <sheetName val="Resumen Municipios 5"/>
      <sheetName val="Resumen Municipios 6"/>
      <sheetName val="PIPE 2012"/>
      <sheetName val="CULTURA AGUA 2011"/>
      <sheetName val="CULTURA AGUA 2012"/>
      <sheetName val="FAFEF 2011"/>
      <sheetName val="FAFEF 2012"/>
      <sheetName val=" AGUA LIMPIA 2011"/>
      <sheetName val=" AGUA LIMPIA 2012"/>
      <sheetName val="ZONAS RURALES 2011 "/>
      <sheetName val="ZONAS RURALES 2011 (2)"/>
      <sheetName val="ZONAS RURALES 2012"/>
      <sheetName val="APAZU 2011"/>
      <sheetName val="APAZU 2011 2 "/>
      <sheetName val="APAZU 2011  3"/>
      <sheetName val="APAZU 2012"/>
      <sheetName val="APAZU 2012 (2)"/>
      <sheetName val="APAZU 2012 (3)"/>
      <sheetName val="APAZU 2012 (4)"/>
      <sheetName val="COMUNIDADES INDIGENAS 2011"/>
      <sheetName val="reag FISE 07-10"/>
      <sheetName val="FONDO CONCURSABLE 2011"/>
      <sheetName val="PROTAR 2012"/>
      <sheetName val="RECURSOS PROPIOS 2011"/>
      <sheetName val="PROGRAMA REGIONAL 2011"/>
      <sheetName val="PROGRAMA REGIONAL 2011 (2)"/>
      <sheetName val="PROGRAMA REGIONAL 2011 (3)"/>
      <sheetName val="PROGRAMA REGIONAL 2012"/>
      <sheetName val="REASIGNACION FAFEF 2011"/>
      <sheetName val=" FISE 2012"/>
      <sheetName val="FIDECOMP"/>
      <sheetName val="FONDEN"/>
      <sheetName val="GERENCIA OPERATIVA"/>
      <sheetName val="GERENCIA OPERATIVA 2012"/>
      <sheetName val="MUNICIP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
          <cell r="C5">
            <v>4609923.16</v>
          </cell>
        </row>
        <row r="7">
          <cell r="C7">
            <v>996120.78</v>
          </cell>
        </row>
        <row r="9">
          <cell r="C9">
            <v>949919.39</v>
          </cell>
        </row>
        <row r="11">
          <cell r="C11">
            <v>2319930.4</v>
          </cell>
        </row>
        <row r="13">
          <cell r="C13">
            <v>2973620.72</v>
          </cell>
        </row>
        <row r="15">
          <cell r="C15">
            <v>4111665.8</v>
          </cell>
        </row>
        <row r="17">
          <cell r="C17">
            <v>4278661.38</v>
          </cell>
        </row>
        <row r="19">
          <cell r="C19">
            <v>5277653.25</v>
          </cell>
        </row>
        <row r="21">
          <cell r="C21">
            <v>11105688.350000001</v>
          </cell>
        </row>
      </sheetData>
      <sheetData sheetId="27">
        <row r="5">
          <cell r="C5">
            <v>2319998.31</v>
          </cell>
        </row>
        <row r="7">
          <cell r="C7">
            <v>10355006.800000001</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1:R191"/>
  <sheetViews>
    <sheetView showGridLines="0" tabSelected="1" view="pageBreakPreview" zoomScaleNormal="50" zoomScaleSheetLayoutView="100" workbookViewId="0">
      <selection activeCell="B40" sqref="B40"/>
    </sheetView>
  </sheetViews>
  <sheetFormatPr baseColWidth="10" defaultRowHeight="12.75" x14ac:dyDescent="0.2"/>
  <cols>
    <col min="1" max="9" width="11.42578125" style="308"/>
    <col min="10" max="10" width="7.28515625" style="308" customWidth="1"/>
    <col min="11" max="11" width="4.42578125" style="308" customWidth="1"/>
    <col min="12" max="265" width="11.42578125" style="308"/>
    <col min="266" max="266" width="7.28515625" style="308" customWidth="1"/>
    <col min="267" max="267" width="4.42578125" style="308" customWidth="1"/>
    <col min="268" max="521" width="11.42578125" style="308"/>
    <col min="522" max="522" width="7.28515625" style="308" customWidth="1"/>
    <col min="523" max="523" width="4.42578125" style="308" customWidth="1"/>
    <col min="524" max="777" width="11.42578125" style="308"/>
    <col min="778" max="778" width="7.28515625" style="308" customWidth="1"/>
    <col min="779" max="779" width="4.42578125" style="308" customWidth="1"/>
    <col min="780" max="1033" width="11.42578125" style="308"/>
    <col min="1034" max="1034" width="7.28515625" style="308" customWidth="1"/>
    <col min="1035" max="1035" width="4.42578125" style="308" customWidth="1"/>
    <col min="1036" max="1289" width="11.42578125" style="308"/>
    <col min="1290" max="1290" width="7.28515625" style="308" customWidth="1"/>
    <col min="1291" max="1291" width="4.42578125" style="308" customWidth="1"/>
    <col min="1292" max="1545" width="11.42578125" style="308"/>
    <col min="1546" max="1546" width="7.28515625" style="308" customWidth="1"/>
    <col min="1547" max="1547" width="4.42578125" style="308" customWidth="1"/>
    <col min="1548" max="1801" width="11.42578125" style="308"/>
    <col min="1802" max="1802" width="7.28515625" style="308" customWidth="1"/>
    <col min="1803" max="1803" width="4.42578125" style="308" customWidth="1"/>
    <col min="1804" max="2057" width="11.42578125" style="308"/>
    <col min="2058" max="2058" width="7.28515625" style="308" customWidth="1"/>
    <col min="2059" max="2059" width="4.42578125" style="308" customWidth="1"/>
    <col min="2060" max="2313" width="11.42578125" style="308"/>
    <col min="2314" max="2314" width="7.28515625" style="308" customWidth="1"/>
    <col min="2315" max="2315" width="4.42578125" style="308" customWidth="1"/>
    <col min="2316" max="2569" width="11.42578125" style="308"/>
    <col min="2570" max="2570" width="7.28515625" style="308" customWidth="1"/>
    <col min="2571" max="2571" width="4.42578125" style="308" customWidth="1"/>
    <col min="2572" max="2825" width="11.42578125" style="308"/>
    <col min="2826" max="2826" width="7.28515625" style="308" customWidth="1"/>
    <col min="2827" max="2827" width="4.42578125" style="308" customWidth="1"/>
    <col min="2828" max="3081" width="11.42578125" style="308"/>
    <col min="3082" max="3082" width="7.28515625" style="308" customWidth="1"/>
    <col min="3083" max="3083" width="4.42578125" style="308" customWidth="1"/>
    <col min="3084" max="3337" width="11.42578125" style="308"/>
    <col min="3338" max="3338" width="7.28515625" style="308" customWidth="1"/>
    <col min="3339" max="3339" width="4.42578125" style="308" customWidth="1"/>
    <col min="3340" max="3593" width="11.42578125" style="308"/>
    <col min="3594" max="3594" width="7.28515625" style="308" customWidth="1"/>
    <col min="3595" max="3595" width="4.42578125" style="308" customWidth="1"/>
    <col min="3596" max="3849" width="11.42578125" style="308"/>
    <col min="3850" max="3850" width="7.28515625" style="308" customWidth="1"/>
    <col min="3851" max="3851" width="4.42578125" style="308" customWidth="1"/>
    <col min="3852" max="4105" width="11.42578125" style="308"/>
    <col min="4106" max="4106" width="7.28515625" style="308" customWidth="1"/>
    <col min="4107" max="4107" width="4.42578125" style="308" customWidth="1"/>
    <col min="4108" max="4361" width="11.42578125" style="308"/>
    <col min="4362" max="4362" width="7.28515625" style="308" customWidth="1"/>
    <col min="4363" max="4363" width="4.42578125" style="308" customWidth="1"/>
    <col min="4364" max="4617" width="11.42578125" style="308"/>
    <col min="4618" max="4618" width="7.28515625" style="308" customWidth="1"/>
    <col min="4619" max="4619" width="4.42578125" style="308" customWidth="1"/>
    <col min="4620" max="4873" width="11.42578125" style="308"/>
    <col min="4874" max="4874" width="7.28515625" style="308" customWidth="1"/>
    <col min="4875" max="4875" width="4.42578125" style="308" customWidth="1"/>
    <col min="4876" max="5129" width="11.42578125" style="308"/>
    <col min="5130" max="5130" width="7.28515625" style="308" customWidth="1"/>
    <col min="5131" max="5131" width="4.42578125" style="308" customWidth="1"/>
    <col min="5132" max="5385" width="11.42578125" style="308"/>
    <col min="5386" max="5386" width="7.28515625" style="308" customWidth="1"/>
    <col min="5387" max="5387" width="4.42578125" style="308" customWidth="1"/>
    <col min="5388" max="5641" width="11.42578125" style="308"/>
    <col min="5642" max="5642" width="7.28515625" style="308" customWidth="1"/>
    <col min="5643" max="5643" width="4.42578125" style="308" customWidth="1"/>
    <col min="5644" max="5897" width="11.42578125" style="308"/>
    <col min="5898" max="5898" width="7.28515625" style="308" customWidth="1"/>
    <col min="5899" max="5899" width="4.42578125" style="308" customWidth="1"/>
    <col min="5900" max="6153" width="11.42578125" style="308"/>
    <col min="6154" max="6154" width="7.28515625" style="308" customWidth="1"/>
    <col min="6155" max="6155" width="4.42578125" style="308" customWidth="1"/>
    <col min="6156" max="6409" width="11.42578125" style="308"/>
    <col min="6410" max="6410" width="7.28515625" style="308" customWidth="1"/>
    <col min="6411" max="6411" width="4.42578125" style="308" customWidth="1"/>
    <col min="6412" max="6665" width="11.42578125" style="308"/>
    <col min="6666" max="6666" width="7.28515625" style="308" customWidth="1"/>
    <col min="6667" max="6667" width="4.42578125" style="308" customWidth="1"/>
    <col min="6668" max="6921" width="11.42578125" style="308"/>
    <col min="6922" max="6922" width="7.28515625" style="308" customWidth="1"/>
    <col min="6923" max="6923" width="4.42578125" style="308" customWidth="1"/>
    <col min="6924" max="7177" width="11.42578125" style="308"/>
    <col min="7178" max="7178" width="7.28515625" style="308" customWidth="1"/>
    <col min="7179" max="7179" width="4.42578125" style="308" customWidth="1"/>
    <col min="7180" max="7433" width="11.42578125" style="308"/>
    <col min="7434" max="7434" width="7.28515625" style="308" customWidth="1"/>
    <col min="7435" max="7435" width="4.42578125" style="308" customWidth="1"/>
    <col min="7436" max="7689" width="11.42578125" style="308"/>
    <col min="7690" max="7690" width="7.28515625" style="308" customWidth="1"/>
    <col min="7691" max="7691" width="4.42578125" style="308" customWidth="1"/>
    <col min="7692" max="7945" width="11.42578125" style="308"/>
    <col min="7946" max="7946" width="7.28515625" style="308" customWidth="1"/>
    <col min="7947" max="7947" width="4.42578125" style="308" customWidth="1"/>
    <col min="7948" max="8201" width="11.42578125" style="308"/>
    <col min="8202" max="8202" width="7.28515625" style="308" customWidth="1"/>
    <col min="8203" max="8203" width="4.42578125" style="308" customWidth="1"/>
    <col min="8204" max="8457" width="11.42578125" style="308"/>
    <col min="8458" max="8458" width="7.28515625" style="308" customWidth="1"/>
    <col min="8459" max="8459" width="4.42578125" style="308" customWidth="1"/>
    <col min="8460" max="8713" width="11.42578125" style="308"/>
    <col min="8714" max="8714" width="7.28515625" style="308" customWidth="1"/>
    <col min="8715" max="8715" width="4.42578125" style="308" customWidth="1"/>
    <col min="8716" max="8969" width="11.42578125" style="308"/>
    <col min="8970" max="8970" width="7.28515625" style="308" customWidth="1"/>
    <col min="8971" max="8971" width="4.42578125" style="308" customWidth="1"/>
    <col min="8972" max="9225" width="11.42578125" style="308"/>
    <col min="9226" max="9226" width="7.28515625" style="308" customWidth="1"/>
    <col min="9227" max="9227" width="4.42578125" style="308" customWidth="1"/>
    <col min="9228" max="9481" width="11.42578125" style="308"/>
    <col min="9482" max="9482" width="7.28515625" style="308" customWidth="1"/>
    <col min="9483" max="9483" width="4.42578125" style="308" customWidth="1"/>
    <col min="9484" max="9737" width="11.42578125" style="308"/>
    <col min="9738" max="9738" width="7.28515625" style="308" customWidth="1"/>
    <col min="9739" max="9739" width="4.42578125" style="308" customWidth="1"/>
    <col min="9740" max="9993" width="11.42578125" style="308"/>
    <col min="9994" max="9994" width="7.28515625" style="308" customWidth="1"/>
    <col min="9995" max="9995" width="4.42578125" style="308" customWidth="1"/>
    <col min="9996" max="10249" width="11.42578125" style="308"/>
    <col min="10250" max="10250" width="7.28515625" style="308" customWidth="1"/>
    <col min="10251" max="10251" width="4.42578125" style="308" customWidth="1"/>
    <col min="10252" max="10505" width="11.42578125" style="308"/>
    <col min="10506" max="10506" width="7.28515625" style="308" customWidth="1"/>
    <col min="10507" max="10507" width="4.42578125" style="308" customWidth="1"/>
    <col min="10508" max="10761" width="11.42578125" style="308"/>
    <col min="10762" max="10762" width="7.28515625" style="308" customWidth="1"/>
    <col min="10763" max="10763" width="4.42578125" style="308" customWidth="1"/>
    <col min="10764" max="11017" width="11.42578125" style="308"/>
    <col min="11018" max="11018" width="7.28515625" style="308" customWidth="1"/>
    <col min="11019" max="11019" width="4.42578125" style="308" customWidth="1"/>
    <col min="11020" max="11273" width="11.42578125" style="308"/>
    <col min="11274" max="11274" width="7.28515625" style="308" customWidth="1"/>
    <col min="11275" max="11275" width="4.42578125" style="308" customWidth="1"/>
    <col min="11276" max="11529" width="11.42578125" style="308"/>
    <col min="11530" max="11530" width="7.28515625" style="308" customWidth="1"/>
    <col min="11531" max="11531" width="4.42578125" style="308" customWidth="1"/>
    <col min="11532" max="11785" width="11.42578125" style="308"/>
    <col min="11786" max="11786" width="7.28515625" style="308" customWidth="1"/>
    <col min="11787" max="11787" width="4.42578125" style="308" customWidth="1"/>
    <col min="11788" max="12041" width="11.42578125" style="308"/>
    <col min="12042" max="12042" width="7.28515625" style="308" customWidth="1"/>
    <col min="12043" max="12043" width="4.42578125" style="308" customWidth="1"/>
    <col min="12044" max="12297" width="11.42578125" style="308"/>
    <col min="12298" max="12298" width="7.28515625" style="308" customWidth="1"/>
    <col min="12299" max="12299" width="4.42578125" style="308" customWidth="1"/>
    <col min="12300" max="12553" width="11.42578125" style="308"/>
    <col min="12554" max="12554" width="7.28515625" style="308" customWidth="1"/>
    <col min="12555" max="12555" width="4.42578125" style="308" customWidth="1"/>
    <col min="12556" max="12809" width="11.42578125" style="308"/>
    <col min="12810" max="12810" width="7.28515625" style="308" customWidth="1"/>
    <col min="12811" max="12811" width="4.42578125" style="308" customWidth="1"/>
    <col min="12812" max="13065" width="11.42578125" style="308"/>
    <col min="13066" max="13066" width="7.28515625" style="308" customWidth="1"/>
    <col min="13067" max="13067" width="4.42578125" style="308" customWidth="1"/>
    <col min="13068" max="13321" width="11.42578125" style="308"/>
    <col min="13322" max="13322" width="7.28515625" style="308" customWidth="1"/>
    <col min="13323" max="13323" width="4.42578125" style="308" customWidth="1"/>
    <col min="13324" max="13577" width="11.42578125" style="308"/>
    <col min="13578" max="13578" width="7.28515625" style="308" customWidth="1"/>
    <col min="13579" max="13579" width="4.42578125" style="308" customWidth="1"/>
    <col min="13580" max="13833" width="11.42578125" style="308"/>
    <col min="13834" max="13834" width="7.28515625" style="308" customWidth="1"/>
    <col min="13835" max="13835" width="4.42578125" style="308" customWidth="1"/>
    <col min="13836" max="14089" width="11.42578125" style="308"/>
    <col min="14090" max="14090" width="7.28515625" style="308" customWidth="1"/>
    <col min="14091" max="14091" width="4.42578125" style="308" customWidth="1"/>
    <col min="14092" max="14345" width="11.42578125" style="308"/>
    <col min="14346" max="14346" width="7.28515625" style="308" customWidth="1"/>
    <col min="14347" max="14347" width="4.42578125" style="308" customWidth="1"/>
    <col min="14348" max="14601" width="11.42578125" style="308"/>
    <col min="14602" max="14602" width="7.28515625" style="308" customWidth="1"/>
    <col min="14603" max="14603" width="4.42578125" style="308" customWidth="1"/>
    <col min="14604" max="14857" width="11.42578125" style="308"/>
    <col min="14858" max="14858" width="7.28515625" style="308" customWidth="1"/>
    <col min="14859" max="14859" width="4.42578125" style="308" customWidth="1"/>
    <col min="14860" max="15113" width="11.42578125" style="308"/>
    <col min="15114" max="15114" width="7.28515625" style="308" customWidth="1"/>
    <col min="15115" max="15115" width="4.42578125" style="308" customWidth="1"/>
    <col min="15116" max="15369" width="11.42578125" style="308"/>
    <col min="15370" max="15370" width="7.28515625" style="308" customWidth="1"/>
    <col min="15371" max="15371" width="4.42578125" style="308" customWidth="1"/>
    <col min="15372" max="15625" width="11.42578125" style="308"/>
    <col min="15626" max="15626" width="7.28515625" style="308" customWidth="1"/>
    <col min="15627" max="15627" width="4.42578125" style="308" customWidth="1"/>
    <col min="15628" max="15881" width="11.42578125" style="308"/>
    <col min="15882" max="15882" width="7.28515625" style="308" customWidth="1"/>
    <col min="15883" max="15883" width="4.42578125" style="308" customWidth="1"/>
    <col min="15884" max="16137" width="11.42578125" style="308"/>
    <col min="16138" max="16138" width="7.28515625" style="308" customWidth="1"/>
    <col min="16139" max="16139" width="4.42578125" style="308" customWidth="1"/>
    <col min="16140" max="16384" width="11.42578125" style="308"/>
  </cols>
  <sheetData>
    <row r="1" spans="1:18" x14ac:dyDescent="0.2">
      <c r="A1" s="306"/>
      <c r="B1" s="306"/>
      <c r="C1" s="306"/>
      <c r="D1" s="306"/>
      <c r="E1" s="306"/>
      <c r="F1" s="306"/>
      <c r="G1" s="306"/>
      <c r="H1" s="306"/>
      <c r="I1" s="306"/>
      <c r="J1" s="306"/>
      <c r="K1" s="306"/>
      <c r="L1" s="306"/>
      <c r="M1" s="307"/>
      <c r="N1" s="307"/>
      <c r="O1" s="307"/>
      <c r="P1" s="307"/>
      <c r="Q1" s="307"/>
      <c r="R1" s="307"/>
    </row>
    <row r="2" spans="1:18" x14ac:dyDescent="0.2">
      <c r="A2" s="306"/>
      <c r="B2" s="306"/>
      <c r="C2" s="306"/>
      <c r="D2" s="306"/>
      <c r="E2" s="306"/>
      <c r="F2" s="306"/>
      <c r="G2" s="306"/>
      <c r="H2" s="306"/>
      <c r="I2" s="306"/>
      <c r="J2" s="306"/>
      <c r="K2" s="306"/>
      <c r="L2" s="306"/>
      <c r="M2" s="307"/>
      <c r="N2" s="307"/>
      <c r="O2" s="307"/>
      <c r="P2" s="307"/>
      <c r="Q2" s="307"/>
      <c r="R2" s="307"/>
    </row>
    <row r="3" spans="1:18" x14ac:dyDescent="0.2">
      <c r="A3" s="306"/>
      <c r="B3" s="306"/>
      <c r="C3" s="306"/>
      <c r="D3" s="306"/>
      <c r="E3" s="306"/>
      <c r="F3" s="306"/>
      <c r="G3" s="306"/>
      <c r="H3" s="306"/>
      <c r="I3" s="306"/>
      <c r="J3" s="306"/>
      <c r="K3" s="306"/>
      <c r="L3" s="306"/>
      <c r="M3" s="307"/>
      <c r="N3" s="307"/>
      <c r="O3" s="307"/>
      <c r="P3" s="307"/>
      <c r="Q3" s="307"/>
      <c r="R3" s="307"/>
    </row>
    <row r="4" spans="1:18" x14ac:dyDescent="0.2">
      <c r="A4" s="306"/>
      <c r="B4" s="306"/>
      <c r="C4" s="306"/>
      <c r="D4" s="306"/>
      <c r="E4" s="306"/>
      <c r="F4" s="306"/>
      <c r="G4" s="306"/>
      <c r="H4" s="306"/>
      <c r="I4" s="306"/>
      <c r="J4" s="306"/>
      <c r="K4" s="306"/>
      <c r="L4" s="306"/>
      <c r="M4" s="307"/>
      <c r="N4" s="307"/>
      <c r="O4" s="307"/>
      <c r="P4" s="307"/>
      <c r="Q4" s="307"/>
      <c r="R4" s="307"/>
    </row>
    <row r="5" spans="1:18" x14ac:dyDescent="0.2">
      <c r="A5" s="306"/>
      <c r="B5" s="306"/>
      <c r="C5" s="306"/>
      <c r="D5" s="306"/>
      <c r="E5" s="306"/>
      <c r="F5" s="306"/>
      <c r="G5" s="306"/>
      <c r="H5" s="306"/>
      <c r="I5" s="306"/>
      <c r="J5" s="306"/>
      <c r="K5" s="306"/>
      <c r="L5" s="306"/>
      <c r="M5" s="307"/>
      <c r="N5" s="307"/>
      <c r="O5" s="307"/>
      <c r="P5" s="307"/>
      <c r="Q5" s="307"/>
      <c r="R5" s="307"/>
    </row>
    <row r="6" spans="1:18" x14ac:dyDescent="0.2">
      <c r="A6" s="306"/>
      <c r="B6" s="306"/>
      <c r="C6" s="306"/>
      <c r="D6" s="306"/>
      <c r="E6" s="306"/>
      <c r="F6" s="306"/>
      <c r="G6" s="306"/>
      <c r="H6" s="306"/>
      <c r="I6" s="306"/>
      <c r="J6" s="306"/>
      <c r="K6" s="306"/>
      <c r="L6" s="306"/>
      <c r="M6" s="307"/>
      <c r="N6" s="307"/>
      <c r="O6" s="307"/>
      <c r="P6" s="307"/>
      <c r="Q6" s="307"/>
      <c r="R6" s="307"/>
    </row>
    <row r="7" spans="1:18" x14ac:dyDescent="0.2">
      <c r="A7" s="306"/>
      <c r="B7" s="306"/>
      <c r="C7" s="306"/>
      <c r="D7" s="306"/>
      <c r="E7" s="306"/>
      <c r="F7" s="306"/>
      <c r="G7" s="306"/>
      <c r="H7" s="306"/>
      <c r="I7" s="306"/>
      <c r="J7" s="306"/>
      <c r="K7" s="306"/>
      <c r="L7" s="306"/>
      <c r="M7" s="307"/>
      <c r="N7" s="307"/>
      <c r="O7" s="307"/>
      <c r="P7" s="307"/>
      <c r="Q7" s="307"/>
      <c r="R7" s="307"/>
    </row>
    <row r="8" spans="1:18" x14ac:dyDescent="0.2">
      <c r="A8" s="306"/>
      <c r="B8" s="306"/>
      <c r="C8" s="306"/>
      <c r="D8" s="306"/>
      <c r="E8" s="306"/>
      <c r="F8" s="306"/>
      <c r="G8" s="306"/>
      <c r="H8" s="306"/>
      <c r="I8" s="306"/>
      <c r="J8" s="306"/>
      <c r="K8" s="306"/>
      <c r="L8" s="306"/>
      <c r="M8" s="307"/>
      <c r="N8" s="307"/>
      <c r="O8" s="307"/>
      <c r="P8" s="307"/>
      <c r="Q8" s="307"/>
      <c r="R8" s="307"/>
    </row>
    <row r="9" spans="1:18" x14ac:dyDescent="0.2">
      <c r="A9" s="306"/>
      <c r="B9" s="306"/>
      <c r="C9" s="306"/>
      <c r="D9" s="306"/>
      <c r="E9" s="306"/>
      <c r="F9" s="306"/>
      <c r="G9" s="306"/>
      <c r="H9" s="306"/>
      <c r="I9" s="306"/>
      <c r="J9" s="306"/>
      <c r="K9" s="306"/>
      <c r="L9" s="306"/>
      <c r="M9" s="307"/>
      <c r="N9" s="307"/>
      <c r="O9" s="307"/>
      <c r="P9" s="307"/>
      <c r="Q9" s="307"/>
      <c r="R9" s="307"/>
    </row>
    <row r="10" spans="1:18" x14ac:dyDescent="0.2">
      <c r="A10" s="306"/>
      <c r="B10" s="306"/>
      <c r="C10" s="306"/>
      <c r="D10" s="306"/>
      <c r="E10" s="306"/>
      <c r="F10" s="306"/>
      <c r="G10" s="306"/>
      <c r="H10" s="306"/>
      <c r="I10" s="306"/>
      <c r="J10" s="306"/>
      <c r="K10" s="306"/>
      <c r="L10" s="306"/>
      <c r="M10" s="307"/>
      <c r="N10" s="307"/>
      <c r="O10" s="307"/>
      <c r="P10" s="307"/>
      <c r="Q10" s="307"/>
      <c r="R10" s="307"/>
    </row>
    <row r="11" spans="1:18" x14ac:dyDescent="0.2">
      <c r="A11" s="306"/>
      <c r="B11" s="306"/>
      <c r="C11" s="306"/>
      <c r="D11" s="306"/>
      <c r="E11" s="306"/>
      <c r="F11" s="306"/>
      <c r="G11" s="306"/>
      <c r="H11" s="306"/>
      <c r="I11" s="306"/>
      <c r="J11" s="306"/>
      <c r="K11" s="306"/>
      <c r="L11" s="306"/>
      <c r="M11" s="307"/>
      <c r="N11" s="307"/>
      <c r="O11" s="307"/>
      <c r="P11" s="307"/>
      <c r="Q11" s="307"/>
      <c r="R11" s="307"/>
    </row>
    <row r="12" spans="1:18" x14ac:dyDescent="0.2">
      <c r="A12" s="306"/>
      <c r="B12" s="306"/>
      <c r="C12" s="306"/>
      <c r="D12" s="306"/>
      <c r="E12" s="306"/>
      <c r="F12" s="306"/>
      <c r="G12" s="306"/>
      <c r="H12" s="306"/>
      <c r="I12" s="306"/>
      <c r="J12" s="306"/>
      <c r="K12" s="306"/>
      <c r="L12" s="306"/>
      <c r="M12" s="307"/>
      <c r="N12" s="307"/>
      <c r="O12" s="307"/>
      <c r="P12" s="307"/>
      <c r="Q12" s="307"/>
      <c r="R12" s="307"/>
    </row>
    <row r="13" spans="1:18" x14ac:dyDescent="0.2">
      <c r="A13" s="306"/>
      <c r="B13" s="306"/>
      <c r="C13" s="306"/>
      <c r="D13" s="306"/>
      <c r="E13" s="306"/>
      <c r="F13" s="306"/>
      <c r="G13" s="306"/>
      <c r="H13" s="306"/>
      <c r="I13" s="306"/>
      <c r="J13" s="306"/>
      <c r="K13" s="306"/>
      <c r="L13" s="306"/>
      <c r="M13" s="307"/>
      <c r="N13" s="307"/>
      <c r="O13" s="307"/>
      <c r="P13" s="307"/>
      <c r="Q13" s="307"/>
      <c r="R13" s="307"/>
    </row>
    <row r="14" spans="1:18" x14ac:dyDescent="0.2">
      <c r="A14" s="306"/>
      <c r="B14" s="306"/>
      <c r="C14" s="306"/>
      <c r="D14" s="306"/>
      <c r="E14" s="306"/>
      <c r="F14" s="306"/>
      <c r="G14" s="306"/>
      <c r="H14" s="306"/>
      <c r="I14" s="306"/>
      <c r="J14" s="306"/>
      <c r="K14" s="306"/>
      <c r="M14" s="307"/>
      <c r="N14" s="307"/>
      <c r="O14" s="307"/>
      <c r="P14" s="307"/>
      <c r="Q14" s="307"/>
      <c r="R14" s="307"/>
    </row>
    <row r="15" spans="1:18" x14ac:dyDescent="0.2">
      <c r="A15" s="306"/>
      <c r="B15" s="306"/>
      <c r="C15" s="306"/>
      <c r="D15" s="306"/>
      <c r="E15" s="306"/>
      <c r="F15" s="306"/>
      <c r="G15" s="306"/>
      <c r="H15" s="306"/>
      <c r="I15" s="306"/>
      <c r="J15" s="306"/>
      <c r="K15" s="306"/>
      <c r="L15" s="306"/>
      <c r="M15" s="307"/>
      <c r="N15" s="307"/>
      <c r="O15" s="307"/>
      <c r="P15" s="307"/>
      <c r="Q15" s="307"/>
      <c r="R15" s="307"/>
    </row>
    <row r="16" spans="1:18" x14ac:dyDescent="0.2">
      <c r="A16" s="306"/>
      <c r="B16" s="306"/>
      <c r="C16" s="306"/>
      <c r="D16" s="306"/>
      <c r="E16" s="306"/>
      <c r="F16" s="306"/>
      <c r="G16" s="306"/>
      <c r="H16" s="306"/>
      <c r="I16" s="306"/>
      <c r="J16" s="306" t="s">
        <v>1041</v>
      </c>
      <c r="K16" s="306"/>
      <c r="L16" s="306"/>
      <c r="M16" s="307"/>
      <c r="N16" s="307"/>
      <c r="O16" s="307"/>
      <c r="P16" s="307"/>
      <c r="Q16" s="307"/>
      <c r="R16" s="307"/>
    </row>
    <row r="17" spans="1:18" x14ac:dyDescent="0.2">
      <c r="A17" s="306"/>
      <c r="B17" s="306"/>
      <c r="C17" s="306"/>
      <c r="D17" s="306"/>
      <c r="E17" s="306"/>
      <c r="F17" s="306"/>
      <c r="G17" s="306"/>
      <c r="H17" s="306"/>
      <c r="I17" s="306"/>
      <c r="J17" s="306"/>
      <c r="K17" s="306"/>
      <c r="L17" s="306"/>
      <c r="M17" s="307"/>
      <c r="N17" s="307"/>
      <c r="O17" s="307"/>
      <c r="P17" s="307"/>
      <c r="Q17" s="307"/>
      <c r="R17" s="307"/>
    </row>
    <row r="18" spans="1:18" x14ac:dyDescent="0.2">
      <c r="A18" s="306"/>
      <c r="B18" s="306"/>
      <c r="C18" s="306"/>
      <c r="D18" s="306"/>
      <c r="E18" s="306"/>
      <c r="F18" s="306"/>
      <c r="G18" s="306"/>
      <c r="H18" s="306"/>
      <c r="I18" s="306"/>
      <c r="J18" s="306"/>
      <c r="K18" s="306"/>
      <c r="L18" s="306"/>
      <c r="M18" s="307"/>
      <c r="N18" s="307"/>
      <c r="O18" s="307"/>
      <c r="P18" s="307"/>
      <c r="Q18" s="307"/>
      <c r="R18" s="307"/>
    </row>
    <row r="19" spans="1:18" x14ac:dyDescent="0.2">
      <c r="A19" s="306"/>
      <c r="B19" s="306"/>
      <c r="C19" s="306"/>
      <c r="D19" s="306"/>
      <c r="E19" s="306"/>
      <c r="F19" s="306"/>
      <c r="G19" s="306"/>
      <c r="H19" s="306"/>
      <c r="I19" s="306"/>
      <c r="J19" s="306"/>
      <c r="K19" s="306"/>
      <c r="L19" s="306"/>
      <c r="M19" s="307"/>
      <c r="N19" s="307"/>
      <c r="O19" s="307"/>
      <c r="P19" s="307"/>
      <c r="Q19" s="307"/>
      <c r="R19" s="307"/>
    </row>
    <row r="20" spans="1:18" x14ac:dyDescent="0.2">
      <c r="A20" s="306"/>
      <c r="B20" s="306"/>
      <c r="C20" s="306"/>
      <c r="D20" s="306"/>
      <c r="E20" s="306"/>
      <c r="F20" s="306"/>
      <c r="G20" s="306"/>
      <c r="H20" s="306"/>
      <c r="I20" s="306"/>
      <c r="J20" s="306"/>
      <c r="K20" s="306"/>
      <c r="L20" s="306"/>
      <c r="M20" s="307"/>
      <c r="N20" s="307"/>
      <c r="O20" s="307"/>
      <c r="P20" s="307"/>
      <c r="Q20" s="307"/>
      <c r="R20" s="307"/>
    </row>
    <row r="21" spans="1:18" s="311" customFormat="1" ht="18" x14ac:dyDescent="0.25">
      <c r="A21" s="309"/>
      <c r="B21" s="309"/>
      <c r="C21" s="309"/>
      <c r="D21" s="309"/>
      <c r="E21" s="309"/>
      <c r="F21" s="309"/>
      <c r="G21" s="309"/>
      <c r="H21" s="309"/>
      <c r="I21" s="309"/>
      <c r="J21" s="309"/>
      <c r="K21" s="309"/>
      <c r="L21" s="309"/>
      <c r="M21" s="310"/>
      <c r="N21" s="310"/>
      <c r="O21" s="310"/>
      <c r="P21" s="310"/>
      <c r="Q21" s="310"/>
      <c r="R21" s="310"/>
    </row>
    <row r="22" spans="1:18" s="311" customFormat="1" ht="18" x14ac:dyDescent="0.25">
      <c r="A22" s="309"/>
      <c r="B22" s="309"/>
      <c r="C22" s="309"/>
      <c r="D22" s="309"/>
      <c r="E22" s="309"/>
      <c r="F22" s="309"/>
      <c r="G22" s="309"/>
      <c r="H22" s="309"/>
      <c r="I22" s="309"/>
      <c r="J22" s="309"/>
      <c r="K22" s="309"/>
      <c r="L22" s="309"/>
      <c r="M22" s="310"/>
      <c r="N22" s="310"/>
      <c r="O22" s="310"/>
      <c r="P22" s="310"/>
      <c r="Q22" s="310"/>
      <c r="R22" s="310"/>
    </row>
    <row r="23" spans="1:18" x14ac:dyDescent="0.2">
      <c r="A23" s="306"/>
      <c r="B23" s="306"/>
      <c r="C23" s="306"/>
      <c r="D23" s="306"/>
      <c r="E23" s="306"/>
      <c r="F23" s="306"/>
      <c r="G23" s="306"/>
      <c r="H23" s="306"/>
      <c r="I23" s="306"/>
      <c r="J23" s="306"/>
      <c r="K23" s="306"/>
      <c r="L23" s="306"/>
      <c r="M23" s="307"/>
      <c r="N23" s="307"/>
      <c r="O23" s="307"/>
      <c r="P23" s="307"/>
      <c r="Q23" s="307"/>
      <c r="R23" s="307"/>
    </row>
    <row r="24" spans="1:18" x14ac:dyDescent="0.2">
      <c r="A24" s="306"/>
      <c r="B24" s="306"/>
      <c r="C24" s="306"/>
      <c r="D24" s="306"/>
      <c r="E24" s="306"/>
      <c r="F24" s="306"/>
      <c r="G24" s="306"/>
      <c r="H24" s="306"/>
      <c r="I24" s="306"/>
      <c r="J24" s="306"/>
      <c r="K24" s="306"/>
      <c r="L24" s="306"/>
      <c r="M24" s="307"/>
      <c r="N24" s="307"/>
      <c r="O24" s="307"/>
      <c r="P24" s="307"/>
      <c r="Q24" s="307"/>
      <c r="R24" s="307"/>
    </row>
    <row r="25" spans="1:18" x14ac:dyDescent="0.2">
      <c r="A25" s="306"/>
      <c r="B25" s="306"/>
      <c r="C25" s="306"/>
      <c r="D25" s="306"/>
      <c r="E25" s="306"/>
      <c r="F25" s="306"/>
      <c r="G25" s="306"/>
      <c r="H25" s="306"/>
      <c r="I25" s="306"/>
      <c r="J25" s="306"/>
      <c r="K25" s="306"/>
      <c r="L25" s="306"/>
      <c r="M25" s="307"/>
      <c r="N25" s="307"/>
      <c r="O25" s="307"/>
      <c r="P25" s="307"/>
      <c r="Q25" s="307"/>
      <c r="R25" s="307"/>
    </row>
    <row r="26" spans="1:18" x14ac:dyDescent="0.2">
      <c r="A26" s="306"/>
      <c r="B26" s="306"/>
      <c r="C26" s="306"/>
      <c r="D26" s="306"/>
      <c r="E26" s="306"/>
      <c r="F26" s="306"/>
      <c r="G26" s="306"/>
      <c r="H26" s="306"/>
      <c r="I26" s="306"/>
      <c r="J26" s="306"/>
      <c r="K26" s="306"/>
      <c r="L26" s="306"/>
      <c r="M26" s="307"/>
      <c r="N26" s="307"/>
      <c r="O26" s="307"/>
      <c r="P26" s="307"/>
      <c r="Q26" s="307"/>
      <c r="R26" s="307"/>
    </row>
    <row r="27" spans="1:18" x14ac:dyDescent="0.2">
      <c r="A27" s="306"/>
      <c r="B27" s="306"/>
      <c r="C27" s="306"/>
      <c r="D27" s="306"/>
      <c r="E27" s="306"/>
      <c r="F27" s="306"/>
      <c r="G27" s="306"/>
      <c r="H27" s="306"/>
      <c r="I27" s="306"/>
      <c r="J27" s="306"/>
      <c r="K27" s="306"/>
      <c r="L27" s="306"/>
      <c r="M27" s="307"/>
      <c r="N27" s="307"/>
      <c r="O27" s="307"/>
      <c r="P27" s="307"/>
      <c r="Q27" s="307"/>
      <c r="R27" s="307"/>
    </row>
    <row r="28" spans="1:18" ht="21" customHeight="1" x14ac:dyDescent="0.2">
      <c r="A28" s="306"/>
      <c r="B28" s="306"/>
      <c r="C28" s="306"/>
      <c r="D28" s="306"/>
      <c r="E28" s="306"/>
      <c r="F28" s="306"/>
      <c r="G28" s="306"/>
      <c r="H28" s="306"/>
      <c r="I28" s="306"/>
      <c r="J28" s="306"/>
      <c r="K28" s="306"/>
      <c r="L28" s="306"/>
      <c r="M28" s="307"/>
      <c r="N28" s="307"/>
      <c r="O28" s="307"/>
      <c r="P28" s="307"/>
      <c r="Q28" s="307"/>
      <c r="R28" s="307"/>
    </row>
    <row r="29" spans="1:18" ht="13.5" customHeight="1" x14ac:dyDescent="0.2">
      <c r="A29" s="306"/>
      <c r="B29" s="306"/>
      <c r="C29" s="306"/>
      <c r="D29" s="306"/>
      <c r="E29" s="306"/>
      <c r="F29" s="306"/>
      <c r="G29" s="306"/>
      <c r="H29" s="306"/>
      <c r="I29" s="306"/>
      <c r="J29" s="306"/>
      <c r="K29" s="306"/>
      <c r="L29" s="306"/>
      <c r="M29" s="307"/>
      <c r="N29" s="307"/>
      <c r="O29" s="307"/>
      <c r="P29" s="307"/>
      <c r="Q29" s="307"/>
      <c r="R29" s="307"/>
    </row>
    <row r="30" spans="1:18" x14ac:dyDescent="0.2">
      <c r="I30" s="306"/>
      <c r="J30" s="306"/>
      <c r="K30" s="306"/>
      <c r="L30" s="306"/>
      <c r="M30" s="307"/>
      <c r="N30" s="307"/>
      <c r="O30" s="307"/>
      <c r="P30" s="307"/>
      <c r="Q30" s="307"/>
      <c r="R30" s="307"/>
    </row>
    <row r="31" spans="1:18" x14ac:dyDescent="0.2">
      <c r="I31" s="306"/>
      <c r="J31" s="306"/>
      <c r="K31" s="306"/>
      <c r="L31" s="306"/>
      <c r="M31" s="307"/>
      <c r="N31" s="307"/>
      <c r="O31" s="307"/>
      <c r="P31" s="307"/>
      <c r="Q31" s="307"/>
      <c r="R31" s="307"/>
    </row>
    <row r="32" spans="1:18" x14ac:dyDescent="0.2">
      <c r="I32" s="306"/>
      <c r="J32" s="306"/>
      <c r="K32" s="306"/>
      <c r="L32" s="306"/>
      <c r="M32" s="307"/>
      <c r="N32" s="307"/>
      <c r="O32" s="307"/>
      <c r="P32" s="307"/>
      <c r="Q32" s="307"/>
      <c r="R32" s="307"/>
    </row>
    <row r="33" spans="9:18" x14ac:dyDescent="0.2">
      <c r="I33" s="306"/>
      <c r="J33" s="306"/>
      <c r="K33" s="306"/>
      <c r="L33" s="306"/>
      <c r="M33" s="307"/>
      <c r="N33" s="307"/>
      <c r="O33" s="307"/>
      <c r="P33" s="307"/>
      <c r="Q33" s="307"/>
      <c r="R33" s="307"/>
    </row>
    <row r="34" spans="9:18" x14ac:dyDescent="0.2">
      <c r="I34" s="306"/>
      <c r="J34" s="306"/>
      <c r="K34" s="306"/>
      <c r="L34" s="306"/>
      <c r="M34" s="307"/>
      <c r="N34" s="307"/>
      <c r="O34" s="307"/>
      <c r="P34" s="307"/>
      <c r="Q34" s="307"/>
      <c r="R34" s="307"/>
    </row>
    <row r="35" spans="9:18" x14ac:dyDescent="0.2">
      <c r="I35" s="306"/>
      <c r="J35" s="306"/>
      <c r="K35" s="306"/>
      <c r="L35" s="306"/>
      <c r="M35" s="307"/>
      <c r="N35" s="307"/>
      <c r="O35" s="307"/>
      <c r="P35" s="307"/>
      <c r="Q35" s="307"/>
      <c r="R35" s="307"/>
    </row>
    <row r="36" spans="9:18" x14ac:dyDescent="0.2">
      <c r="I36" s="306"/>
      <c r="J36" s="306"/>
      <c r="K36" s="306"/>
      <c r="L36" s="306"/>
      <c r="M36" s="307"/>
      <c r="N36" s="307"/>
      <c r="O36" s="307"/>
      <c r="P36" s="307"/>
      <c r="Q36" s="307"/>
      <c r="R36" s="307"/>
    </row>
    <row r="37" spans="9:18" x14ac:dyDescent="0.2">
      <c r="I37" s="306"/>
      <c r="J37" s="306"/>
      <c r="K37" s="306"/>
      <c r="L37" s="306"/>
      <c r="M37" s="307"/>
      <c r="N37" s="307"/>
      <c r="O37" s="307"/>
      <c r="P37" s="307"/>
      <c r="Q37" s="307"/>
      <c r="R37" s="307"/>
    </row>
    <row r="38" spans="9:18" x14ac:dyDescent="0.2">
      <c r="K38" s="307"/>
      <c r="L38" s="307"/>
      <c r="M38" s="307"/>
      <c r="N38" s="307"/>
      <c r="O38" s="307"/>
      <c r="P38" s="307"/>
      <c r="Q38" s="307"/>
      <c r="R38" s="307"/>
    </row>
    <row r="39" spans="9:18" x14ac:dyDescent="0.2">
      <c r="K39" s="307"/>
      <c r="L39" s="307"/>
      <c r="M39" s="307"/>
      <c r="N39" s="307"/>
      <c r="O39" s="307"/>
      <c r="P39" s="307"/>
      <c r="Q39" s="307"/>
      <c r="R39" s="307"/>
    </row>
    <row r="40" spans="9:18" x14ac:dyDescent="0.2">
      <c r="K40" s="307"/>
      <c r="L40" s="307"/>
      <c r="M40" s="307"/>
      <c r="N40" s="307"/>
      <c r="O40" s="307"/>
      <c r="P40" s="307"/>
      <c r="Q40" s="307"/>
      <c r="R40" s="307"/>
    </row>
    <row r="41" spans="9:18" x14ac:dyDescent="0.2">
      <c r="K41" s="307"/>
      <c r="L41" s="307"/>
      <c r="M41" s="307"/>
      <c r="N41" s="307"/>
      <c r="O41" s="307"/>
      <c r="P41" s="307"/>
      <c r="Q41" s="307"/>
      <c r="R41" s="307"/>
    </row>
    <row r="42" spans="9:18" x14ac:dyDescent="0.2">
      <c r="K42" s="307"/>
      <c r="L42" s="307"/>
      <c r="M42" s="307"/>
      <c r="N42" s="307"/>
      <c r="O42" s="307"/>
      <c r="P42" s="307"/>
      <c r="Q42" s="307"/>
      <c r="R42" s="307"/>
    </row>
    <row r="43" spans="9:18" x14ac:dyDescent="0.2">
      <c r="K43" s="307"/>
      <c r="L43" s="307"/>
      <c r="M43" s="307"/>
      <c r="N43" s="307"/>
      <c r="O43" s="307"/>
      <c r="P43" s="307"/>
      <c r="Q43" s="307"/>
      <c r="R43" s="307"/>
    </row>
    <row r="44" spans="9:18" x14ac:dyDescent="0.2">
      <c r="K44" s="307"/>
      <c r="L44" s="307"/>
      <c r="M44" s="307"/>
      <c r="N44" s="307"/>
      <c r="O44" s="307"/>
      <c r="P44" s="307"/>
      <c r="Q44" s="307"/>
      <c r="R44" s="307"/>
    </row>
    <row r="45" spans="9:18" x14ac:dyDescent="0.2">
      <c r="K45" s="307"/>
      <c r="L45" s="307"/>
      <c r="M45" s="307"/>
      <c r="N45" s="307"/>
      <c r="O45" s="307"/>
      <c r="P45" s="307"/>
      <c r="Q45" s="307"/>
      <c r="R45" s="307"/>
    </row>
    <row r="187" spans="1:1" x14ac:dyDescent="0.2">
      <c r="A187" s="308" t="s">
        <v>117</v>
      </c>
    </row>
    <row r="188" spans="1:1" x14ac:dyDescent="0.2">
      <c r="A188" s="312"/>
    </row>
    <row r="189" spans="1:1" x14ac:dyDescent="0.2">
      <c r="A189" s="308" t="s">
        <v>118</v>
      </c>
    </row>
    <row r="190" spans="1:1" x14ac:dyDescent="0.2">
      <c r="A190" s="308" t="s">
        <v>119</v>
      </c>
    </row>
    <row r="191" spans="1:1" x14ac:dyDescent="0.2">
      <c r="A191" s="308" t="s">
        <v>120</v>
      </c>
    </row>
  </sheetData>
  <printOptions horizontalCentered="1" verticalCentered="1"/>
  <pageMargins left="0.98425196850393704" right="0.39370078740157483" top="0.39370078740157483" bottom="0.39370078740157483" header="0" footer="0.59055118110236227"/>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42"/>
  <sheetViews>
    <sheetView showGridLines="0" view="pageBreakPreview" zoomScaleNormal="100" zoomScaleSheetLayoutView="100" workbookViewId="0">
      <selection activeCell="B40" sqref="B40"/>
    </sheetView>
  </sheetViews>
  <sheetFormatPr baseColWidth="10" defaultRowHeight="15" x14ac:dyDescent="0.25"/>
  <cols>
    <col min="1" max="1" width="46.5703125" customWidth="1"/>
    <col min="2" max="2" width="11" customWidth="1"/>
    <col min="3" max="3" width="7.7109375" customWidth="1"/>
    <col min="4" max="4" width="9.42578125" customWidth="1"/>
    <col min="5" max="5" width="8.140625" customWidth="1"/>
    <col min="6" max="6" width="25.28515625" customWidth="1"/>
    <col min="7" max="7" width="13.7109375" customWidth="1"/>
    <col min="8" max="8" width="14.28515625" customWidth="1"/>
  </cols>
  <sheetData>
    <row r="1" spans="1:8" x14ac:dyDescent="0.25">
      <c r="A1" s="7" t="s">
        <v>74</v>
      </c>
      <c r="B1" s="7"/>
      <c r="C1" s="8"/>
      <c r="D1" s="8"/>
      <c r="E1" s="34" t="s">
        <v>28</v>
      </c>
      <c r="F1" s="35"/>
      <c r="G1" s="35"/>
      <c r="H1" s="36"/>
    </row>
    <row r="2" spans="1:8" ht="15.75" x14ac:dyDescent="0.25">
      <c r="A2" s="12" t="s">
        <v>1046</v>
      </c>
      <c r="B2" s="37"/>
      <c r="C2" s="9"/>
      <c r="D2" s="9"/>
      <c r="E2" s="9"/>
      <c r="F2" s="38"/>
      <c r="G2" s="38"/>
      <c r="H2" s="39"/>
    </row>
    <row r="3" spans="1:8" ht="15" customHeight="1" x14ac:dyDescent="0.25">
      <c r="A3" s="22"/>
      <c r="B3" s="22"/>
      <c r="C3" s="9"/>
      <c r="D3" s="9"/>
      <c r="E3" s="9"/>
      <c r="F3" s="38"/>
      <c r="G3" s="38"/>
      <c r="H3" s="39"/>
    </row>
    <row r="4" spans="1:8" ht="15" customHeight="1" x14ac:dyDescent="0.25">
      <c r="A4" s="891" t="s">
        <v>3</v>
      </c>
      <c r="B4" s="40"/>
      <c r="C4" s="41" t="s">
        <v>1095</v>
      </c>
      <c r="D4" s="41"/>
      <c r="E4" s="41"/>
    </row>
    <row r="5" spans="1:8" ht="15" customHeight="1" x14ac:dyDescent="0.25">
      <c r="A5" s="892"/>
      <c r="B5" s="846">
        <v>2012</v>
      </c>
      <c r="C5" s="846"/>
      <c r="D5" s="846">
        <v>2013</v>
      </c>
      <c r="E5" s="846"/>
    </row>
    <row r="6" spans="1:8" x14ac:dyDescent="0.25">
      <c r="A6" s="356" t="s">
        <v>4</v>
      </c>
      <c r="B6" s="340">
        <f>SUM(B7:B39)</f>
        <v>348</v>
      </c>
      <c r="C6" s="340"/>
      <c r="D6" s="340">
        <f>SUM(D7:D39)</f>
        <v>77</v>
      </c>
      <c r="E6" s="340"/>
    </row>
    <row r="7" spans="1:8" ht="12.95" customHeight="1" x14ac:dyDescent="0.25">
      <c r="A7" s="560" t="s">
        <v>76</v>
      </c>
      <c r="B7" s="561">
        <v>1</v>
      </c>
      <c r="C7" s="562"/>
      <c r="D7" s="561">
        <v>2</v>
      </c>
      <c r="E7" s="562"/>
    </row>
    <row r="8" spans="1:8" ht="12.95" customHeight="1" x14ac:dyDescent="0.25">
      <c r="A8" s="518" t="s">
        <v>77</v>
      </c>
      <c r="B8" s="43">
        <v>0</v>
      </c>
      <c r="C8" s="44"/>
      <c r="D8" s="43">
        <v>0</v>
      </c>
      <c r="E8" s="44"/>
    </row>
    <row r="9" spans="1:8" ht="12.95" customHeight="1" x14ac:dyDescent="0.25">
      <c r="A9" s="518" t="s">
        <v>33</v>
      </c>
      <c r="B9" s="43">
        <v>4</v>
      </c>
      <c r="C9" s="44"/>
      <c r="D9" s="43">
        <v>6</v>
      </c>
      <c r="E9" s="44"/>
    </row>
    <row r="10" spans="1:8" ht="12.95" customHeight="1" x14ac:dyDescent="0.25">
      <c r="A10" s="518" t="s">
        <v>78</v>
      </c>
      <c r="B10" s="43">
        <v>6</v>
      </c>
      <c r="C10" s="44"/>
      <c r="D10" s="43">
        <v>0</v>
      </c>
      <c r="E10" s="44"/>
    </row>
    <row r="11" spans="1:8" ht="12.95" customHeight="1" x14ac:dyDescent="0.25">
      <c r="A11" s="518" t="s">
        <v>79</v>
      </c>
      <c r="B11" s="43">
        <v>0</v>
      </c>
      <c r="C11" s="44"/>
      <c r="D11" s="43">
        <v>0</v>
      </c>
      <c r="E11" s="44"/>
    </row>
    <row r="12" spans="1:8" ht="12.95" customHeight="1" x14ac:dyDescent="0.25">
      <c r="A12" s="518" t="s">
        <v>21</v>
      </c>
      <c r="B12" s="43">
        <v>4</v>
      </c>
      <c r="C12" s="44"/>
      <c r="D12" s="43">
        <v>0</v>
      </c>
      <c r="E12" s="44"/>
    </row>
    <row r="13" spans="1:8" ht="12.95" customHeight="1" x14ac:dyDescent="0.25">
      <c r="A13" s="78" t="s">
        <v>7</v>
      </c>
      <c r="B13" s="43">
        <v>10</v>
      </c>
      <c r="C13" s="44"/>
      <c r="D13" s="43">
        <v>0</v>
      </c>
      <c r="E13" s="44"/>
    </row>
    <row r="14" spans="1:8" ht="12.95" customHeight="1" x14ac:dyDescent="0.25">
      <c r="A14" s="78" t="s">
        <v>12</v>
      </c>
      <c r="B14" s="43">
        <v>4</v>
      </c>
      <c r="C14" s="44"/>
      <c r="D14" s="43">
        <v>0</v>
      </c>
      <c r="E14" s="44"/>
    </row>
    <row r="15" spans="1:8" ht="12.95" customHeight="1" x14ac:dyDescent="0.25">
      <c r="A15" s="518" t="s">
        <v>66</v>
      </c>
      <c r="B15" s="43">
        <v>8</v>
      </c>
      <c r="C15" s="44"/>
      <c r="D15" s="43">
        <v>0</v>
      </c>
      <c r="E15" s="44"/>
    </row>
    <row r="16" spans="1:8" ht="12.95" customHeight="1" x14ac:dyDescent="0.25">
      <c r="A16" s="518" t="s">
        <v>80</v>
      </c>
      <c r="B16" s="43">
        <v>10</v>
      </c>
      <c r="C16" s="44"/>
      <c r="D16" s="43">
        <v>4</v>
      </c>
      <c r="E16" s="44"/>
    </row>
    <row r="17" spans="1:5" ht="12.95" customHeight="1" x14ac:dyDescent="0.25">
      <c r="A17" s="78" t="s">
        <v>1</v>
      </c>
      <c r="B17" s="43">
        <v>4</v>
      </c>
      <c r="C17" s="44"/>
      <c r="D17" s="43">
        <v>0</v>
      </c>
      <c r="E17" s="44"/>
    </row>
    <row r="18" spans="1:5" ht="12.95" customHeight="1" x14ac:dyDescent="0.25">
      <c r="A18" s="518" t="s">
        <v>81</v>
      </c>
      <c r="B18" s="43">
        <v>1</v>
      </c>
      <c r="C18" s="44"/>
      <c r="D18" s="43">
        <v>0</v>
      </c>
      <c r="E18" s="44"/>
    </row>
    <row r="19" spans="1:5" ht="12.95" customHeight="1" x14ac:dyDescent="0.25">
      <c r="A19" s="518" t="s">
        <v>82</v>
      </c>
      <c r="B19" s="43">
        <v>1</v>
      </c>
      <c r="C19" s="44"/>
      <c r="D19" s="43">
        <v>1</v>
      </c>
      <c r="E19" s="44"/>
    </row>
    <row r="20" spans="1:5" ht="12.95" customHeight="1" x14ac:dyDescent="0.25">
      <c r="A20" s="518" t="s">
        <v>83</v>
      </c>
      <c r="B20" s="43">
        <v>2</v>
      </c>
      <c r="C20" s="44"/>
      <c r="D20" s="43">
        <v>0</v>
      </c>
      <c r="E20" s="44"/>
    </row>
    <row r="21" spans="1:5" ht="12.95" customHeight="1" x14ac:dyDescent="0.25">
      <c r="A21" s="518" t="s">
        <v>84</v>
      </c>
      <c r="B21" s="43">
        <v>1</v>
      </c>
      <c r="C21" s="44"/>
      <c r="D21" s="43">
        <v>3</v>
      </c>
      <c r="E21" s="44"/>
    </row>
    <row r="22" spans="1:5" ht="12.95" customHeight="1" x14ac:dyDescent="0.25">
      <c r="A22" s="518" t="s">
        <v>85</v>
      </c>
      <c r="B22" s="43">
        <v>0</v>
      </c>
      <c r="C22" s="44"/>
      <c r="D22" s="43">
        <v>0</v>
      </c>
      <c r="E22" s="44"/>
    </row>
    <row r="23" spans="1:5" ht="12.95" customHeight="1" x14ac:dyDescent="0.25">
      <c r="A23" s="518" t="s">
        <v>38</v>
      </c>
      <c r="B23" s="43">
        <v>16</v>
      </c>
      <c r="C23" s="44"/>
      <c r="D23" s="43">
        <v>1</v>
      </c>
      <c r="E23" s="44"/>
    </row>
    <row r="24" spans="1:5" ht="12.95" customHeight="1" x14ac:dyDescent="0.25">
      <c r="A24" s="78" t="s">
        <v>71</v>
      </c>
      <c r="B24" s="43">
        <v>2</v>
      </c>
      <c r="C24" s="44"/>
      <c r="D24" s="43">
        <v>0</v>
      </c>
      <c r="E24" s="44"/>
    </row>
    <row r="25" spans="1:5" ht="12.95" customHeight="1" x14ac:dyDescent="0.25">
      <c r="A25" s="518" t="s">
        <v>39</v>
      </c>
      <c r="B25" s="43">
        <v>3</v>
      </c>
      <c r="C25" s="44"/>
      <c r="D25" s="43">
        <v>0</v>
      </c>
      <c r="E25" s="44"/>
    </row>
    <row r="26" spans="1:5" ht="12.95" customHeight="1" x14ac:dyDescent="0.25">
      <c r="A26" s="518" t="s">
        <v>41</v>
      </c>
      <c r="B26" s="43">
        <v>2</v>
      </c>
      <c r="C26" s="44"/>
      <c r="D26" s="43">
        <v>2</v>
      </c>
      <c r="E26" s="44"/>
    </row>
    <row r="27" spans="1:5" ht="12.95" customHeight="1" x14ac:dyDescent="0.25">
      <c r="A27" s="78" t="s">
        <v>42</v>
      </c>
      <c r="B27" s="43">
        <v>10</v>
      </c>
      <c r="C27" s="44"/>
      <c r="D27" s="43">
        <v>27</v>
      </c>
      <c r="E27" s="44"/>
    </row>
    <row r="28" spans="1:5" ht="12.95" customHeight="1" x14ac:dyDescent="0.25">
      <c r="A28" s="518" t="s">
        <v>86</v>
      </c>
      <c r="B28" s="43">
        <v>0</v>
      </c>
      <c r="C28" s="44"/>
      <c r="D28" s="43">
        <v>0</v>
      </c>
      <c r="E28" s="44"/>
    </row>
    <row r="29" spans="1:5" ht="12.95" customHeight="1" x14ac:dyDescent="0.25">
      <c r="A29" s="518" t="s">
        <v>87</v>
      </c>
      <c r="B29" s="43">
        <v>4</v>
      </c>
      <c r="C29" s="44"/>
      <c r="D29" s="43">
        <v>0</v>
      </c>
      <c r="E29" s="44"/>
    </row>
    <row r="30" spans="1:5" ht="12.95" customHeight="1" x14ac:dyDescent="0.25">
      <c r="A30" s="518" t="s">
        <v>88</v>
      </c>
      <c r="B30" s="43">
        <v>0</v>
      </c>
      <c r="C30" s="44"/>
      <c r="D30" s="43">
        <v>0</v>
      </c>
      <c r="E30" s="44"/>
    </row>
    <row r="31" spans="1:5" ht="12.95" customHeight="1" x14ac:dyDescent="0.25">
      <c r="A31" s="518" t="s">
        <v>13</v>
      </c>
      <c r="B31" s="43">
        <v>2</v>
      </c>
      <c r="C31" s="44"/>
      <c r="D31" s="43">
        <v>18</v>
      </c>
      <c r="E31" s="44"/>
    </row>
    <row r="32" spans="1:5" ht="12.95" customHeight="1" x14ac:dyDescent="0.25">
      <c r="A32" s="518" t="s">
        <v>43</v>
      </c>
      <c r="B32" s="43">
        <v>0</v>
      </c>
      <c r="C32" s="44"/>
      <c r="D32" s="43">
        <v>0</v>
      </c>
      <c r="E32" s="44"/>
    </row>
    <row r="33" spans="1:5" ht="12.95" customHeight="1" x14ac:dyDescent="0.25">
      <c r="A33" s="518" t="s">
        <v>89</v>
      </c>
      <c r="B33" s="43">
        <v>0</v>
      </c>
      <c r="C33" s="44"/>
      <c r="D33" s="43">
        <v>0</v>
      </c>
      <c r="E33" s="44"/>
    </row>
    <row r="34" spans="1:5" ht="12.95" customHeight="1" x14ac:dyDescent="0.25">
      <c r="A34" s="518" t="s">
        <v>90</v>
      </c>
      <c r="B34" s="43">
        <v>0</v>
      </c>
      <c r="C34" s="44"/>
      <c r="D34" s="43">
        <v>0</v>
      </c>
      <c r="E34" s="44"/>
    </row>
    <row r="35" spans="1:5" ht="12.95" customHeight="1" x14ac:dyDescent="0.25">
      <c r="A35" s="78" t="s">
        <v>44</v>
      </c>
      <c r="B35" s="43">
        <v>171</v>
      </c>
      <c r="C35" s="44"/>
      <c r="D35" s="43">
        <v>8</v>
      </c>
      <c r="E35" s="44"/>
    </row>
    <row r="36" spans="1:5" ht="12.95" customHeight="1" x14ac:dyDescent="0.25">
      <c r="A36" s="518" t="s">
        <v>14</v>
      </c>
      <c r="B36" s="43">
        <v>61</v>
      </c>
      <c r="C36" s="44"/>
      <c r="D36" s="43">
        <v>0</v>
      </c>
      <c r="E36" s="44"/>
    </row>
    <row r="37" spans="1:5" ht="12.95" customHeight="1" x14ac:dyDescent="0.25">
      <c r="A37" s="518" t="s">
        <v>91</v>
      </c>
      <c r="B37" s="43">
        <v>18</v>
      </c>
      <c r="C37" s="44"/>
      <c r="D37" s="43">
        <v>5</v>
      </c>
      <c r="E37" s="44"/>
    </row>
    <row r="38" spans="1:5" ht="12.95" customHeight="1" x14ac:dyDescent="0.25">
      <c r="A38" s="518" t="s">
        <v>17</v>
      </c>
      <c r="B38" s="43">
        <v>1</v>
      </c>
      <c r="C38" s="44"/>
      <c r="D38" s="43">
        <v>0</v>
      </c>
      <c r="E38" s="44"/>
    </row>
    <row r="39" spans="1:5" ht="12.95" customHeight="1" x14ac:dyDescent="0.25">
      <c r="A39" s="563" t="s">
        <v>45</v>
      </c>
      <c r="B39" s="564">
        <v>2</v>
      </c>
      <c r="C39" s="565"/>
      <c r="D39" s="564">
        <v>0</v>
      </c>
      <c r="E39" s="565"/>
    </row>
    <row r="40" spans="1:5" ht="13.5" customHeight="1" x14ac:dyDescent="0.25">
      <c r="A40" s="42"/>
      <c r="B40" s="43"/>
      <c r="C40" s="44"/>
      <c r="D40" s="45"/>
      <c r="E40" s="44"/>
    </row>
    <row r="41" spans="1:5" ht="24.75" customHeight="1" x14ac:dyDescent="0.25">
      <c r="A41" s="883" t="s">
        <v>92</v>
      </c>
      <c r="B41" s="883"/>
      <c r="C41" s="883"/>
      <c r="D41" s="883"/>
      <c r="E41" s="883"/>
    </row>
    <row r="42" spans="1:5" ht="27" customHeight="1" x14ac:dyDescent="0.25">
      <c r="A42" s="893" t="s">
        <v>93</v>
      </c>
      <c r="B42" s="893"/>
      <c r="C42" s="893"/>
      <c r="D42" s="893"/>
      <c r="E42" s="893"/>
    </row>
  </sheetData>
  <mergeCells count="3">
    <mergeCell ref="A4:A5"/>
    <mergeCell ref="A41:E41"/>
    <mergeCell ref="A42:E42"/>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&amp;R&amp;"Tahoma,Normal"&amp;10 363</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80"/>
  <sheetViews>
    <sheetView showGridLines="0" view="pageBreakPreview" zoomScaleNormal="50" zoomScaleSheetLayoutView="100" workbookViewId="0">
      <selection activeCell="B40" sqref="B40"/>
    </sheetView>
  </sheetViews>
  <sheetFormatPr baseColWidth="10" defaultRowHeight="12.75" x14ac:dyDescent="0.2"/>
  <cols>
    <col min="1" max="1" width="56.85546875" style="47" customWidth="1"/>
    <col min="2" max="2" width="14.5703125" style="47" customWidth="1"/>
    <col min="3" max="3" width="34.7109375" style="47" customWidth="1"/>
    <col min="4" max="4" width="12.42578125" style="47" customWidth="1"/>
    <col min="5" max="5" width="17.85546875" style="47" customWidth="1"/>
    <col min="6" max="6" width="13.7109375" style="47" customWidth="1"/>
    <col min="7" max="16384" width="11.42578125" style="47"/>
  </cols>
  <sheetData>
    <row r="1" spans="1:13" ht="18" customHeight="1" x14ac:dyDescent="0.2">
      <c r="A1" s="7" t="s">
        <v>1054</v>
      </c>
      <c r="B1" s="7"/>
      <c r="C1" s="7"/>
      <c r="D1" s="7"/>
      <c r="E1" s="7"/>
      <c r="F1" s="36" t="s">
        <v>46</v>
      </c>
      <c r="G1" s="7"/>
      <c r="H1" s="46"/>
      <c r="I1" s="46"/>
      <c r="J1" s="46"/>
      <c r="K1" s="46"/>
      <c r="L1" s="46"/>
      <c r="M1" s="46"/>
    </row>
    <row r="2" spans="1:13" ht="15" customHeight="1" x14ac:dyDescent="0.2">
      <c r="A2" s="20" t="s">
        <v>1055</v>
      </c>
      <c r="B2" s="365"/>
      <c r="C2" s="365"/>
      <c r="D2" s="365"/>
      <c r="E2" s="351"/>
      <c r="F2" s="351"/>
      <c r="G2" s="9"/>
      <c r="H2" s="46"/>
      <c r="I2" s="46"/>
      <c r="J2" s="46"/>
      <c r="K2" s="46"/>
      <c r="L2" s="46"/>
      <c r="M2" s="46"/>
    </row>
    <row r="3" spans="1:13" ht="14.25" customHeight="1" x14ac:dyDescent="0.2">
      <c r="A3" s="352"/>
      <c r="B3" s="352"/>
      <c r="C3" s="352"/>
      <c r="D3" s="352"/>
      <c r="E3" s="351"/>
      <c r="F3" s="351"/>
      <c r="G3" s="9"/>
      <c r="H3" s="46"/>
      <c r="I3" s="46"/>
      <c r="J3" s="46"/>
      <c r="K3" s="46"/>
      <c r="L3" s="46"/>
      <c r="M3" s="46"/>
    </row>
    <row r="4" spans="1:13" ht="39" customHeight="1" x14ac:dyDescent="0.2">
      <c r="A4" s="314" t="s">
        <v>95</v>
      </c>
      <c r="B4" s="314" t="s">
        <v>96</v>
      </c>
      <c r="C4" s="314" t="s">
        <v>97</v>
      </c>
      <c r="D4" s="48" t="s">
        <v>1087</v>
      </c>
      <c r="E4" s="314" t="s">
        <v>1085</v>
      </c>
      <c r="F4" s="314" t="s">
        <v>1086</v>
      </c>
      <c r="G4" s="49"/>
      <c r="H4" s="46"/>
      <c r="I4" s="46"/>
      <c r="J4" s="46"/>
      <c r="K4" s="46"/>
      <c r="L4" s="46"/>
      <c r="M4" s="46"/>
    </row>
    <row r="5" spans="1:13" ht="17.25" customHeight="1" x14ac:dyDescent="0.2">
      <c r="A5" s="341" t="s">
        <v>4</v>
      </c>
      <c r="B5" s="368"/>
      <c r="C5" s="368"/>
      <c r="D5" s="369"/>
      <c r="E5" s="370">
        <v>13</v>
      </c>
      <c r="F5" s="370"/>
      <c r="G5" s="49"/>
      <c r="H5" s="46"/>
      <c r="I5" s="46"/>
      <c r="J5" s="46"/>
      <c r="K5" s="46"/>
      <c r="L5" s="46"/>
      <c r="M5" s="46"/>
    </row>
    <row r="6" spans="1:13" ht="40.5" customHeight="1" x14ac:dyDescent="0.2">
      <c r="A6" s="566" t="s">
        <v>824</v>
      </c>
      <c r="B6" s="567" t="s">
        <v>7</v>
      </c>
      <c r="C6" s="568" t="s">
        <v>98</v>
      </c>
      <c r="D6" s="569">
        <v>4.8899999999999999E-2</v>
      </c>
      <c r="E6" s="539" t="s">
        <v>99</v>
      </c>
      <c r="F6" s="570">
        <v>280438</v>
      </c>
      <c r="G6" s="49"/>
      <c r="H6" s="46"/>
      <c r="I6" s="46"/>
      <c r="J6" s="46"/>
      <c r="K6" s="46"/>
      <c r="L6" s="46"/>
      <c r="M6" s="46"/>
    </row>
    <row r="7" spans="1:13" ht="26.25" customHeight="1" x14ac:dyDescent="0.2">
      <c r="A7" s="53" t="s">
        <v>100</v>
      </c>
      <c r="B7" s="54" t="s">
        <v>7</v>
      </c>
      <c r="C7" s="513" t="s">
        <v>101</v>
      </c>
      <c r="D7" s="55">
        <v>8.8999999999999999E-3</v>
      </c>
      <c r="E7" s="517" t="s">
        <v>102</v>
      </c>
      <c r="F7" s="516">
        <v>191611</v>
      </c>
      <c r="G7" s="49"/>
      <c r="H7" s="46"/>
      <c r="I7" s="46"/>
      <c r="J7" s="46"/>
      <c r="K7" s="46"/>
      <c r="L7" s="46"/>
      <c r="M7" s="46"/>
    </row>
    <row r="8" spans="1:13" ht="25.5" x14ac:dyDescent="0.2">
      <c r="A8" s="53" t="s">
        <v>103</v>
      </c>
      <c r="B8" s="54" t="s">
        <v>7</v>
      </c>
      <c r="C8" s="513" t="s">
        <v>104</v>
      </c>
      <c r="D8" s="55">
        <v>3.6900000000000002E-2</v>
      </c>
      <c r="E8" s="517" t="s">
        <v>99</v>
      </c>
      <c r="F8" s="516">
        <v>280438</v>
      </c>
      <c r="G8" s="49"/>
      <c r="H8" s="46"/>
      <c r="I8" s="46"/>
      <c r="J8" s="46"/>
      <c r="K8" s="46"/>
      <c r="L8" s="46"/>
      <c r="M8" s="46"/>
    </row>
    <row r="9" spans="1:13" ht="38.25" x14ac:dyDescent="0.2">
      <c r="A9" s="53" t="s">
        <v>105</v>
      </c>
      <c r="B9" s="54" t="s">
        <v>7</v>
      </c>
      <c r="C9" s="513" t="s">
        <v>106</v>
      </c>
      <c r="D9" s="55">
        <v>1.11E-2</v>
      </c>
      <c r="E9" s="517" t="s">
        <v>107</v>
      </c>
      <c r="F9" s="516">
        <v>645606</v>
      </c>
      <c r="G9" s="49"/>
      <c r="H9" s="46"/>
      <c r="I9" s="46"/>
      <c r="J9" s="46"/>
      <c r="K9" s="46"/>
      <c r="L9" s="46"/>
      <c r="M9" s="46"/>
    </row>
    <row r="10" spans="1:13" ht="26.25" customHeight="1" x14ac:dyDescent="0.2">
      <c r="A10" s="53" t="s">
        <v>108</v>
      </c>
      <c r="B10" s="54" t="s">
        <v>7</v>
      </c>
      <c r="C10" s="513" t="s">
        <v>101</v>
      </c>
      <c r="D10" s="55">
        <v>1.78E-2</v>
      </c>
      <c r="E10" s="517" t="s">
        <v>109</v>
      </c>
      <c r="F10" s="516">
        <v>562121</v>
      </c>
      <c r="G10" s="49"/>
      <c r="H10" s="46"/>
      <c r="I10" s="46"/>
      <c r="J10" s="46"/>
      <c r="K10" s="46"/>
      <c r="L10" s="46"/>
      <c r="M10" s="46"/>
    </row>
    <row r="11" spans="1:13" ht="26.25" customHeight="1" x14ac:dyDescent="0.2">
      <c r="A11" s="53" t="s">
        <v>110</v>
      </c>
      <c r="B11" s="54" t="s">
        <v>7</v>
      </c>
      <c r="C11" s="513" t="s">
        <v>101</v>
      </c>
      <c r="D11" s="55">
        <v>4.02E-2</v>
      </c>
      <c r="E11" s="517" t="s">
        <v>99</v>
      </c>
      <c r="F11" s="516">
        <v>280438</v>
      </c>
      <c r="G11" s="49"/>
      <c r="H11" s="46"/>
      <c r="I11" s="46"/>
      <c r="J11" s="46"/>
      <c r="K11" s="46"/>
      <c r="L11" s="46"/>
      <c r="M11" s="46"/>
    </row>
    <row r="12" spans="1:13" ht="38.25" x14ac:dyDescent="0.2">
      <c r="A12" s="53" t="s">
        <v>825</v>
      </c>
      <c r="B12" s="54" t="s">
        <v>7</v>
      </c>
      <c r="C12" s="513" t="s">
        <v>111</v>
      </c>
      <c r="D12" s="55">
        <v>4.4400000000000002E-2</v>
      </c>
      <c r="E12" s="517" t="s">
        <v>99</v>
      </c>
      <c r="F12" s="516">
        <v>280438</v>
      </c>
      <c r="G12" s="49"/>
      <c r="H12" s="46"/>
      <c r="I12" s="46"/>
      <c r="J12" s="46"/>
      <c r="K12" s="46"/>
      <c r="L12" s="46"/>
      <c r="M12" s="46"/>
    </row>
    <row r="13" spans="1:13" ht="63.75" x14ac:dyDescent="0.2">
      <c r="A13" s="53" t="s">
        <v>827</v>
      </c>
      <c r="B13" s="54" t="s">
        <v>7</v>
      </c>
      <c r="C13" s="513" t="s">
        <v>112</v>
      </c>
      <c r="D13" s="55">
        <v>3.6900000000000002E-2</v>
      </c>
      <c r="E13" s="517" t="s">
        <v>113</v>
      </c>
      <c r="F13" s="516">
        <v>876083</v>
      </c>
      <c r="G13" s="49"/>
      <c r="H13" s="46"/>
      <c r="I13" s="46"/>
      <c r="J13" s="46"/>
      <c r="K13" s="46"/>
      <c r="L13" s="46"/>
      <c r="M13" s="46"/>
    </row>
    <row r="14" spans="1:13" ht="63.75" x14ac:dyDescent="0.2">
      <c r="A14" s="53" t="s">
        <v>781</v>
      </c>
      <c r="B14" s="54" t="s">
        <v>7</v>
      </c>
      <c r="C14" s="513" t="s">
        <v>111</v>
      </c>
      <c r="D14" s="55">
        <v>2.8899999999999999E-2</v>
      </c>
      <c r="E14" s="517" t="s">
        <v>113</v>
      </c>
      <c r="F14" s="516">
        <v>876083</v>
      </c>
      <c r="G14" s="49"/>
      <c r="H14" s="46"/>
      <c r="I14" s="46"/>
      <c r="J14" s="46"/>
      <c r="K14" s="46"/>
      <c r="L14" s="46"/>
      <c r="M14" s="46"/>
    </row>
    <row r="15" spans="1:13" ht="63.75" x14ac:dyDescent="0.2">
      <c r="A15" s="53" t="s">
        <v>114</v>
      </c>
      <c r="B15" s="54" t="s">
        <v>7</v>
      </c>
      <c r="C15" s="513" t="s">
        <v>115</v>
      </c>
      <c r="D15" s="55">
        <v>1.78E-2</v>
      </c>
      <c r="E15" s="517" t="s">
        <v>113</v>
      </c>
      <c r="F15" s="516">
        <v>876083</v>
      </c>
      <c r="G15" s="49"/>
      <c r="H15" s="46"/>
      <c r="I15" s="46"/>
      <c r="J15" s="46"/>
      <c r="K15" s="46"/>
      <c r="L15" s="46"/>
      <c r="M15" s="46"/>
    </row>
    <row r="16" spans="1:13" ht="52.5" customHeight="1" x14ac:dyDescent="0.2">
      <c r="A16" s="53" t="s">
        <v>826</v>
      </c>
      <c r="B16" s="54" t="s">
        <v>7</v>
      </c>
      <c r="C16" s="513" t="s">
        <v>828</v>
      </c>
      <c r="D16" s="55">
        <v>5.1299999999999998E-2</v>
      </c>
      <c r="E16" s="517" t="s">
        <v>99</v>
      </c>
      <c r="F16" s="516">
        <v>280438</v>
      </c>
      <c r="G16" s="49"/>
      <c r="H16" s="46"/>
      <c r="I16" s="46"/>
      <c r="J16" s="46"/>
      <c r="K16" s="46"/>
      <c r="L16" s="46"/>
      <c r="M16" s="46"/>
    </row>
    <row r="17" spans="1:13" ht="25.5" x14ac:dyDescent="0.2">
      <c r="A17" s="571" t="s">
        <v>116</v>
      </c>
      <c r="B17" s="572" t="s">
        <v>7</v>
      </c>
      <c r="C17" s="573" t="s">
        <v>127</v>
      </c>
      <c r="D17" s="574">
        <v>1.78E-2</v>
      </c>
      <c r="E17" s="575" t="s">
        <v>99</v>
      </c>
      <c r="F17" s="576">
        <v>280438</v>
      </c>
      <c r="G17" s="49"/>
      <c r="H17" s="46"/>
      <c r="I17" s="46"/>
      <c r="J17" s="46"/>
      <c r="K17" s="46"/>
      <c r="L17" s="46"/>
      <c r="M17" s="46"/>
    </row>
    <row r="18" spans="1:13" x14ac:dyDescent="0.2">
      <c r="A18" s="366"/>
      <c r="B18" s="366"/>
      <c r="C18" s="366"/>
      <c r="D18" s="366"/>
      <c r="E18" s="366"/>
      <c r="F18" s="366"/>
      <c r="G18" s="50"/>
      <c r="H18" s="46"/>
      <c r="I18" s="46"/>
      <c r="J18" s="46"/>
      <c r="K18" s="46"/>
      <c r="L18" s="46"/>
      <c r="M18" s="46"/>
    </row>
    <row r="19" spans="1:13" ht="10.5" customHeight="1" x14ac:dyDescent="0.2">
      <c r="A19" s="367"/>
      <c r="B19" s="367"/>
      <c r="C19" s="367"/>
      <c r="D19" s="367"/>
      <c r="E19" s="367"/>
      <c r="F19" s="367"/>
      <c r="H19" s="46"/>
      <c r="I19" s="46"/>
      <c r="J19" s="46"/>
      <c r="K19" s="46"/>
      <c r="L19" s="46"/>
      <c r="M19" s="46"/>
    </row>
    <row r="20" spans="1:13" x14ac:dyDescent="0.2">
      <c r="A20" s="894" t="s">
        <v>40</v>
      </c>
      <c r="B20" s="895"/>
      <c r="C20" s="895"/>
      <c r="D20" s="895"/>
      <c r="E20" s="895"/>
      <c r="F20" s="895"/>
      <c r="H20" s="46"/>
      <c r="I20" s="46"/>
      <c r="J20" s="46"/>
      <c r="K20" s="46"/>
      <c r="L20" s="46"/>
      <c r="M20" s="46"/>
    </row>
    <row r="21" spans="1:13" x14ac:dyDescent="0.2">
      <c r="A21" s="367"/>
      <c r="B21" s="367"/>
      <c r="C21" s="367"/>
      <c r="D21" s="367"/>
      <c r="E21" s="367"/>
      <c r="F21" s="367"/>
      <c r="H21" s="46"/>
      <c r="I21" s="46"/>
      <c r="J21" s="46"/>
      <c r="K21" s="46"/>
      <c r="L21" s="46"/>
      <c r="M21" s="46"/>
    </row>
    <row r="22" spans="1:13" x14ac:dyDescent="0.2">
      <c r="H22" s="46"/>
      <c r="I22" s="46"/>
      <c r="J22" s="46"/>
      <c r="K22" s="46"/>
      <c r="L22" s="46"/>
      <c r="M22" s="46"/>
    </row>
    <row r="23" spans="1:13" x14ac:dyDescent="0.2">
      <c r="H23" s="46"/>
      <c r="I23" s="46"/>
      <c r="J23" s="46"/>
      <c r="K23" s="46"/>
      <c r="L23" s="46"/>
      <c r="M23" s="46"/>
    </row>
    <row r="24" spans="1:13" x14ac:dyDescent="0.2">
      <c r="H24" s="46"/>
      <c r="I24" s="46"/>
      <c r="J24" s="46"/>
      <c r="K24" s="46"/>
      <c r="L24" s="46"/>
      <c r="M24" s="46"/>
    </row>
    <row r="25" spans="1:13" ht="6" customHeight="1" x14ac:dyDescent="0.2">
      <c r="H25" s="46"/>
      <c r="I25" s="46"/>
      <c r="J25" s="46"/>
      <c r="K25" s="46"/>
      <c r="L25" s="46"/>
      <c r="M25" s="46"/>
    </row>
    <row r="26" spans="1:13" x14ac:dyDescent="0.2">
      <c r="H26" s="46"/>
      <c r="I26" s="46"/>
      <c r="J26" s="46"/>
      <c r="K26" s="46"/>
      <c r="L26" s="46"/>
      <c r="M26" s="46"/>
    </row>
    <row r="27" spans="1:13" x14ac:dyDescent="0.2">
      <c r="H27" s="46"/>
      <c r="I27" s="46"/>
      <c r="J27" s="46"/>
      <c r="K27" s="46"/>
      <c r="L27" s="46"/>
      <c r="M27" s="46"/>
    </row>
    <row r="28" spans="1:13" ht="15" customHeight="1" x14ac:dyDescent="0.2">
      <c r="H28" s="46"/>
      <c r="I28" s="46"/>
      <c r="J28" s="46"/>
      <c r="K28" s="46"/>
      <c r="L28" s="46"/>
      <c r="M28" s="46"/>
    </row>
    <row r="29" spans="1:13" hidden="1" x14ac:dyDescent="0.2">
      <c r="H29" s="46"/>
      <c r="I29" s="46"/>
      <c r="J29" s="46"/>
      <c r="K29" s="46"/>
      <c r="L29" s="46"/>
      <c r="M29" s="46"/>
    </row>
    <row r="30" spans="1:13" x14ac:dyDescent="0.2">
      <c r="H30" s="46"/>
      <c r="I30" s="46"/>
      <c r="J30" s="46"/>
      <c r="K30" s="46"/>
      <c r="L30" s="46"/>
      <c r="M30" s="46"/>
    </row>
    <row r="31" spans="1:13" x14ac:dyDescent="0.2">
      <c r="H31" s="46"/>
      <c r="I31" s="46"/>
      <c r="J31" s="46"/>
      <c r="K31" s="46"/>
      <c r="L31" s="46"/>
      <c r="M31" s="46"/>
    </row>
    <row r="32" spans="1:13" x14ac:dyDescent="0.2">
      <c r="H32" s="46"/>
      <c r="I32" s="46"/>
      <c r="J32" s="46"/>
      <c r="K32" s="46"/>
      <c r="L32" s="46"/>
      <c r="M32" s="46"/>
    </row>
    <row r="33" spans="8:13" x14ac:dyDescent="0.2">
      <c r="H33" s="46"/>
      <c r="I33" s="46"/>
      <c r="J33" s="46"/>
      <c r="K33" s="46"/>
      <c r="L33" s="46"/>
      <c r="M33" s="46"/>
    </row>
    <row r="34" spans="8:13" x14ac:dyDescent="0.2">
      <c r="H34" s="46"/>
      <c r="I34" s="46"/>
      <c r="J34" s="46"/>
      <c r="K34" s="46"/>
      <c r="L34" s="46"/>
      <c r="M34" s="46"/>
    </row>
    <row r="176" spans="1:1" x14ac:dyDescent="0.2">
      <c r="A176" s="47" t="s">
        <v>117</v>
      </c>
    </row>
    <row r="177" spans="1:3" x14ac:dyDescent="0.2">
      <c r="A177" s="51"/>
      <c r="B177" s="51"/>
      <c r="C177" s="51"/>
    </row>
    <row r="178" spans="1:3" x14ac:dyDescent="0.2">
      <c r="A178" s="47" t="s">
        <v>118</v>
      </c>
    </row>
    <row r="179" spans="1:3" x14ac:dyDescent="0.2">
      <c r="A179" s="47" t="s">
        <v>119</v>
      </c>
    </row>
    <row r="180" spans="1:3" x14ac:dyDescent="0.2">
      <c r="A180" s="47" t="s">
        <v>120</v>
      </c>
    </row>
  </sheetData>
  <mergeCells count="1">
    <mergeCell ref="A20:F20"/>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&amp;L&amp;"Tahoma,Normal"&amp;10 364</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L182"/>
  <sheetViews>
    <sheetView showGridLines="0" view="pageBreakPreview" zoomScaleNormal="50" zoomScaleSheetLayoutView="100" workbookViewId="0">
      <selection activeCell="B40" sqref="B40"/>
    </sheetView>
  </sheetViews>
  <sheetFormatPr baseColWidth="10" defaultRowHeight="12.75" x14ac:dyDescent="0.2"/>
  <cols>
    <col min="1" max="1" width="56.140625" style="47" customWidth="1"/>
    <col min="2" max="2" width="14.5703125" style="47" customWidth="1"/>
    <col min="3" max="3" width="34.7109375" style="47" customWidth="1"/>
    <col min="4" max="4" width="12.42578125" style="47" customWidth="1"/>
    <col min="5" max="5" width="17.85546875" style="47" customWidth="1"/>
    <col min="6" max="6" width="13.7109375" style="47" customWidth="1"/>
    <col min="7" max="16384" width="11.42578125" style="47"/>
  </cols>
  <sheetData>
    <row r="1" spans="1:12" ht="18.75" customHeight="1" x14ac:dyDescent="0.2">
      <c r="A1" s="7" t="s">
        <v>1054</v>
      </c>
      <c r="B1" s="7"/>
      <c r="C1" s="7"/>
      <c r="D1" s="7"/>
      <c r="E1" s="7"/>
      <c r="F1" s="36" t="s">
        <v>46</v>
      </c>
      <c r="G1" s="7"/>
      <c r="H1" s="46"/>
      <c r="I1" s="46"/>
      <c r="J1" s="46"/>
      <c r="K1" s="46"/>
      <c r="L1" s="46"/>
    </row>
    <row r="2" spans="1:12" ht="15" customHeight="1" x14ac:dyDescent="0.2">
      <c r="A2" s="20" t="s">
        <v>1055</v>
      </c>
      <c r="B2" s="365"/>
      <c r="C2" s="365"/>
      <c r="D2" s="365"/>
      <c r="E2" s="351"/>
      <c r="F2" s="351"/>
      <c r="G2" s="9"/>
      <c r="H2" s="46"/>
      <c r="I2" s="46"/>
      <c r="J2" s="46"/>
      <c r="K2" s="46"/>
      <c r="L2" s="46"/>
    </row>
    <row r="3" spans="1:12" ht="16.5" customHeight="1" x14ac:dyDescent="0.2">
      <c r="A3" s="352"/>
      <c r="B3" s="352"/>
      <c r="C3" s="352"/>
      <c r="D3" s="352"/>
      <c r="E3" s="351"/>
      <c r="F3" s="351"/>
      <c r="G3" s="9"/>
      <c r="H3" s="46"/>
      <c r="I3" s="46"/>
      <c r="J3" s="46"/>
      <c r="K3" s="46"/>
      <c r="L3" s="46"/>
    </row>
    <row r="4" spans="1:12" ht="39" customHeight="1" x14ac:dyDescent="0.2">
      <c r="A4" s="314" t="s">
        <v>95</v>
      </c>
      <c r="B4" s="314" t="s">
        <v>96</v>
      </c>
      <c r="C4" s="314" t="s">
        <v>97</v>
      </c>
      <c r="D4" s="48" t="s">
        <v>1087</v>
      </c>
      <c r="E4" s="314" t="s">
        <v>1085</v>
      </c>
      <c r="F4" s="314" t="s">
        <v>1086</v>
      </c>
      <c r="G4" s="49"/>
      <c r="H4" s="46"/>
      <c r="I4" s="46"/>
      <c r="J4" s="46"/>
      <c r="K4" s="46"/>
      <c r="L4" s="46"/>
    </row>
    <row r="5" spans="1:12" ht="39" customHeight="1" x14ac:dyDescent="0.2">
      <c r="A5" s="566" t="s">
        <v>829</v>
      </c>
      <c r="B5" s="567" t="s">
        <v>7</v>
      </c>
      <c r="C5" s="568" t="s">
        <v>98</v>
      </c>
      <c r="D5" s="569">
        <v>4.1300000000000003E-2</v>
      </c>
      <c r="E5" s="539" t="s">
        <v>121</v>
      </c>
      <c r="F5" s="570">
        <v>238582</v>
      </c>
      <c r="G5" s="49"/>
      <c r="H5" s="46"/>
      <c r="I5" s="46"/>
      <c r="J5" s="46"/>
      <c r="K5" s="46"/>
      <c r="L5" s="46"/>
    </row>
    <row r="6" spans="1:12" ht="39" customHeight="1" x14ac:dyDescent="0.2">
      <c r="A6" s="53" t="s">
        <v>830</v>
      </c>
      <c r="B6" s="54" t="s">
        <v>7</v>
      </c>
      <c r="C6" s="513" t="s">
        <v>104</v>
      </c>
      <c r="D6" s="55">
        <v>0.26669999999999999</v>
      </c>
      <c r="E6" s="517" t="s">
        <v>122</v>
      </c>
      <c r="F6" s="516">
        <v>670247</v>
      </c>
      <c r="G6" s="49"/>
      <c r="H6" s="46"/>
      <c r="I6" s="46"/>
      <c r="J6" s="46"/>
      <c r="K6" s="46"/>
      <c r="L6" s="46"/>
    </row>
    <row r="7" spans="1:12" ht="40.5" customHeight="1" x14ac:dyDescent="0.2">
      <c r="A7" s="53" t="s">
        <v>831</v>
      </c>
      <c r="B7" s="54" t="s">
        <v>7</v>
      </c>
      <c r="C7" s="513" t="s">
        <v>104</v>
      </c>
      <c r="D7" s="55">
        <v>0.1111</v>
      </c>
      <c r="E7" s="517" t="s">
        <v>109</v>
      </c>
      <c r="F7" s="516">
        <v>562121</v>
      </c>
      <c r="G7" s="49"/>
      <c r="H7" s="46"/>
      <c r="I7" s="46"/>
      <c r="J7" s="46"/>
      <c r="K7" s="46"/>
      <c r="L7" s="46"/>
    </row>
    <row r="8" spans="1:12" ht="30.75" customHeight="1" x14ac:dyDescent="0.2">
      <c r="A8" s="53" t="s">
        <v>832</v>
      </c>
      <c r="B8" s="54" t="s">
        <v>7</v>
      </c>
      <c r="C8" s="513" t="s">
        <v>98</v>
      </c>
      <c r="D8" s="55">
        <v>6.2199999999999998E-2</v>
      </c>
      <c r="E8" s="517" t="s">
        <v>99</v>
      </c>
      <c r="F8" s="516">
        <v>280438</v>
      </c>
      <c r="G8" s="49"/>
      <c r="H8" s="46"/>
      <c r="I8" s="46"/>
      <c r="J8" s="46"/>
      <c r="K8" s="46"/>
      <c r="L8" s="46"/>
    </row>
    <row r="9" spans="1:12" ht="38.25" x14ac:dyDescent="0.2">
      <c r="A9" s="53" t="s">
        <v>123</v>
      </c>
      <c r="B9" s="54" t="s">
        <v>7</v>
      </c>
      <c r="C9" s="513" t="s">
        <v>835</v>
      </c>
      <c r="D9" s="55">
        <v>0.1067</v>
      </c>
      <c r="E9" s="517" t="s">
        <v>124</v>
      </c>
      <c r="F9" s="516">
        <v>230477</v>
      </c>
      <c r="G9" s="49"/>
      <c r="H9" s="46"/>
      <c r="I9" s="46"/>
      <c r="J9" s="46"/>
      <c r="K9" s="46"/>
      <c r="L9" s="46"/>
    </row>
    <row r="10" spans="1:12" ht="38.25" x14ac:dyDescent="0.2">
      <c r="A10" s="53" t="s">
        <v>833</v>
      </c>
      <c r="B10" s="54" t="s">
        <v>7</v>
      </c>
      <c r="C10" s="513" t="s">
        <v>111</v>
      </c>
      <c r="D10" s="55">
        <v>3.3300000000000003E-2</v>
      </c>
      <c r="E10" s="517" t="s">
        <v>125</v>
      </c>
      <c r="F10" s="516">
        <v>536676</v>
      </c>
      <c r="G10" s="49"/>
      <c r="H10" s="46"/>
      <c r="I10" s="46"/>
      <c r="J10" s="46"/>
      <c r="K10" s="46"/>
      <c r="L10" s="46"/>
    </row>
    <row r="11" spans="1:12" ht="27.75" customHeight="1" x14ac:dyDescent="0.2">
      <c r="A11" s="53" t="s">
        <v>126</v>
      </c>
      <c r="B11" s="54" t="s">
        <v>7</v>
      </c>
      <c r="C11" s="513" t="s">
        <v>127</v>
      </c>
      <c r="D11" s="55">
        <v>1.78E-2</v>
      </c>
      <c r="E11" s="517" t="s">
        <v>1</v>
      </c>
      <c r="F11" s="516">
        <v>196953</v>
      </c>
      <c r="G11" s="49"/>
      <c r="H11" s="46"/>
      <c r="I11" s="46"/>
      <c r="J11" s="46"/>
      <c r="K11" s="46"/>
      <c r="L11" s="46"/>
    </row>
    <row r="12" spans="1:12" ht="51" customHeight="1" x14ac:dyDescent="0.2">
      <c r="A12" s="53" t="s">
        <v>779</v>
      </c>
      <c r="B12" s="54" t="s">
        <v>21</v>
      </c>
      <c r="C12" s="513" t="s">
        <v>111</v>
      </c>
      <c r="D12" s="55">
        <v>0.1123</v>
      </c>
      <c r="E12" s="517" t="s">
        <v>128</v>
      </c>
      <c r="F12" s="516">
        <v>434153</v>
      </c>
      <c r="G12" s="49"/>
      <c r="H12" s="46"/>
      <c r="I12" s="46"/>
      <c r="J12" s="46"/>
      <c r="K12" s="46"/>
      <c r="L12" s="46"/>
    </row>
    <row r="13" spans="1:12" ht="24.75" customHeight="1" x14ac:dyDescent="0.2">
      <c r="A13" s="53" t="s">
        <v>782</v>
      </c>
      <c r="B13" s="54" t="s">
        <v>21</v>
      </c>
      <c r="C13" s="513" t="s">
        <v>101</v>
      </c>
      <c r="D13" s="55">
        <v>9.1800000000000007E-2</v>
      </c>
      <c r="E13" s="517" t="s">
        <v>129</v>
      </c>
      <c r="F13" s="516">
        <v>125675</v>
      </c>
      <c r="G13" s="49"/>
      <c r="H13" s="46"/>
      <c r="I13" s="46"/>
      <c r="J13" s="46"/>
      <c r="K13" s="46"/>
      <c r="L13" s="46"/>
    </row>
    <row r="14" spans="1:12" ht="27" customHeight="1" x14ac:dyDescent="0.2">
      <c r="A14" s="53" t="s">
        <v>783</v>
      </c>
      <c r="B14" s="54" t="s">
        <v>21</v>
      </c>
      <c r="C14" s="513" t="s">
        <v>101</v>
      </c>
      <c r="D14" s="55">
        <v>6.2399999999999997E-2</v>
      </c>
      <c r="E14" s="517" t="s">
        <v>130</v>
      </c>
      <c r="F14" s="516">
        <v>65704</v>
      </c>
      <c r="G14" s="49"/>
      <c r="H14" s="46"/>
      <c r="I14" s="46"/>
      <c r="J14" s="46"/>
      <c r="K14" s="46"/>
      <c r="L14" s="46"/>
    </row>
    <row r="15" spans="1:12" ht="26.25" customHeight="1" x14ac:dyDescent="0.2">
      <c r="A15" s="53" t="s">
        <v>834</v>
      </c>
      <c r="B15" s="54" t="s">
        <v>21</v>
      </c>
      <c r="C15" s="513" t="s">
        <v>131</v>
      </c>
      <c r="D15" s="55">
        <v>7.0999999999999994E-2</v>
      </c>
      <c r="E15" s="517" t="s">
        <v>21</v>
      </c>
      <c r="F15" s="516">
        <v>175207</v>
      </c>
      <c r="G15" s="49"/>
      <c r="H15" s="46"/>
      <c r="I15" s="46"/>
      <c r="J15" s="46"/>
      <c r="K15" s="46"/>
      <c r="L15" s="46"/>
    </row>
    <row r="16" spans="1:12" ht="24.75" customHeight="1" x14ac:dyDescent="0.2">
      <c r="A16" s="53" t="s">
        <v>132</v>
      </c>
      <c r="B16" s="54" t="s">
        <v>21</v>
      </c>
      <c r="C16" s="513" t="s">
        <v>101</v>
      </c>
      <c r="D16" s="55">
        <v>0.1002</v>
      </c>
      <c r="E16" s="577" t="s">
        <v>133</v>
      </c>
      <c r="F16" s="516">
        <v>176693</v>
      </c>
      <c r="G16" s="49"/>
      <c r="H16" s="46"/>
      <c r="I16" s="46"/>
      <c r="J16" s="46"/>
      <c r="K16" s="46"/>
      <c r="L16" s="46"/>
    </row>
    <row r="17" spans="1:12" ht="24" customHeight="1" x14ac:dyDescent="0.2">
      <c r="A17" s="53" t="s">
        <v>132</v>
      </c>
      <c r="B17" s="54" t="s">
        <v>21</v>
      </c>
      <c r="C17" s="53" t="s">
        <v>101</v>
      </c>
      <c r="D17" s="55">
        <v>0.1002</v>
      </c>
      <c r="E17" s="577" t="s">
        <v>133</v>
      </c>
      <c r="F17" s="516">
        <v>176693</v>
      </c>
      <c r="G17" s="49"/>
      <c r="H17" s="46"/>
      <c r="I17" s="46"/>
      <c r="J17" s="46"/>
      <c r="K17" s="46"/>
      <c r="L17" s="46"/>
    </row>
    <row r="18" spans="1:12" ht="26.25" customHeight="1" x14ac:dyDescent="0.2">
      <c r="A18" s="571" t="s">
        <v>780</v>
      </c>
      <c r="B18" s="572" t="s">
        <v>21</v>
      </c>
      <c r="C18" s="571" t="s">
        <v>101</v>
      </c>
      <c r="D18" s="574">
        <v>0.15040000000000001</v>
      </c>
      <c r="E18" s="578" t="s">
        <v>134</v>
      </c>
      <c r="F18" s="576">
        <v>176693</v>
      </c>
      <c r="G18" s="49"/>
      <c r="H18" s="46"/>
      <c r="I18" s="46"/>
      <c r="J18" s="46"/>
      <c r="K18" s="46"/>
      <c r="L18" s="46"/>
    </row>
    <row r="19" spans="1:12" ht="12.75" customHeight="1" x14ac:dyDescent="0.2">
      <c r="A19" s="883"/>
      <c r="B19" s="883"/>
      <c r="C19" s="883"/>
      <c r="D19" s="883"/>
      <c r="E19" s="883"/>
      <c r="F19" s="883"/>
      <c r="G19" s="32"/>
      <c r="H19" s="46"/>
      <c r="I19" s="46"/>
      <c r="J19" s="46"/>
      <c r="K19" s="46"/>
      <c r="L19" s="46"/>
    </row>
    <row r="20" spans="1:12" ht="9" customHeight="1" x14ac:dyDescent="0.2">
      <c r="A20" s="366"/>
      <c r="B20" s="366"/>
      <c r="C20" s="366"/>
      <c r="D20" s="366"/>
      <c r="E20" s="366"/>
      <c r="F20" s="366"/>
      <c r="G20" s="50"/>
      <c r="H20" s="46"/>
      <c r="I20" s="46"/>
      <c r="J20" s="46"/>
      <c r="K20" s="46"/>
      <c r="L20" s="46"/>
    </row>
    <row r="21" spans="1:12" x14ac:dyDescent="0.2">
      <c r="A21" s="371" t="s">
        <v>40</v>
      </c>
      <c r="B21" s="367"/>
      <c r="C21" s="367"/>
      <c r="D21" s="367"/>
      <c r="E21" s="367"/>
      <c r="F21" s="367"/>
      <c r="H21" s="46"/>
      <c r="I21" s="46"/>
      <c r="J21" s="46"/>
      <c r="K21" s="46"/>
      <c r="L21" s="46"/>
    </row>
    <row r="22" spans="1:12" x14ac:dyDescent="0.2">
      <c r="H22" s="46"/>
      <c r="I22" s="46"/>
      <c r="J22" s="46"/>
      <c r="K22" s="46"/>
      <c r="L22" s="46"/>
    </row>
    <row r="23" spans="1:12" x14ac:dyDescent="0.2">
      <c r="H23" s="46"/>
      <c r="I23" s="46"/>
      <c r="J23" s="46"/>
      <c r="K23" s="46"/>
      <c r="L23" s="46"/>
    </row>
    <row r="24" spans="1:12" x14ac:dyDescent="0.2">
      <c r="H24" s="46"/>
      <c r="I24" s="46"/>
      <c r="J24" s="46"/>
      <c r="K24" s="46"/>
      <c r="L24" s="46"/>
    </row>
    <row r="25" spans="1:12" x14ac:dyDescent="0.2">
      <c r="H25" s="46"/>
      <c r="I25" s="46"/>
      <c r="J25" s="46"/>
      <c r="K25" s="46"/>
      <c r="L25" s="46"/>
    </row>
    <row r="26" spans="1:12" x14ac:dyDescent="0.2">
      <c r="H26" s="46"/>
      <c r="I26" s="46"/>
      <c r="J26" s="46"/>
      <c r="K26" s="46"/>
      <c r="L26" s="46"/>
    </row>
    <row r="27" spans="1:12" ht="6" customHeight="1" x14ac:dyDescent="0.2">
      <c r="H27" s="46"/>
      <c r="I27" s="46"/>
      <c r="J27" s="46"/>
      <c r="K27" s="46"/>
      <c r="L27" s="46"/>
    </row>
    <row r="28" spans="1:12" x14ac:dyDescent="0.2">
      <c r="H28" s="46"/>
      <c r="I28" s="46"/>
      <c r="J28" s="46"/>
      <c r="K28" s="46"/>
      <c r="L28" s="46"/>
    </row>
    <row r="29" spans="1:12" x14ac:dyDescent="0.2">
      <c r="H29" s="46"/>
      <c r="I29" s="46"/>
      <c r="J29" s="46"/>
      <c r="K29" s="46"/>
      <c r="L29" s="46"/>
    </row>
    <row r="30" spans="1:12" ht="15" customHeight="1" x14ac:dyDescent="0.2">
      <c r="H30" s="46"/>
      <c r="I30" s="46"/>
      <c r="J30" s="46"/>
      <c r="K30" s="46"/>
      <c r="L30" s="46"/>
    </row>
    <row r="31" spans="1:12" hidden="1" x14ac:dyDescent="0.2">
      <c r="H31" s="46"/>
      <c r="I31" s="46"/>
      <c r="J31" s="46"/>
      <c r="K31" s="46"/>
      <c r="L31" s="46"/>
    </row>
    <row r="32" spans="1:12" x14ac:dyDescent="0.2">
      <c r="H32" s="46"/>
      <c r="I32" s="46"/>
      <c r="J32" s="46"/>
      <c r="K32" s="46"/>
      <c r="L32" s="46"/>
    </row>
    <row r="33" spans="8:12" x14ac:dyDescent="0.2">
      <c r="H33" s="46"/>
      <c r="I33" s="46"/>
      <c r="J33" s="46"/>
      <c r="K33" s="46"/>
      <c r="L33" s="46"/>
    </row>
    <row r="34" spans="8:12" x14ac:dyDescent="0.2">
      <c r="H34" s="46"/>
      <c r="I34" s="46"/>
      <c r="J34" s="46"/>
      <c r="K34" s="46"/>
      <c r="L34" s="46"/>
    </row>
    <row r="35" spans="8:12" x14ac:dyDescent="0.2">
      <c r="H35" s="46"/>
      <c r="I35" s="46"/>
      <c r="J35" s="46"/>
      <c r="K35" s="46"/>
      <c r="L35" s="46"/>
    </row>
    <row r="36" spans="8:12" x14ac:dyDescent="0.2">
      <c r="H36" s="46"/>
      <c r="I36" s="46"/>
      <c r="J36" s="46"/>
      <c r="K36" s="46"/>
      <c r="L36" s="46"/>
    </row>
    <row r="178" spans="1:3" x14ac:dyDescent="0.2">
      <c r="A178" s="47" t="s">
        <v>117</v>
      </c>
    </row>
    <row r="179" spans="1:3" x14ac:dyDescent="0.2">
      <c r="A179" s="51"/>
      <c r="B179" s="51"/>
      <c r="C179" s="51"/>
    </row>
    <row r="180" spans="1:3" x14ac:dyDescent="0.2">
      <c r="A180" s="47" t="s">
        <v>118</v>
      </c>
    </row>
    <row r="181" spans="1:3" x14ac:dyDescent="0.2">
      <c r="A181" s="47" t="s">
        <v>119</v>
      </c>
    </row>
    <row r="182" spans="1:3" x14ac:dyDescent="0.2">
      <c r="A182" s="47" t="s">
        <v>120</v>
      </c>
    </row>
  </sheetData>
  <mergeCells count="1">
    <mergeCell ref="A19:F19"/>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&amp;R&amp;"Tahoma,Normal"&amp;10 365</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R169"/>
  <sheetViews>
    <sheetView showGridLines="0" view="pageBreakPreview" zoomScaleNormal="50" zoomScaleSheetLayoutView="100" workbookViewId="0">
      <selection activeCell="B40" sqref="B40"/>
    </sheetView>
  </sheetViews>
  <sheetFormatPr baseColWidth="10" defaultRowHeight="12.75" x14ac:dyDescent="0.2"/>
  <cols>
    <col min="1" max="1" width="55.28515625" style="47" customWidth="1"/>
    <col min="2" max="2" width="15.28515625" style="47" customWidth="1"/>
    <col min="3" max="3" width="32.42578125" style="47" customWidth="1"/>
    <col min="4" max="4" width="15.140625" style="47" customWidth="1"/>
    <col min="5" max="5" width="18.42578125" style="47" customWidth="1"/>
    <col min="6" max="6" width="13.7109375" style="47" customWidth="1"/>
    <col min="7" max="8" width="11.42578125" style="47"/>
    <col min="9" max="9" width="16.42578125" style="47" customWidth="1"/>
    <col min="10" max="10" width="21.85546875" style="47" customWidth="1"/>
    <col min="11" max="11" width="3.85546875" style="47" customWidth="1"/>
    <col min="12" max="16384" width="11.42578125" style="47"/>
  </cols>
  <sheetData>
    <row r="1" spans="1:18" ht="19.5" customHeight="1" x14ac:dyDescent="0.2">
      <c r="A1" s="7" t="s">
        <v>1054</v>
      </c>
      <c r="B1" s="7"/>
      <c r="C1" s="7"/>
      <c r="D1" s="7"/>
      <c r="E1" s="7"/>
      <c r="F1" s="36" t="s">
        <v>46</v>
      </c>
      <c r="G1" s="7"/>
      <c r="H1" s="7"/>
      <c r="J1" s="50"/>
      <c r="K1" s="50"/>
      <c r="L1" s="46"/>
      <c r="M1" s="46"/>
      <c r="N1" s="46"/>
      <c r="O1" s="46"/>
      <c r="P1" s="46"/>
      <c r="Q1" s="46"/>
      <c r="R1" s="46"/>
    </row>
    <row r="2" spans="1:18" ht="15" x14ac:dyDescent="0.2">
      <c r="A2" s="20" t="s">
        <v>1055</v>
      </c>
      <c r="B2" s="365"/>
      <c r="C2" s="365"/>
      <c r="D2" s="365"/>
      <c r="E2" s="351"/>
      <c r="F2" s="351"/>
      <c r="G2" s="9"/>
      <c r="H2" s="38"/>
      <c r="I2" s="38"/>
      <c r="J2" s="50"/>
      <c r="K2" s="50"/>
      <c r="L2" s="46"/>
      <c r="M2" s="46"/>
      <c r="N2" s="46"/>
      <c r="O2" s="46"/>
      <c r="P2" s="46"/>
      <c r="Q2" s="46"/>
      <c r="R2" s="46"/>
    </row>
    <row r="3" spans="1:18" ht="21" customHeight="1" x14ac:dyDescent="0.2">
      <c r="A3" s="352"/>
      <c r="B3" s="352"/>
      <c r="C3" s="352"/>
      <c r="D3" s="352"/>
      <c r="E3" s="351"/>
      <c r="F3" s="351"/>
      <c r="G3" s="9"/>
      <c r="H3" s="38"/>
      <c r="I3" s="38"/>
      <c r="J3" s="50"/>
      <c r="K3" s="50"/>
      <c r="L3" s="46"/>
      <c r="M3" s="46"/>
      <c r="N3" s="46"/>
      <c r="O3" s="46"/>
      <c r="P3" s="46"/>
      <c r="Q3" s="46"/>
      <c r="R3" s="46"/>
    </row>
    <row r="4" spans="1:18" ht="35.25" customHeight="1" x14ac:dyDescent="0.2">
      <c r="A4" s="314" t="s">
        <v>95</v>
      </c>
      <c r="B4" s="314" t="s">
        <v>96</v>
      </c>
      <c r="C4" s="314" t="s">
        <v>97</v>
      </c>
      <c r="D4" s="48" t="s">
        <v>1087</v>
      </c>
      <c r="E4" s="314" t="s">
        <v>1085</v>
      </c>
      <c r="F4" s="314" t="s">
        <v>1086</v>
      </c>
      <c r="G4" s="49"/>
      <c r="H4" s="49"/>
      <c r="I4" s="49"/>
      <c r="J4" s="49"/>
      <c r="K4" s="49"/>
      <c r="L4" s="52"/>
      <c r="M4" s="46"/>
      <c r="N4" s="46"/>
      <c r="O4" s="46"/>
      <c r="P4" s="46"/>
      <c r="Q4" s="46"/>
      <c r="R4" s="46"/>
    </row>
    <row r="5" spans="1:18" ht="51" x14ac:dyDescent="0.2">
      <c r="A5" s="566" t="s">
        <v>135</v>
      </c>
      <c r="B5" s="567" t="s">
        <v>21</v>
      </c>
      <c r="C5" s="568" t="s">
        <v>136</v>
      </c>
      <c r="D5" s="569">
        <v>0.29020000000000001</v>
      </c>
      <c r="E5" s="539" t="s">
        <v>128</v>
      </c>
      <c r="F5" s="570">
        <v>434147</v>
      </c>
      <c r="G5" s="49"/>
      <c r="H5" s="49"/>
      <c r="I5" s="49"/>
      <c r="J5" s="49"/>
      <c r="K5" s="49"/>
      <c r="L5" s="52"/>
      <c r="M5" s="46"/>
      <c r="N5" s="46"/>
      <c r="O5" s="46"/>
      <c r="P5" s="46"/>
      <c r="Q5" s="46"/>
      <c r="R5" s="46"/>
    </row>
    <row r="6" spans="1:18" ht="37.5" customHeight="1" x14ac:dyDescent="0.2">
      <c r="A6" s="513" t="s">
        <v>137</v>
      </c>
      <c r="B6" s="54" t="s">
        <v>21</v>
      </c>
      <c r="C6" s="513" t="s">
        <v>138</v>
      </c>
      <c r="D6" s="55">
        <v>3.7699999999999997E-2</v>
      </c>
      <c r="E6" s="517" t="s">
        <v>21</v>
      </c>
      <c r="F6" s="516">
        <v>175207</v>
      </c>
      <c r="G6" s="49"/>
      <c r="H6" s="49"/>
      <c r="I6" s="49"/>
      <c r="J6" s="49"/>
      <c r="K6" s="49"/>
      <c r="L6" s="52"/>
      <c r="M6" s="46"/>
      <c r="N6" s="46"/>
      <c r="O6" s="46"/>
      <c r="P6" s="46"/>
      <c r="Q6" s="46"/>
      <c r="R6" s="46"/>
    </row>
    <row r="7" spans="1:18" ht="24" customHeight="1" x14ac:dyDescent="0.2">
      <c r="A7" s="573" t="s">
        <v>139</v>
      </c>
      <c r="B7" s="572" t="s">
        <v>21</v>
      </c>
      <c r="C7" s="573" t="s">
        <v>111</v>
      </c>
      <c r="D7" s="574">
        <v>8.4099999999999994E-2</v>
      </c>
      <c r="E7" s="575" t="s">
        <v>21</v>
      </c>
      <c r="F7" s="576">
        <v>160285</v>
      </c>
      <c r="G7" s="49"/>
      <c r="H7" s="49"/>
      <c r="I7" s="49"/>
      <c r="J7" s="49"/>
      <c r="K7" s="49"/>
      <c r="L7" s="52"/>
      <c r="M7" s="46"/>
      <c r="N7" s="46"/>
      <c r="O7" s="46"/>
      <c r="P7" s="46"/>
      <c r="Q7" s="46"/>
      <c r="R7" s="46"/>
    </row>
    <row r="8" spans="1:18" ht="15.75" customHeight="1" x14ac:dyDescent="0.2">
      <c r="A8" s="53"/>
      <c r="B8" s="54"/>
      <c r="C8" s="53"/>
      <c r="D8" s="55"/>
      <c r="E8" s="49"/>
      <c r="F8" s="56"/>
      <c r="G8" s="49"/>
      <c r="H8" s="49"/>
      <c r="I8" s="49"/>
      <c r="J8" s="49"/>
      <c r="K8" s="49"/>
      <c r="L8" s="52"/>
      <c r="M8" s="46"/>
      <c r="N8" s="46"/>
      <c r="O8" s="46"/>
      <c r="P8" s="46"/>
      <c r="Q8" s="46"/>
      <c r="R8" s="46"/>
    </row>
    <row r="9" spans="1:18" ht="41.25" customHeight="1" x14ac:dyDescent="0.2">
      <c r="A9" s="883" t="s">
        <v>778</v>
      </c>
      <c r="B9" s="883"/>
      <c r="C9" s="883"/>
      <c r="D9" s="883"/>
      <c r="E9" s="883"/>
      <c r="F9" s="883"/>
      <c r="K9" s="46"/>
      <c r="L9" s="46"/>
      <c r="M9" s="46"/>
      <c r="N9" s="46"/>
      <c r="O9" s="46"/>
      <c r="P9" s="46"/>
      <c r="Q9" s="46"/>
      <c r="R9" s="46"/>
    </row>
    <row r="10" spans="1:18" ht="15.75" customHeight="1" x14ac:dyDescent="0.2">
      <c r="A10" s="883" t="s">
        <v>140</v>
      </c>
      <c r="B10" s="883"/>
      <c r="C10" s="883"/>
      <c r="D10" s="883"/>
      <c r="E10" s="883"/>
      <c r="F10" s="883"/>
      <c r="K10" s="46"/>
      <c r="L10" s="46"/>
      <c r="M10" s="46"/>
      <c r="N10" s="46"/>
      <c r="O10" s="46"/>
      <c r="P10" s="46"/>
      <c r="Q10" s="46"/>
      <c r="R10" s="46"/>
    </row>
    <row r="11" spans="1:18" x14ac:dyDescent="0.2">
      <c r="K11" s="46"/>
      <c r="L11" s="46"/>
      <c r="M11" s="46"/>
      <c r="N11" s="46"/>
      <c r="O11" s="46"/>
      <c r="P11" s="46"/>
      <c r="Q11" s="46"/>
      <c r="R11" s="46"/>
    </row>
    <row r="12" spans="1:18" x14ac:dyDescent="0.2">
      <c r="K12" s="46"/>
      <c r="L12" s="46"/>
      <c r="M12" s="46"/>
      <c r="N12" s="46"/>
      <c r="O12" s="46"/>
      <c r="P12" s="46"/>
      <c r="Q12" s="46"/>
      <c r="R12" s="46"/>
    </row>
    <row r="13" spans="1:18" x14ac:dyDescent="0.2">
      <c r="K13" s="46"/>
      <c r="L13" s="46"/>
      <c r="M13" s="46"/>
      <c r="N13" s="46"/>
      <c r="O13" s="46"/>
      <c r="P13" s="46"/>
      <c r="Q13" s="46"/>
      <c r="R13" s="46"/>
    </row>
    <row r="14" spans="1:18" ht="6" customHeight="1" x14ac:dyDescent="0.2">
      <c r="K14" s="46"/>
      <c r="L14" s="46"/>
      <c r="M14" s="46"/>
      <c r="N14" s="46"/>
      <c r="O14" s="46"/>
      <c r="P14" s="46"/>
      <c r="Q14" s="46"/>
      <c r="R14" s="46"/>
    </row>
    <row r="15" spans="1:18" x14ac:dyDescent="0.2">
      <c r="K15" s="46"/>
      <c r="L15" s="46"/>
      <c r="M15" s="46"/>
      <c r="N15" s="46"/>
      <c r="O15" s="46"/>
      <c r="P15" s="46"/>
      <c r="Q15" s="46"/>
      <c r="R15" s="46"/>
    </row>
    <row r="16" spans="1:18" x14ac:dyDescent="0.2">
      <c r="K16" s="46"/>
      <c r="L16" s="46"/>
      <c r="M16" s="46"/>
      <c r="N16" s="46"/>
      <c r="O16" s="46"/>
      <c r="P16" s="46"/>
      <c r="Q16" s="46"/>
      <c r="R16" s="46"/>
    </row>
    <row r="17" spans="11:18" ht="15" customHeight="1" x14ac:dyDescent="0.2">
      <c r="K17" s="46"/>
      <c r="L17" s="46"/>
      <c r="M17" s="46"/>
      <c r="N17" s="46"/>
      <c r="O17" s="46"/>
      <c r="P17" s="46"/>
      <c r="Q17" s="46"/>
      <c r="R17" s="46"/>
    </row>
    <row r="18" spans="11:18" hidden="1" x14ac:dyDescent="0.2">
      <c r="K18" s="46"/>
      <c r="L18" s="46"/>
      <c r="M18" s="46"/>
      <c r="N18" s="46"/>
      <c r="O18" s="46"/>
      <c r="P18" s="46"/>
      <c r="Q18" s="46"/>
      <c r="R18" s="46"/>
    </row>
    <row r="19" spans="11:18" x14ac:dyDescent="0.2">
      <c r="K19" s="46"/>
      <c r="L19" s="46"/>
      <c r="M19" s="46"/>
      <c r="N19" s="46"/>
      <c r="O19" s="46"/>
      <c r="P19" s="46"/>
      <c r="Q19" s="46"/>
      <c r="R19" s="46"/>
    </row>
    <row r="20" spans="11:18" x14ac:dyDescent="0.2">
      <c r="K20" s="46"/>
      <c r="L20" s="46"/>
      <c r="M20" s="46"/>
      <c r="N20" s="46"/>
      <c r="O20" s="46"/>
      <c r="P20" s="46"/>
      <c r="Q20" s="46"/>
      <c r="R20" s="46"/>
    </row>
    <row r="21" spans="11:18" x14ac:dyDescent="0.2">
      <c r="K21" s="46"/>
      <c r="L21" s="46"/>
      <c r="M21" s="46"/>
      <c r="N21" s="46"/>
      <c r="O21" s="46"/>
      <c r="P21" s="46"/>
      <c r="Q21" s="46"/>
      <c r="R21" s="46"/>
    </row>
    <row r="22" spans="11:18" x14ac:dyDescent="0.2">
      <c r="K22" s="46"/>
      <c r="L22" s="46"/>
      <c r="M22" s="46"/>
      <c r="N22" s="46"/>
      <c r="O22" s="46"/>
      <c r="P22" s="46"/>
      <c r="Q22" s="46"/>
      <c r="R22" s="46"/>
    </row>
    <row r="23" spans="11:18" x14ac:dyDescent="0.2">
      <c r="K23" s="46"/>
      <c r="L23" s="46"/>
      <c r="M23" s="46"/>
      <c r="N23" s="46"/>
      <c r="O23" s="46"/>
      <c r="P23" s="46"/>
      <c r="Q23" s="46"/>
      <c r="R23" s="46"/>
    </row>
    <row r="165" spans="1:3" x14ac:dyDescent="0.2">
      <c r="A165" s="47" t="s">
        <v>117</v>
      </c>
    </row>
    <row r="166" spans="1:3" x14ac:dyDescent="0.2">
      <c r="A166" s="51"/>
      <c r="B166" s="51"/>
      <c r="C166" s="51"/>
    </row>
    <row r="167" spans="1:3" x14ac:dyDescent="0.2">
      <c r="A167" s="47" t="s">
        <v>118</v>
      </c>
    </row>
    <row r="168" spans="1:3" x14ac:dyDescent="0.2">
      <c r="A168" s="47" t="s">
        <v>119</v>
      </c>
    </row>
    <row r="169" spans="1:3" x14ac:dyDescent="0.2">
      <c r="A169" s="47" t="s">
        <v>120</v>
      </c>
    </row>
  </sheetData>
  <mergeCells count="2">
    <mergeCell ref="A9:F9"/>
    <mergeCell ref="A10:F10"/>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&amp;L&amp;"Tahoma,Normal"&amp;10 366</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43"/>
  <sheetViews>
    <sheetView showGridLines="0" view="pageBreakPreview" zoomScaleNormal="100" zoomScaleSheetLayoutView="100" workbookViewId="0">
      <selection activeCell="B40" sqref="B40"/>
    </sheetView>
  </sheetViews>
  <sheetFormatPr baseColWidth="10" defaultRowHeight="14.25" x14ac:dyDescent="0.2"/>
  <cols>
    <col min="1" max="1" width="25.42578125" style="57" customWidth="1"/>
    <col min="2" max="2" width="15" style="57" customWidth="1"/>
    <col min="3" max="3" width="14.42578125" style="57" customWidth="1"/>
    <col min="4" max="4" width="15.140625" style="57" customWidth="1"/>
    <col min="5" max="5" width="15.85546875" style="57" customWidth="1"/>
    <col min="6" max="6" width="15.7109375" style="57" customWidth="1"/>
    <col min="7" max="16384" width="11.42578125" style="57"/>
  </cols>
  <sheetData>
    <row r="1" spans="1:6" ht="15" x14ac:dyDescent="0.2">
      <c r="A1" s="372" t="s">
        <v>1056</v>
      </c>
      <c r="B1" s="348"/>
      <c r="C1" s="348"/>
      <c r="D1" s="348"/>
      <c r="E1" s="348"/>
      <c r="F1" s="373" t="s">
        <v>63</v>
      </c>
    </row>
    <row r="2" spans="1:6" ht="15" x14ac:dyDescent="0.2">
      <c r="A2" s="374">
        <v>2013</v>
      </c>
      <c r="B2" s="348"/>
      <c r="C2" s="348"/>
      <c r="D2" s="348"/>
      <c r="E2" s="348"/>
      <c r="F2" s="348"/>
    </row>
    <row r="3" spans="1:6" ht="15" customHeight="1" x14ac:dyDescent="0.2">
      <c r="A3" s="58"/>
      <c r="B3" s="348"/>
      <c r="C3" s="348"/>
      <c r="D3" s="348"/>
      <c r="E3" s="348"/>
      <c r="F3" s="348"/>
    </row>
    <row r="4" spans="1:6" ht="17.25" customHeight="1" x14ac:dyDescent="0.2">
      <c r="A4" s="891" t="s">
        <v>3</v>
      </c>
      <c r="B4" s="851" t="s">
        <v>784</v>
      </c>
      <c r="C4" s="851"/>
      <c r="D4" s="851"/>
      <c r="E4" s="851"/>
      <c r="F4" s="851"/>
    </row>
    <row r="5" spans="1:6" ht="18.75" customHeight="1" x14ac:dyDescent="0.2">
      <c r="A5" s="892"/>
      <c r="B5" s="314" t="s">
        <v>250</v>
      </c>
      <c r="C5" s="314" t="s">
        <v>142</v>
      </c>
      <c r="D5" s="851" t="s">
        <v>1088</v>
      </c>
      <c r="E5" s="851"/>
      <c r="F5" s="851"/>
    </row>
    <row r="6" spans="1:6" ht="26.25" customHeight="1" x14ac:dyDescent="0.2">
      <c r="A6" s="892"/>
      <c r="B6" s="317" t="s">
        <v>143</v>
      </c>
      <c r="C6" s="317" t="s">
        <v>144</v>
      </c>
      <c r="D6" s="317" t="s">
        <v>145</v>
      </c>
      <c r="E6" s="317" t="s">
        <v>146</v>
      </c>
      <c r="F6" s="317" t="s">
        <v>147</v>
      </c>
    </row>
    <row r="7" spans="1:6" ht="12.95" customHeight="1" x14ac:dyDescent="0.2">
      <c r="A7" s="356" t="s">
        <v>4</v>
      </c>
      <c r="B7" s="355">
        <f>SUM(B8:B40)</f>
        <v>33</v>
      </c>
      <c r="C7" s="355">
        <f>SUM(C8:C40)</f>
        <v>25</v>
      </c>
      <c r="D7" s="355">
        <f>SUM(D8:D40)</f>
        <v>11</v>
      </c>
      <c r="E7" s="355">
        <f>SUM(E8:E40)</f>
        <v>69</v>
      </c>
      <c r="F7" s="355">
        <f>SUM(F8:F40)</f>
        <v>263</v>
      </c>
    </row>
    <row r="8" spans="1:6" ht="12.95" customHeight="1" x14ac:dyDescent="0.2">
      <c r="A8" s="560" t="s">
        <v>76</v>
      </c>
      <c r="B8" s="579">
        <v>1</v>
      </c>
      <c r="C8" s="580">
        <v>1</v>
      </c>
      <c r="D8" s="581">
        <v>1</v>
      </c>
      <c r="E8" s="581">
        <v>1</v>
      </c>
      <c r="F8" s="581">
        <v>11</v>
      </c>
    </row>
    <row r="9" spans="1:6" ht="12.95" customHeight="1" x14ac:dyDescent="0.2">
      <c r="A9" s="518" t="s">
        <v>77</v>
      </c>
      <c r="B9" s="49">
        <v>1</v>
      </c>
      <c r="C9" s="582">
        <v>0</v>
      </c>
      <c r="D9" s="583">
        <v>0</v>
      </c>
      <c r="E9" s="583">
        <v>1</v>
      </c>
      <c r="F9" s="583">
        <v>5</v>
      </c>
    </row>
    <row r="10" spans="1:6" ht="12.95" customHeight="1" x14ac:dyDescent="0.2">
      <c r="A10" s="518" t="s">
        <v>33</v>
      </c>
      <c r="B10" s="49">
        <v>1</v>
      </c>
      <c r="C10" s="75">
        <v>0</v>
      </c>
      <c r="D10" s="583">
        <v>0</v>
      </c>
      <c r="E10" s="583">
        <v>3</v>
      </c>
      <c r="F10" s="583">
        <v>8</v>
      </c>
    </row>
    <row r="11" spans="1:6" ht="12.95" customHeight="1" x14ac:dyDescent="0.2">
      <c r="A11" s="518" t="s">
        <v>78</v>
      </c>
      <c r="B11" s="49">
        <v>1</v>
      </c>
      <c r="C11" s="583">
        <v>1</v>
      </c>
      <c r="D11" s="583">
        <v>0</v>
      </c>
      <c r="E11" s="583">
        <v>4</v>
      </c>
      <c r="F11" s="583">
        <v>17</v>
      </c>
    </row>
    <row r="12" spans="1:6" ht="12.95" customHeight="1" x14ac:dyDescent="0.2">
      <c r="A12" s="518" t="s">
        <v>79</v>
      </c>
      <c r="B12" s="49">
        <v>1</v>
      </c>
      <c r="C12" s="583">
        <v>0</v>
      </c>
      <c r="D12" s="583">
        <v>0</v>
      </c>
      <c r="E12" s="583">
        <v>1</v>
      </c>
      <c r="F12" s="583">
        <v>5</v>
      </c>
    </row>
    <row r="13" spans="1:6" ht="12.95" customHeight="1" x14ac:dyDescent="0.2">
      <c r="A13" s="518" t="s">
        <v>21</v>
      </c>
      <c r="B13" s="49">
        <v>1</v>
      </c>
      <c r="C13" s="583">
        <v>1</v>
      </c>
      <c r="D13" s="583">
        <v>2</v>
      </c>
      <c r="E13" s="583">
        <v>4</v>
      </c>
      <c r="F13" s="583">
        <v>16</v>
      </c>
    </row>
    <row r="14" spans="1:6" ht="12.95" customHeight="1" x14ac:dyDescent="0.2">
      <c r="A14" s="23" t="s">
        <v>7</v>
      </c>
      <c r="B14" s="49">
        <v>1</v>
      </c>
      <c r="C14" s="583">
        <v>3</v>
      </c>
      <c r="D14" s="583">
        <v>4</v>
      </c>
      <c r="E14" s="583">
        <v>7</v>
      </c>
      <c r="F14" s="583">
        <v>23</v>
      </c>
    </row>
    <row r="15" spans="1:6" ht="12.95" customHeight="1" x14ac:dyDescent="0.2">
      <c r="A15" s="23" t="s">
        <v>12</v>
      </c>
      <c r="B15" s="49">
        <v>1</v>
      </c>
      <c r="C15" s="583">
        <v>0</v>
      </c>
      <c r="D15" s="583">
        <v>1</v>
      </c>
      <c r="E15" s="583">
        <v>2</v>
      </c>
      <c r="F15" s="583">
        <v>10</v>
      </c>
    </row>
    <row r="16" spans="1:6" ht="12.95" customHeight="1" x14ac:dyDescent="0.2">
      <c r="A16" s="518" t="s">
        <v>66</v>
      </c>
      <c r="B16" s="49">
        <v>1</v>
      </c>
      <c r="C16" s="583">
        <v>1</v>
      </c>
      <c r="D16" s="583">
        <v>0</v>
      </c>
      <c r="E16" s="583">
        <v>2</v>
      </c>
      <c r="F16" s="583">
        <v>4</v>
      </c>
    </row>
    <row r="17" spans="1:6" ht="12.95" customHeight="1" x14ac:dyDescent="0.2">
      <c r="A17" s="518" t="s">
        <v>80</v>
      </c>
      <c r="B17" s="49">
        <v>1</v>
      </c>
      <c r="C17" s="583">
        <v>0</v>
      </c>
      <c r="D17" s="583">
        <v>0</v>
      </c>
      <c r="E17" s="583">
        <v>1</v>
      </c>
      <c r="F17" s="583">
        <v>5</v>
      </c>
    </row>
    <row r="18" spans="1:6" ht="12.95" customHeight="1" x14ac:dyDescent="0.2">
      <c r="A18" s="23" t="s">
        <v>1</v>
      </c>
      <c r="B18" s="49">
        <v>1</v>
      </c>
      <c r="C18" s="583">
        <v>4</v>
      </c>
      <c r="D18" s="583">
        <v>1</v>
      </c>
      <c r="E18" s="583">
        <v>5</v>
      </c>
      <c r="F18" s="583">
        <v>11</v>
      </c>
    </row>
    <row r="19" spans="1:6" ht="12.95" customHeight="1" x14ac:dyDescent="0.2">
      <c r="A19" s="518" t="s">
        <v>81</v>
      </c>
      <c r="B19" s="49">
        <v>1</v>
      </c>
      <c r="C19" s="583">
        <v>1</v>
      </c>
      <c r="D19" s="583">
        <v>0</v>
      </c>
      <c r="E19" s="583">
        <v>3</v>
      </c>
      <c r="F19" s="583">
        <v>12</v>
      </c>
    </row>
    <row r="20" spans="1:6" ht="12.95" customHeight="1" x14ac:dyDescent="0.2">
      <c r="A20" s="518" t="s">
        <v>82</v>
      </c>
      <c r="B20" s="49">
        <v>1</v>
      </c>
      <c r="C20" s="583">
        <v>1</v>
      </c>
      <c r="D20" s="583">
        <v>0</v>
      </c>
      <c r="E20" s="583">
        <v>1</v>
      </c>
      <c r="F20" s="583">
        <v>3</v>
      </c>
    </row>
    <row r="21" spans="1:6" ht="12.95" customHeight="1" x14ac:dyDescent="0.2">
      <c r="A21" s="518" t="s">
        <v>83</v>
      </c>
      <c r="B21" s="49">
        <v>1</v>
      </c>
      <c r="C21" s="583">
        <v>0</v>
      </c>
      <c r="D21" s="583">
        <v>0</v>
      </c>
      <c r="E21" s="583">
        <v>1</v>
      </c>
      <c r="F21" s="583">
        <v>2</v>
      </c>
    </row>
    <row r="22" spans="1:6" ht="12.95" customHeight="1" x14ac:dyDescent="0.2">
      <c r="A22" s="518" t="s">
        <v>84</v>
      </c>
      <c r="B22" s="49">
        <v>1</v>
      </c>
      <c r="C22" s="583">
        <v>0</v>
      </c>
      <c r="D22" s="583">
        <v>0</v>
      </c>
      <c r="E22" s="583">
        <v>1</v>
      </c>
      <c r="F22" s="583">
        <v>5</v>
      </c>
    </row>
    <row r="23" spans="1:6" ht="12.95" customHeight="1" x14ac:dyDescent="0.2">
      <c r="A23" s="518" t="s">
        <v>85</v>
      </c>
      <c r="B23" s="49">
        <v>1</v>
      </c>
      <c r="C23" s="583">
        <v>0</v>
      </c>
      <c r="D23" s="583">
        <v>0</v>
      </c>
      <c r="E23" s="583">
        <v>2</v>
      </c>
      <c r="F23" s="583">
        <v>6</v>
      </c>
    </row>
    <row r="24" spans="1:6" ht="12.95" customHeight="1" x14ac:dyDescent="0.2">
      <c r="A24" s="518" t="s">
        <v>38</v>
      </c>
      <c r="B24" s="49">
        <v>1</v>
      </c>
      <c r="C24" s="583">
        <v>1</v>
      </c>
      <c r="D24" s="583">
        <v>0</v>
      </c>
      <c r="E24" s="583">
        <v>3</v>
      </c>
      <c r="F24" s="583">
        <v>10</v>
      </c>
    </row>
    <row r="25" spans="1:6" ht="12.95" customHeight="1" x14ac:dyDescent="0.2">
      <c r="A25" s="23" t="s">
        <v>71</v>
      </c>
      <c r="B25" s="49">
        <v>1</v>
      </c>
      <c r="C25" s="583">
        <v>2</v>
      </c>
      <c r="D25" s="583">
        <v>0</v>
      </c>
      <c r="E25" s="583">
        <v>3</v>
      </c>
      <c r="F25" s="583">
        <v>10</v>
      </c>
    </row>
    <row r="26" spans="1:6" ht="12.95" customHeight="1" x14ac:dyDescent="0.2">
      <c r="A26" s="518" t="s">
        <v>39</v>
      </c>
      <c r="B26" s="49">
        <v>1</v>
      </c>
      <c r="C26" s="583">
        <v>0</v>
      </c>
      <c r="D26" s="583">
        <v>1</v>
      </c>
      <c r="E26" s="583">
        <v>1</v>
      </c>
      <c r="F26" s="583">
        <v>4</v>
      </c>
    </row>
    <row r="27" spans="1:6" ht="12.95" customHeight="1" x14ac:dyDescent="0.2">
      <c r="A27" s="518" t="s">
        <v>41</v>
      </c>
      <c r="B27" s="49">
        <v>1</v>
      </c>
      <c r="C27" s="583">
        <v>0</v>
      </c>
      <c r="D27" s="583">
        <v>0</v>
      </c>
      <c r="E27" s="583">
        <v>2</v>
      </c>
      <c r="F27" s="583">
        <v>7</v>
      </c>
    </row>
    <row r="28" spans="1:6" ht="12.95" customHeight="1" x14ac:dyDescent="0.2">
      <c r="A28" s="23" t="s">
        <v>42</v>
      </c>
      <c r="B28" s="49">
        <v>1</v>
      </c>
      <c r="C28" s="583">
        <v>1</v>
      </c>
      <c r="D28" s="583">
        <v>0</v>
      </c>
      <c r="E28" s="583">
        <v>2</v>
      </c>
      <c r="F28" s="583">
        <v>7</v>
      </c>
    </row>
    <row r="29" spans="1:6" ht="12.95" customHeight="1" x14ac:dyDescent="0.2">
      <c r="A29" s="518" t="s">
        <v>86</v>
      </c>
      <c r="B29" s="49">
        <v>1</v>
      </c>
      <c r="C29" s="583">
        <v>1</v>
      </c>
      <c r="D29" s="583">
        <v>0</v>
      </c>
      <c r="E29" s="583">
        <v>1</v>
      </c>
      <c r="F29" s="583">
        <v>1</v>
      </c>
    </row>
    <row r="30" spans="1:6" ht="12.95" customHeight="1" x14ac:dyDescent="0.2">
      <c r="A30" s="518" t="s">
        <v>87</v>
      </c>
      <c r="B30" s="49">
        <v>1</v>
      </c>
      <c r="C30" s="583">
        <v>0</v>
      </c>
      <c r="D30" s="583">
        <v>0</v>
      </c>
      <c r="E30" s="583">
        <v>2</v>
      </c>
      <c r="F30" s="583">
        <v>3</v>
      </c>
    </row>
    <row r="31" spans="1:6" ht="12.95" customHeight="1" x14ac:dyDescent="0.2">
      <c r="A31" s="518" t="s">
        <v>88</v>
      </c>
      <c r="B31" s="49">
        <v>1</v>
      </c>
      <c r="C31" s="583">
        <v>0</v>
      </c>
      <c r="D31" s="583">
        <v>0</v>
      </c>
      <c r="E31" s="583">
        <v>1</v>
      </c>
      <c r="F31" s="583">
        <v>2</v>
      </c>
    </row>
    <row r="32" spans="1:6" ht="12.95" customHeight="1" x14ac:dyDescent="0.2">
      <c r="A32" s="518" t="s">
        <v>13</v>
      </c>
      <c r="B32" s="49">
        <v>1</v>
      </c>
      <c r="C32" s="583">
        <v>0</v>
      </c>
      <c r="D32" s="583">
        <v>0</v>
      </c>
      <c r="E32" s="583">
        <v>3</v>
      </c>
      <c r="F32" s="583">
        <v>12</v>
      </c>
    </row>
    <row r="33" spans="1:6" ht="12.95" customHeight="1" x14ac:dyDescent="0.2">
      <c r="A33" s="518" t="s">
        <v>43</v>
      </c>
      <c r="B33" s="49">
        <v>1</v>
      </c>
      <c r="C33" s="583">
        <v>0</v>
      </c>
      <c r="D33" s="583">
        <v>0</v>
      </c>
      <c r="E33" s="583">
        <v>3</v>
      </c>
      <c r="F33" s="583">
        <v>15</v>
      </c>
    </row>
    <row r="34" spans="1:6" ht="12.95" customHeight="1" x14ac:dyDescent="0.2">
      <c r="A34" s="518" t="s">
        <v>89</v>
      </c>
      <c r="B34" s="49">
        <v>1</v>
      </c>
      <c r="C34" s="583">
        <v>1</v>
      </c>
      <c r="D34" s="583">
        <v>0</v>
      </c>
      <c r="E34" s="583">
        <v>1</v>
      </c>
      <c r="F34" s="583">
        <v>4</v>
      </c>
    </row>
    <row r="35" spans="1:6" ht="12.95" customHeight="1" x14ac:dyDescent="0.2">
      <c r="A35" s="518" t="s">
        <v>90</v>
      </c>
      <c r="B35" s="49">
        <v>1</v>
      </c>
      <c r="C35" s="583">
        <v>0</v>
      </c>
      <c r="D35" s="583">
        <v>0</v>
      </c>
      <c r="E35" s="583">
        <v>0</v>
      </c>
      <c r="F35" s="583">
        <v>3</v>
      </c>
    </row>
    <row r="36" spans="1:6" ht="12.95" customHeight="1" x14ac:dyDescent="0.2">
      <c r="A36" s="23" t="s">
        <v>44</v>
      </c>
      <c r="B36" s="49">
        <v>1</v>
      </c>
      <c r="C36" s="583">
        <v>2</v>
      </c>
      <c r="D36" s="583">
        <v>0</v>
      </c>
      <c r="E36" s="583">
        <v>2</v>
      </c>
      <c r="F36" s="583">
        <v>9</v>
      </c>
    </row>
    <row r="37" spans="1:6" ht="12.95" customHeight="1" x14ac:dyDescent="0.2">
      <c r="A37" s="518" t="s">
        <v>14</v>
      </c>
      <c r="B37" s="49">
        <v>1</v>
      </c>
      <c r="C37" s="583">
        <v>2</v>
      </c>
      <c r="D37" s="583">
        <v>0</v>
      </c>
      <c r="E37" s="583">
        <v>3</v>
      </c>
      <c r="F37" s="583">
        <v>13</v>
      </c>
    </row>
    <row r="38" spans="1:6" ht="12.95" customHeight="1" x14ac:dyDescent="0.2">
      <c r="A38" s="518" t="s">
        <v>91</v>
      </c>
      <c r="B38" s="49">
        <v>1</v>
      </c>
      <c r="C38" s="583">
        <v>1</v>
      </c>
      <c r="D38" s="583">
        <v>0</v>
      </c>
      <c r="E38" s="583">
        <v>1</v>
      </c>
      <c r="F38" s="583">
        <v>11</v>
      </c>
    </row>
    <row r="39" spans="1:6" ht="12.95" customHeight="1" x14ac:dyDescent="0.2">
      <c r="A39" s="518" t="s">
        <v>17</v>
      </c>
      <c r="B39" s="49">
        <v>1</v>
      </c>
      <c r="C39" s="583">
        <v>0</v>
      </c>
      <c r="D39" s="583">
        <v>1</v>
      </c>
      <c r="E39" s="583">
        <v>1</v>
      </c>
      <c r="F39" s="583">
        <v>6</v>
      </c>
    </row>
    <row r="40" spans="1:6" ht="12.95" customHeight="1" x14ac:dyDescent="0.2">
      <c r="A40" s="563" t="s">
        <v>45</v>
      </c>
      <c r="B40" s="584">
        <v>1</v>
      </c>
      <c r="C40" s="585">
        <v>1</v>
      </c>
      <c r="D40" s="585">
        <v>0</v>
      </c>
      <c r="E40" s="585">
        <v>1</v>
      </c>
      <c r="F40" s="585">
        <v>3</v>
      </c>
    </row>
    <row r="41" spans="1:6" x14ac:dyDescent="0.2">
      <c r="A41" s="29"/>
      <c r="B41" s="29"/>
      <c r="C41" s="375"/>
      <c r="D41" s="375"/>
      <c r="E41" s="348"/>
      <c r="F41" s="348"/>
    </row>
    <row r="42" spans="1:6" x14ac:dyDescent="0.2">
      <c r="A42" s="73" t="s">
        <v>836</v>
      </c>
      <c r="B42" s="29"/>
      <c r="C42" s="375"/>
      <c r="D42" s="375"/>
      <c r="E42" s="348"/>
      <c r="F42" s="348"/>
    </row>
    <row r="43" spans="1:6" ht="26.25" customHeight="1" x14ac:dyDescent="0.2">
      <c r="A43" s="854" t="s">
        <v>148</v>
      </c>
      <c r="B43" s="854"/>
      <c r="C43" s="854"/>
      <c r="D43" s="854"/>
      <c r="E43" s="854"/>
      <c r="F43" s="854"/>
    </row>
  </sheetData>
  <mergeCells count="4">
    <mergeCell ref="A4:A6"/>
    <mergeCell ref="B4:F4"/>
    <mergeCell ref="D5:F5"/>
    <mergeCell ref="A43:F43"/>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&amp;R&amp;"Tahoma,Normal"&amp;10 367</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E41"/>
  <sheetViews>
    <sheetView showGridLines="0" view="pageBreakPreview" zoomScaleNormal="100" zoomScaleSheetLayoutView="100" workbookViewId="0">
      <selection activeCell="B40" sqref="B40"/>
    </sheetView>
  </sheetViews>
  <sheetFormatPr baseColWidth="10" defaultRowHeight="15" x14ac:dyDescent="0.25"/>
  <cols>
    <col min="1" max="1" width="21.140625" customWidth="1"/>
    <col min="2" max="2" width="28.85546875" customWidth="1"/>
    <col min="3" max="3" width="21.85546875" customWidth="1"/>
  </cols>
  <sheetData>
    <row r="1" spans="1:3" x14ac:dyDescent="0.25">
      <c r="A1" s="7" t="s">
        <v>157</v>
      </c>
      <c r="B1" s="8"/>
      <c r="C1" s="315" t="s">
        <v>75</v>
      </c>
    </row>
    <row r="2" spans="1:3" x14ac:dyDescent="0.25">
      <c r="A2" s="7" t="s">
        <v>155</v>
      </c>
      <c r="B2" s="8"/>
      <c r="C2" s="315"/>
    </row>
    <row r="3" spans="1:3" x14ac:dyDescent="0.25">
      <c r="A3" s="349">
        <v>2013</v>
      </c>
      <c r="B3" s="349"/>
      <c r="C3" s="351"/>
    </row>
    <row r="4" spans="1:3" ht="7.5" customHeight="1" x14ac:dyDescent="0.25">
      <c r="A4" s="352"/>
      <c r="B4" s="352"/>
      <c r="C4" s="351"/>
    </row>
    <row r="5" spans="1:3" x14ac:dyDescent="0.25">
      <c r="A5" s="891" t="s">
        <v>3</v>
      </c>
      <c r="B5" s="851" t="s">
        <v>154</v>
      </c>
      <c r="C5" s="851"/>
    </row>
    <row r="6" spans="1:3" x14ac:dyDescent="0.25">
      <c r="A6" s="896"/>
      <c r="B6" s="846">
        <v>2013</v>
      </c>
      <c r="C6" s="846"/>
    </row>
    <row r="7" spans="1:3" ht="12.95" customHeight="1" x14ac:dyDescent="0.25">
      <c r="A7" s="341" t="s">
        <v>4</v>
      </c>
      <c r="B7" s="356">
        <f>SUM(B8:B38)</f>
        <v>31</v>
      </c>
      <c r="C7" s="356"/>
    </row>
    <row r="8" spans="1:3" ht="12.95" customHeight="1" x14ac:dyDescent="0.25">
      <c r="A8" s="560" t="s">
        <v>76</v>
      </c>
      <c r="B8" s="546">
        <v>1</v>
      </c>
      <c r="C8" s="546"/>
    </row>
    <row r="9" spans="1:3" ht="12.95" customHeight="1" x14ac:dyDescent="0.25">
      <c r="A9" s="518" t="s">
        <v>77</v>
      </c>
      <c r="B9" s="360">
        <v>1</v>
      </c>
      <c r="C9" s="360"/>
    </row>
    <row r="10" spans="1:3" ht="12.95" customHeight="1" x14ac:dyDescent="0.25">
      <c r="A10" s="23" t="s">
        <v>153</v>
      </c>
      <c r="B10" s="360">
        <v>1</v>
      </c>
      <c r="C10" s="360"/>
    </row>
    <row r="11" spans="1:3" ht="12.95" customHeight="1" x14ac:dyDescent="0.25">
      <c r="A11" s="23" t="s">
        <v>78</v>
      </c>
      <c r="B11" s="360">
        <v>1</v>
      </c>
      <c r="C11" s="360"/>
    </row>
    <row r="12" spans="1:3" ht="12.95" customHeight="1" x14ac:dyDescent="0.25">
      <c r="A12" s="23" t="s">
        <v>79</v>
      </c>
      <c r="B12" s="360">
        <v>1</v>
      </c>
      <c r="C12" s="360"/>
    </row>
    <row r="13" spans="1:3" ht="12.95" customHeight="1" x14ac:dyDescent="0.25">
      <c r="A13" s="23" t="s">
        <v>21</v>
      </c>
      <c r="B13" s="360">
        <v>1</v>
      </c>
      <c r="C13" s="360"/>
    </row>
    <row r="14" spans="1:3" ht="12.95" customHeight="1" x14ac:dyDescent="0.25">
      <c r="A14" s="23" t="s">
        <v>7</v>
      </c>
      <c r="B14" s="360">
        <v>1</v>
      </c>
      <c r="C14" s="360"/>
    </row>
    <row r="15" spans="1:3" ht="12.95" customHeight="1" x14ac:dyDescent="0.25">
      <c r="A15" s="23" t="s">
        <v>152</v>
      </c>
      <c r="B15" s="360">
        <v>1</v>
      </c>
      <c r="C15" s="360"/>
    </row>
    <row r="16" spans="1:3" ht="12.95" customHeight="1" x14ac:dyDescent="0.25">
      <c r="A16" s="23" t="s">
        <v>66</v>
      </c>
      <c r="B16" s="360">
        <v>1</v>
      </c>
      <c r="C16" s="360"/>
    </row>
    <row r="17" spans="1:3" ht="12.95" customHeight="1" x14ac:dyDescent="0.25">
      <c r="A17" s="23" t="s">
        <v>80</v>
      </c>
      <c r="B17" s="360">
        <v>1</v>
      </c>
      <c r="C17" s="360"/>
    </row>
    <row r="18" spans="1:3" ht="12.95" customHeight="1" x14ac:dyDescent="0.25">
      <c r="A18" s="23" t="s">
        <v>1</v>
      </c>
      <c r="B18" s="360">
        <v>1</v>
      </c>
      <c r="C18" s="360"/>
    </row>
    <row r="19" spans="1:3" ht="12.95" customHeight="1" x14ac:dyDescent="0.25">
      <c r="A19" s="23" t="s">
        <v>81</v>
      </c>
      <c r="B19" s="360">
        <v>1</v>
      </c>
      <c r="C19" s="360"/>
    </row>
    <row r="20" spans="1:3" ht="12.95" customHeight="1" x14ac:dyDescent="0.25">
      <c r="A20" s="23" t="s">
        <v>82</v>
      </c>
      <c r="B20" s="360">
        <v>1</v>
      </c>
      <c r="C20" s="360"/>
    </row>
    <row r="21" spans="1:3" ht="12.95" customHeight="1" x14ac:dyDescent="0.25">
      <c r="A21" s="23" t="s">
        <v>151</v>
      </c>
      <c r="B21" s="360">
        <v>1</v>
      </c>
      <c r="C21" s="360"/>
    </row>
    <row r="22" spans="1:3" ht="12.95" customHeight="1" x14ac:dyDescent="0.25">
      <c r="A22" s="23" t="s">
        <v>37</v>
      </c>
      <c r="B22" s="360">
        <v>1</v>
      </c>
      <c r="C22" s="360"/>
    </row>
    <row r="23" spans="1:3" ht="12.95" customHeight="1" x14ac:dyDescent="0.25">
      <c r="A23" s="23" t="s">
        <v>85</v>
      </c>
      <c r="B23" s="360">
        <v>1</v>
      </c>
      <c r="C23" s="360"/>
    </row>
    <row r="24" spans="1:3" ht="12.95" customHeight="1" x14ac:dyDescent="0.25">
      <c r="A24" s="23" t="s">
        <v>71</v>
      </c>
      <c r="B24" s="360">
        <v>1</v>
      </c>
      <c r="C24" s="360"/>
    </row>
    <row r="25" spans="1:3" ht="12.95" customHeight="1" x14ac:dyDescent="0.25">
      <c r="A25" s="23" t="s">
        <v>39</v>
      </c>
      <c r="B25" s="360">
        <v>1</v>
      </c>
      <c r="C25" s="360"/>
    </row>
    <row r="26" spans="1:3" ht="12.95" customHeight="1" x14ac:dyDescent="0.25">
      <c r="A26" s="23" t="s">
        <v>41</v>
      </c>
      <c r="B26" s="360">
        <v>1</v>
      </c>
      <c r="C26" s="360"/>
    </row>
    <row r="27" spans="1:3" ht="12.95" customHeight="1" x14ac:dyDescent="0.25">
      <c r="A27" s="23" t="s">
        <v>42</v>
      </c>
      <c r="B27" s="360">
        <v>1</v>
      </c>
      <c r="C27" s="360"/>
    </row>
    <row r="28" spans="1:3" ht="12.95" customHeight="1" x14ac:dyDescent="0.25">
      <c r="A28" s="23" t="s">
        <v>86</v>
      </c>
      <c r="B28" s="360">
        <v>1</v>
      </c>
      <c r="C28" s="360"/>
    </row>
    <row r="29" spans="1:3" ht="12.95" customHeight="1" x14ac:dyDescent="0.25">
      <c r="A29" s="23" t="s">
        <v>87</v>
      </c>
      <c r="B29" s="360">
        <v>1</v>
      </c>
      <c r="C29" s="360"/>
    </row>
    <row r="30" spans="1:3" ht="12.95" customHeight="1" x14ac:dyDescent="0.25">
      <c r="A30" s="23" t="s">
        <v>88</v>
      </c>
      <c r="B30" s="360">
        <v>1</v>
      </c>
      <c r="C30" s="360"/>
    </row>
    <row r="31" spans="1:3" ht="12.95" customHeight="1" x14ac:dyDescent="0.25">
      <c r="A31" s="23" t="s">
        <v>13</v>
      </c>
      <c r="B31" s="360">
        <v>1</v>
      </c>
      <c r="C31" s="360"/>
    </row>
    <row r="32" spans="1:3" ht="12.95" customHeight="1" x14ac:dyDescent="0.25">
      <c r="A32" s="23" t="s">
        <v>43</v>
      </c>
      <c r="B32" s="360">
        <v>1</v>
      </c>
      <c r="C32" s="360"/>
    </row>
    <row r="33" spans="1:5" ht="12.95" customHeight="1" x14ac:dyDescent="0.25">
      <c r="A33" s="23" t="s">
        <v>89</v>
      </c>
      <c r="B33" s="360">
        <v>1</v>
      </c>
      <c r="C33" s="360"/>
    </row>
    <row r="34" spans="1:5" ht="12.95" customHeight="1" x14ac:dyDescent="0.25">
      <c r="A34" s="23" t="s">
        <v>90</v>
      </c>
      <c r="B34" s="360">
        <v>1</v>
      </c>
      <c r="C34" s="360"/>
    </row>
    <row r="35" spans="1:5" ht="12.95" customHeight="1" x14ac:dyDescent="0.25">
      <c r="A35" s="23" t="s">
        <v>14</v>
      </c>
      <c r="B35" s="360">
        <v>1</v>
      </c>
      <c r="C35" s="360"/>
    </row>
    <row r="36" spans="1:5" ht="12.95" customHeight="1" x14ac:dyDescent="0.25">
      <c r="A36" s="23" t="s">
        <v>91</v>
      </c>
      <c r="B36" s="360">
        <v>1</v>
      </c>
      <c r="C36" s="360"/>
    </row>
    <row r="37" spans="1:5" ht="12.95" customHeight="1" x14ac:dyDescent="0.25">
      <c r="A37" s="23" t="s">
        <v>17</v>
      </c>
      <c r="B37" s="360">
        <v>1</v>
      </c>
      <c r="C37" s="360"/>
    </row>
    <row r="38" spans="1:5" ht="12.95" customHeight="1" x14ac:dyDescent="0.25">
      <c r="A38" s="586" t="s">
        <v>45</v>
      </c>
      <c r="B38" s="549">
        <v>1</v>
      </c>
      <c r="C38" s="549"/>
    </row>
    <row r="39" spans="1:5" ht="10.5" customHeight="1" x14ac:dyDescent="0.25">
      <c r="A39" s="29"/>
      <c r="B39" s="29"/>
      <c r="C39" s="30"/>
    </row>
    <row r="40" spans="1:5" ht="24" customHeight="1" x14ac:dyDescent="0.25">
      <c r="A40" s="883" t="s">
        <v>150</v>
      </c>
      <c r="B40" s="883"/>
      <c r="C40" s="883"/>
      <c r="D40" s="59"/>
      <c r="E40" s="59"/>
    </row>
    <row r="41" spans="1:5" ht="24" customHeight="1" x14ac:dyDescent="0.25">
      <c r="A41" s="883" t="s">
        <v>149</v>
      </c>
      <c r="B41" s="883"/>
      <c r="C41" s="883"/>
    </row>
  </sheetData>
  <mergeCells count="4">
    <mergeCell ref="B5:C5"/>
    <mergeCell ref="A41:C41"/>
    <mergeCell ref="A40:C40"/>
    <mergeCell ref="A5:A6"/>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&amp;L&amp;"Tahoma,Normal"&amp;10 368</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61"/>
  <sheetViews>
    <sheetView showGridLines="0" view="pageBreakPreview" zoomScaleNormal="100" zoomScaleSheetLayoutView="100" workbookViewId="0">
      <selection activeCell="B40" sqref="B40"/>
    </sheetView>
  </sheetViews>
  <sheetFormatPr baseColWidth="10" defaultRowHeight="15" x14ac:dyDescent="0.25"/>
  <cols>
    <col min="1" max="1" width="54.5703125" customWidth="1"/>
    <col min="2" max="2" width="24.140625" customWidth="1"/>
    <col min="3" max="3" width="12.28515625" customWidth="1"/>
    <col min="4" max="4" width="14" customWidth="1"/>
    <col min="5" max="5" width="25.28515625" customWidth="1"/>
    <col min="6" max="6" width="13.7109375" customWidth="1"/>
    <col min="7" max="7" width="14.28515625" customWidth="1"/>
  </cols>
  <sheetData>
    <row r="1" spans="1:7" x14ac:dyDescent="0.25">
      <c r="A1" s="7" t="s">
        <v>1057</v>
      </c>
      <c r="C1" s="361" t="s">
        <v>94</v>
      </c>
      <c r="D1" s="34"/>
      <c r="E1" s="35"/>
      <c r="F1" s="35"/>
      <c r="G1" s="36"/>
    </row>
    <row r="2" spans="1:7" x14ac:dyDescent="0.25">
      <c r="A2" s="20" t="s">
        <v>159</v>
      </c>
      <c r="B2" s="8"/>
      <c r="C2" s="19"/>
      <c r="D2" s="34"/>
      <c r="E2" s="35"/>
      <c r="F2" s="35"/>
      <c r="G2" s="36"/>
    </row>
    <row r="3" spans="1:7" ht="15.75" x14ac:dyDescent="0.25">
      <c r="A3" s="21">
        <v>2013</v>
      </c>
      <c r="B3" s="21"/>
      <c r="C3" s="9"/>
      <c r="D3" s="60"/>
      <c r="E3" s="38"/>
      <c r="F3" s="38"/>
      <c r="G3" s="39"/>
    </row>
    <row r="4" spans="1:7" ht="13.5" customHeight="1" x14ac:dyDescent="0.25">
      <c r="A4" s="22"/>
      <c r="B4" s="22"/>
      <c r="C4" s="9"/>
      <c r="D4" s="60"/>
      <c r="E4" s="38"/>
      <c r="F4" s="38"/>
      <c r="G4" s="39"/>
    </row>
    <row r="5" spans="1:7" ht="17.25" customHeight="1" x14ac:dyDescent="0.25">
      <c r="A5" s="17" t="s">
        <v>3</v>
      </c>
      <c r="B5" s="851" t="s">
        <v>160</v>
      </c>
      <c r="C5" s="851"/>
      <c r="D5" s="61"/>
    </row>
    <row r="6" spans="1:7" ht="15" customHeight="1" x14ac:dyDescent="0.25">
      <c r="A6" s="341" t="s">
        <v>4</v>
      </c>
      <c r="B6" s="897">
        <v>31</v>
      </c>
      <c r="C6" s="897"/>
    </row>
    <row r="7" spans="1:7" x14ac:dyDescent="0.25">
      <c r="A7" s="560" t="s">
        <v>76</v>
      </c>
      <c r="B7" s="587" t="s">
        <v>161</v>
      </c>
      <c r="C7" s="588"/>
    </row>
    <row r="8" spans="1:7" ht="13.5" customHeight="1" x14ac:dyDescent="0.25">
      <c r="A8" s="518" t="s">
        <v>162</v>
      </c>
      <c r="B8" s="589" t="s">
        <v>161</v>
      </c>
      <c r="C8" s="590"/>
    </row>
    <row r="9" spans="1:7" ht="13.5" customHeight="1" x14ac:dyDescent="0.25">
      <c r="A9" s="78" t="s">
        <v>153</v>
      </c>
      <c r="B9" s="589" t="s">
        <v>161</v>
      </c>
      <c r="C9" s="590"/>
    </row>
    <row r="10" spans="1:7" ht="13.5" customHeight="1" x14ac:dyDescent="0.25">
      <c r="A10" s="78" t="s">
        <v>78</v>
      </c>
      <c r="B10" s="589" t="s">
        <v>161</v>
      </c>
      <c r="C10" s="590"/>
    </row>
    <row r="11" spans="1:7" ht="13.5" customHeight="1" x14ac:dyDescent="0.25">
      <c r="A11" s="78" t="s">
        <v>163</v>
      </c>
      <c r="B11" s="589" t="s">
        <v>161</v>
      </c>
      <c r="C11" s="590"/>
    </row>
    <row r="12" spans="1:7" ht="13.5" customHeight="1" x14ac:dyDescent="0.25">
      <c r="A12" s="78" t="s">
        <v>21</v>
      </c>
      <c r="B12" s="589" t="s">
        <v>161</v>
      </c>
      <c r="C12" s="590"/>
    </row>
    <row r="13" spans="1:7" ht="13.5" customHeight="1" x14ac:dyDescent="0.25">
      <c r="A13" s="78" t="s">
        <v>7</v>
      </c>
      <c r="B13" s="589" t="s">
        <v>161</v>
      </c>
      <c r="C13" s="590"/>
    </row>
    <row r="14" spans="1:7" ht="13.5" customHeight="1" x14ac:dyDescent="0.25">
      <c r="A14" s="78" t="s">
        <v>66</v>
      </c>
      <c r="B14" s="589" t="s">
        <v>161</v>
      </c>
      <c r="C14" s="590"/>
    </row>
    <row r="15" spans="1:7" ht="13.5" customHeight="1" x14ac:dyDescent="0.25">
      <c r="A15" s="78" t="s">
        <v>1</v>
      </c>
      <c r="B15" s="589" t="s">
        <v>161</v>
      </c>
      <c r="C15" s="590"/>
    </row>
    <row r="16" spans="1:7" ht="13.5" customHeight="1" x14ac:dyDescent="0.25">
      <c r="A16" s="78" t="s">
        <v>81</v>
      </c>
      <c r="B16" s="589" t="s">
        <v>161</v>
      </c>
      <c r="C16" s="590"/>
    </row>
    <row r="17" spans="1:3" ht="13.5" customHeight="1" x14ac:dyDescent="0.25">
      <c r="A17" s="78" t="s">
        <v>82</v>
      </c>
      <c r="B17" s="589" t="s">
        <v>161</v>
      </c>
      <c r="C17" s="590"/>
    </row>
    <row r="18" spans="1:3" ht="13.5" customHeight="1" x14ac:dyDescent="0.25">
      <c r="A18" s="78" t="s">
        <v>151</v>
      </c>
      <c r="B18" s="589" t="s">
        <v>161</v>
      </c>
      <c r="C18" s="590"/>
    </row>
    <row r="19" spans="1:3" ht="13.5" customHeight="1" x14ac:dyDescent="0.25">
      <c r="A19" s="78" t="s">
        <v>37</v>
      </c>
      <c r="B19" s="589" t="s">
        <v>161</v>
      </c>
      <c r="C19" s="590"/>
    </row>
    <row r="20" spans="1:3" ht="13.5" customHeight="1" x14ac:dyDescent="0.25">
      <c r="A20" s="78" t="s">
        <v>85</v>
      </c>
      <c r="B20" s="589" t="s">
        <v>161</v>
      </c>
      <c r="C20" s="590"/>
    </row>
    <row r="21" spans="1:3" ht="13.5" customHeight="1" x14ac:dyDescent="0.25">
      <c r="A21" s="78" t="s">
        <v>38</v>
      </c>
      <c r="B21" s="589" t="s">
        <v>161</v>
      </c>
      <c r="C21" s="590"/>
    </row>
    <row r="22" spans="1:3" ht="13.5" customHeight="1" x14ac:dyDescent="0.25">
      <c r="A22" s="78" t="s">
        <v>71</v>
      </c>
      <c r="B22" s="589" t="s">
        <v>161</v>
      </c>
      <c r="C22" s="590"/>
    </row>
    <row r="23" spans="1:3" ht="13.5" customHeight="1" x14ac:dyDescent="0.25">
      <c r="A23" s="78" t="s">
        <v>39</v>
      </c>
      <c r="B23" s="589" t="s">
        <v>161</v>
      </c>
      <c r="C23" s="590"/>
    </row>
    <row r="24" spans="1:3" ht="13.5" customHeight="1" x14ac:dyDescent="0.25">
      <c r="A24" s="78" t="s">
        <v>41</v>
      </c>
      <c r="B24" s="589" t="s">
        <v>161</v>
      </c>
      <c r="C24" s="590"/>
    </row>
    <row r="25" spans="1:3" ht="13.5" customHeight="1" x14ac:dyDescent="0.25">
      <c r="A25" s="78" t="s">
        <v>42</v>
      </c>
      <c r="B25" s="589" t="s">
        <v>161</v>
      </c>
      <c r="C25" s="590"/>
    </row>
    <row r="26" spans="1:3" ht="13.5" customHeight="1" x14ac:dyDescent="0.25">
      <c r="A26" s="78" t="s">
        <v>86</v>
      </c>
      <c r="B26" s="589" t="s">
        <v>161</v>
      </c>
      <c r="C26" s="590"/>
    </row>
    <row r="27" spans="1:3" ht="13.5" customHeight="1" x14ac:dyDescent="0.25">
      <c r="A27" s="78" t="s">
        <v>87</v>
      </c>
      <c r="B27" s="589" t="s">
        <v>161</v>
      </c>
      <c r="C27" s="590"/>
    </row>
    <row r="28" spans="1:3" ht="13.5" customHeight="1" x14ac:dyDescent="0.25">
      <c r="A28" s="78" t="s">
        <v>88</v>
      </c>
      <c r="B28" s="589" t="s">
        <v>161</v>
      </c>
      <c r="C28" s="590"/>
    </row>
    <row r="29" spans="1:3" ht="13.5" customHeight="1" x14ac:dyDescent="0.25">
      <c r="A29" s="78" t="s">
        <v>13</v>
      </c>
      <c r="B29" s="589" t="s">
        <v>161</v>
      </c>
      <c r="C29" s="590"/>
    </row>
    <row r="30" spans="1:3" ht="13.5" customHeight="1" x14ac:dyDescent="0.25">
      <c r="A30" s="78" t="s">
        <v>43</v>
      </c>
      <c r="B30" s="589" t="s">
        <v>161</v>
      </c>
      <c r="C30" s="590"/>
    </row>
    <row r="31" spans="1:3" ht="13.5" customHeight="1" x14ac:dyDescent="0.25">
      <c r="A31" s="78" t="s">
        <v>89</v>
      </c>
      <c r="B31" s="589" t="s">
        <v>161</v>
      </c>
      <c r="C31" s="590"/>
    </row>
    <row r="32" spans="1:3" ht="13.5" customHeight="1" x14ac:dyDescent="0.25">
      <c r="A32" s="78" t="s">
        <v>90</v>
      </c>
      <c r="B32" s="589" t="s">
        <v>161</v>
      </c>
      <c r="C32" s="590"/>
    </row>
    <row r="33" spans="1:4" ht="13.5" customHeight="1" x14ac:dyDescent="0.25">
      <c r="A33" s="78" t="s">
        <v>44</v>
      </c>
      <c r="B33" s="589" t="s">
        <v>161</v>
      </c>
      <c r="C33" s="590"/>
    </row>
    <row r="34" spans="1:4" ht="13.5" customHeight="1" x14ac:dyDescent="0.25">
      <c r="A34" s="78" t="s">
        <v>14</v>
      </c>
      <c r="B34" s="589" t="s">
        <v>161</v>
      </c>
      <c r="C34" s="590"/>
    </row>
    <row r="35" spans="1:4" ht="13.5" customHeight="1" x14ac:dyDescent="0.25">
      <c r="A35" s="78" t="s">
        <v>91</v>
      </c>
      <c r="B35" s="589" t="s">
        <v>161</v>
      </c>
      <c r="C35" s="590"/>
    </row>
    <row r="36" spans="1:4" ht="13.5" customHeight="1" x14ac:dyDescent="0.25">
      <c r="A36" s="78" t="s">
        <v>17</v>
      </c>
      <c r="B36" s="589" t="s">
        <v>161</v>
      </c>
      <c r="C36" s="590"/>
    </row>
    <row r="37" spans="1:4" ht="14.25" customHeight="1" x14ac:dyDescent="0.25">
      <c r="A37" s="559" t="s">
        <v>45</v>
      </c>
      <c r="B37" s="591" t="s">
        <v>161</v>
      </c>
      <c r="C37" s="592"/>
    </row>
    <row r="38" spans="1:4" ht="12.75" customHeight="1" x14ac:dyDescent="0.25">
      <c r="A38" s="29"/>
      <c r="B38" s="29"/>
      <c r="C38" s="30"/>
      <c r="D38" s="62"/>
    </row>
    <row r="39" spans="1:4" ht="18.75" customHeight="1" x14ac:dyDescent="0.25">
      <c r="A39" s="31" t="s">
        <v>164</v>
      </c>
      <c r="B39" s="31"/>
      <c r="C39" s="30"/>
      <c r="D39" s="62"/>
    </row>
    <row r="40" spans="1:4" ht="23.25" customHeight="1" x14ac:dyDescent="0.25">
      <c r="A40" s="883" t="s">
        <v>165</v>
      </c>
      <c r="B40" s="883"/>
      <c r="C40" s="883"/>
      <c r="D40" s="62"/>
    </row>
    <row r="41" spans="1:4" ht="13.5" customHeight="1" x14ac:dyDescent="0.25">
      <c r="A41" s="63"/>
      <c r="B41" s="63"/>
      <c r="C41" s="45"/>
      <c r="D41" s="62"/>
    </row>
    <row r="42" spans="1:4" ht="13.5" customHeight="1" x14ac:dyDescent="0.25">
      <c r="A42" s="63"/>
      <c r="B42" s="63"/>
      <c r="C42" s="45"/>
      <c r="D42" s="62"/>
    </row>
    <row r="43" spans="1:4" ht="13.5" customHeight="1" x14ac:dyDescent="0.25">
      <c r="A43" s="64"/>
      <c r="B43" s="64"/>
      <c r="C43" s="45"/>
      <c r="D43" s="62"/>
    </row>
    <row r="44" spans="1:4" ht="13.5" customHeight="1" x14ac:dyDescent="0.25">
      <c r="A44" s="63"/>
      <c r="B44" s="63"/>
      <c r="C44" s="45"/>
      <c r="D44" s="62"/>
    </row>
    <row r="45" spans="1:4" ht="13.5" customHeight="1" x14ac:dyDescent="0.25">
      <c r="A45" s="63"/>
      <c r="B45" s="63"/>
      <c r="C45" s="45"/>
      <c r="D45" s="62"/>
    </row>
    <row r="46" spans="1:4" ht="13.5" customHeight="1" x14ac:dyDescent="0.25">
      <c r="A46" s="64"/>
      <c r="B46" s="64"/>
      <c r="C46" s="45"/>
      <c r="D46" s="62"/>
    </row>
    <row r="47" spans="1:4" ht="13.5" customHeight="1" x14ac:dyDescent="0.25">
      <c r="A47" s="63"/>
      <c r="B47" s="63"/>
      <c r="C47" s="45"/>
      <c r="D47" s="62"/>
    </row>
    <row r="48" spans="1:4" ht="13.5" customHeight="1" x14ac:dyDescent="0.25">
      <c r="A48" s="63"/>
      <c r="B48" s="63"/>
      <c r="C48" s="45"/>
      <c r="D48" s="62"/>
    </row>
    <row r="49" spans="1:4" ht="13.5" customHeight="1" x14ac:dyDescent="0.25">
      <c r="A49" s="63"/>
      <c r="B49" s="63"/>
      <c r="C49" s="45"/>
      <c r="D49" s="62"/>
    </row>
    <row r="50" spans="1:4" ht="13.5" customHeight="1" x14ac:dyDescent="0.25">
      <c r="A50" s="63"/>
      <c r="B50" s="63"/>
      <c r="C50" s="45"/>
      <c r="D50" s="62"/>
    </row>
    <row r="51" spans="1:4" ht="13.5" customHeight="1" x14ac:dyDescent="0.25">
      <c r="A51" s="63"/>
      <c r="B51" s="63"/>
      <c r="C51" s="45"/>
      <c r="D51" s="62"/>
    </row>
    <row r="52" spans="1:4" ht="13.5" customHeight="1" x14ac:dyDescent="0.25">
      <c r="A52" s="63"/>
      <c r="B52" s="63"/>
      <c r="C52" s="45"/>
      <c r="D52" s="62"/>
    </row>
    <row r="53" spans="1:4" ht="13.5" customHeight="1" x14ac:dyDescent="0.25">
      <c r="A53" s="63"/>
      <c r="B53" s="63"/>
      <c r="C53" s="45"/>
      <c r="D53" s="62"/>
    </row>
    <row r="54" spans="1:4" ht="13.5" customHeight="1" x14ac:dyDescent="0.25">
      <c r="A54" s="64"/>
      <c r="B54" s="64"/>
      <c r="C54" s="45"/>
      <c r="D54" s="62"/>
    </row>
    <row r="55" spans="1:4" ht="13.5" customHeight="1" x14ac:dyDescent="0.25">
      <c r="A55" s="63"/>
      <c r="B55" s="63"/>
      <c r="C55" s="45"/>
      <c r="D55" s="62"/>
    </row>
    <row r="56" spans="1:4" ht="13.5" customHeight="1" x14ac:dyDescent="0.25">
      <c r="A56" s="63"/>
      <c r="B56" s="63"/>
      <c r="C56" s="45"/>
      <c r="D56" s="62"/>
    </row>
    <row r="57" spans="1:4" ht="13.5" customHeight="1" x14ac:dyDescent="0.25">
      <c r="A57" s="63"/>
      <c r="B57" s="63"/>
      <c r="C57" s="45"/>
      <c r="D57" s="62"/>
    </row>
    <row r="58" spans="1:4" ht="13.5" customHeight="1" x14ac:dyDescent="0.25">
      <c r="A58" s="63"/>
      <c r="B58" s="63"/>
      <c r="C58" s="45"/>
      <c r="D58" s="62"/>
    </row>
    <row r="59" spans="1:4" x14ac:dyDescent="0.25">
      <c r="A59" s="29"/>
      <c r="B59" s="29"/>
      <c r="C59" s="29"/>
    </row>
    <row r="60" spans="1:4" ht="16.5" customHeight="1" x14ac:dyDescent="0.25"/>
    <row r="61" spans="1:4" x14ac:dyDescent="0.25">
      <c r="A61" s="27"/>
      <c r="B61" s="27"/>
      <c r="C61" s="27"/>
    </row>
  </sheetData>
  <mergeCells count="3">
    <mergeCell ref="B5:C5"/>
    <mergeCell ref="B6:C6"/>
    <mergeCell ref="A40:C40"/>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&amp;R&amp;"Tahoma,Normal"&amp;10 369</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17"/>
  <sheetViews>
    <sheetView showGridLines="0" view="pageBreakPreview" zoomScaleNormal="100" zoomScaleSheetLayoutView="100" workbookViewId="0">
      <selection activeCell="B40" sqref="B40"/>
    </sheetView>
  </sheetViews>
  <sheetFormatPr baseColWidth="10" defaultRowHeight="15" x14ac:dyDescent="0.25"/>
  <cols>
    <col min="1" max="1" width="43.85546875" customWidth="1"/>
    <col min="2" max="2" width="47" customWidth="1"/>
    <col min="3" max="3" width="8.28515625" customWidth="1"/>
    <col min="4" max="4" width="25.28515625" customWidth="1"/>
    <col min="5" max="5" width="13.7109375" customWidth="1"/>
    <col min="6" max="6" width="14.28515625" customWidth="1"/>
  </cols>
  <sheetData>
    <row r="1" spans="1:6" x14ac:dyDescent="0.25">
      <c r="A1" s="7" t="s">
        <v>785</v>
      </c>
      <c r="B1" s="8"/>
      <c r="C1" s="34" t="s">
        <v>141</v>
      </c>
      <c r="D1" s="35"/>
      <c r="E1" s="35"/>
      <c r="F1" s="36"/>
    </row>
    <row r="2" spans="1:6" ht="15.75" x14ac:dyDescent="0.25">
      <c r="A2" s="12" t="s">
        <v>1046</v>
      </c>
      <c r="B2" s="9"/>
      <c r="C2" s="9"/>
      <c r="D2" s="38"/>
      <c r="E2" s="38"/>
      <c r="F2" s="39"/>
    </row>
    <row r="3" spans="1:6" ht="15.75" x14ac:dyDescent="0.25">
      <c r="A3" s="10"/>
      <c r="B3" s="9"/>
      <c r="C3" s="9"/>
      <c r="D3" s="38"/>
      <c r="E3" s="38"/>
      <c r="F3" s="39"/>
    </row>
    <row r="4" spans="1:6" ht="25.5" customHeight="1" x14ac:dyDescent="0.25">
      <c r="A4" s="314" t="s">
        <v>168</v>
      </c>
      <c r="B4" s="851" t="s">
        <v>167</v>
      </c>
      <c r="C4" s="851"/>
      <c r="D4" s="1"/>
      <c r="E4" s="65"/>
      <c r="F4" s="65"/>
    </row>
    <row r="5" spans="1:6" x14ac:dyDescent="0.25">
      <c r="A5" s="341" t="s">
        <v>4</v>
      </c>
      <c r="B5" s="376">
        <f>AVERAGE(B6,B7,B8)</f>
        <v>1</v>
      </c>
      <c r="C5" s="356"/>
      <c r="D5" s="1"/>
      <c r="E5" s="65"/>
      <c r="F5" s="65"/>
    </row>
    <row r="6" spans="1:6" x14ac:dyDescent="0.25">
      <c r="A6" s="532" t="s">
        <v>169</v>
      </c>
      <c r="B6" s="593">
        <v>1</v>
      </c>
      <c r="C6" s="593"/>
      <c r="D6" s="1"/>
      <c r="E6" s="65"/>
      <c r="F6" s="65"/>
    </row>
    <row r="7" spans="1:6" x14ac:dyDescent="0.25">
      <c r="A7" s="514" t="s">
        <v>170</v>
      </c>
      <c r="B7" s="594">
        <v>1</v>
      </c>
      <c r="C7" s="594"/>
      <c r="D7" s="1"/>
      <c r="E7" s="65"/>
      <c r="F7" s="65"/>
    </row>
    <row r="8" spans="1:6" x14ac:dyDescent="0.25">
      <c r="A8" s="533" t="s">
        <v>171</v>
      </c>
      <c r="B8" s="595">
        <v>1</v>
      </c>
      <c r="C8" s="595"/>
      <c r="D8" s="31"/>
      <c r="E8" s="66"/>
      <c r="F8" s="66"/>
    </row>
    <row r="9" spans="1:6" ht="15" customHeight="1" x14ac:dyDescent="0.25">
      <c r="A9" s="898"/>
      <c r="B9" s="898"/>
      <c r="C9" s="898"/>
      <c r="D9" s="31"/>
      <c r="E9" s="66"/>
      <c r="F9" s="66"/>
    </row>
    <row r="10" spans="1:6" ht="27.75" customHeight="1" x14ac:dyDescent="0.25">
      <c r="A10" s="854" t="s">
        <v>172</v>
      </c>
      <c r="B10" s="854"/>
      <c r="C10" s="854"/>
      <c r="D10" s="31"/>
      <c r="E10" s="66"/>
      <c r="F10" s="66"/>
    </row>
    <row r="11" spans="1:6" ht="17.25" customHeight="1" x14ac:dyDescent="0.25">
      <c r="A11" s="63"/>
      <c r="B11" s="67"/>
      <c r="C11" s="67"/>
      <c r="D11" s="32"/>
      <c r="E11" s="66"/>
      <c r="F11" s="66"/>
    </row>
    <row r="12" spans="1:6" x14ac:dyDescent="0.25">
      <c r="A12" s="63"/>
      <c r="B12" s="67"/>
      <c r="C12" s="67"/>
      <c r="D12" s="31"/>
      <c r="E12" s="66"/>
      <c r="F12" s="66"/>
    </row>
    <row r="13" spans="1:6" ht="27" customHeight="1" x14ac:dyDescent="0.25">
      <c r="A13" s="63"/>
      <c r="B13" s="67"/>
      <c r="C13" s="67"/>
      <c r="D13" s="31"/>
      <c r="E13" s="66"/>
      <c r="F13" s="66"/>
    </row>
    <row r="14" spans="1:6" x14ac:dyDescent="0.25">
      <c r="A14" s="855"/>
      <c r="B14" s="855"/>
      <c r="C14" s="855"/>
    </row>
    <row r="17" ht="16.5" customHeight="1" x14ac:dyDescent="0.25"/>
  </sheetData>
  <mergeCells count="4">
    <mergeCell ref="B4:C4"/>
    <mergeCell ref="A9:C9"/>
    <mergeCell ref="A10:C10"/>
    <mergeCell ref="A14:C14"/>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&amp;L&amp;"Tahoma,Normal"&amp;10 370</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E32"/>
  <sheetViews>
    <sheetView showGridLines="0" view="pageBreakPreview" zoomScaleNormal="75" zoomScaleSheetLayoutView="100" workbookViewId="0">
      <selection activeCell="B40" sqref="B40"/>
    </sheetView>
  </sheetViews>
  <sheetFormatPr baseColWidth="10" defaultRowHeight="15" x14ac:dyDescent="0.25"/>
  <cols>
    <col min="1" max="1" width="17" customWidth="1"/>
    <col min="2" max="2" width="44.28515625" customWidth="1"/>
    <col min="3" max="3" width="14.7109375" customWidth="1"/>
    <col min="4" max="4" width="45.140625" customWidth="1"/>
    <col min="5" max="5" width="13.140625" customWidth="1"/>
    <col min="6" max="6" width="32.42578125" customWidth="1"/>
  </cols>
  <sheetData>
    <row r="1" spans="1:5" ht="15.75" customHeight="1" x14ac:dyDescent="0.25">
      <c r="A1" s="7" t="s">
        <v>173</v>
      </c>
      <c r="B1" s="7"/>
      <c r="C1" s="8"/>
      <c r="D1" s="315"/>
      <c r="E1" s="348" t="s">
        <v>156</v>
      </c>
    </row>
    <row r="2" spans="1:5" ht="15.75" customHeight="1" x14ac:dyDescent="0.25">
      <c r="A2" s="349">
        <v>2013</v>
      </c>
      <c r="B2" s="350"/>
      <c r="C2" s="349"/>
      <c r="D2" s="351"/>
      <c r="E2" s="348"/>
    </row>
    <row r="3" spans="1:5" ht="14.25" customHeight="1" x14ac:dyDescent="0.25">
      <c r="A3" s="352"/>
      <c r="B3" s="352"/>
      <c r="C3" s="352"/>
      <c r="D3" s="351"/>
      <c r="E3" s="348"/>
    </row>
    <row r="4" spans="1:5" ht="21" customHeight="1" x14ac:dyDescent="0.25">
      <c r="A4" s="314" t="s">
        <v>3</v>
      </c>
      <c r="B4" s="314" t="s">
        <v>175</v>
      </c>
      <c r="C4" s="314" t="s">
        <v>176</v>
      </c>
      <c r="D4" s="314" t="s">
        <v>177</v>
      </c>
      <c r="E4" s="314" t="s">
        <v>178</v>
      </c>
    </row>
    <row r="5" spans="1:5" ht="15" customHeight="1" x14ac:dyDescent="0.25">
      <c r="A5" s="341" t="s">
        <v>4</v>
      </c>
      <c r="B5" s="341"/>
      <c r="C5" s="355">
        <f>SUM(C6:C29,'CCEDS  (2)'!C5:C20)</f>
        <v>22</v>
      </c>
      <c r="D5" s="356"/>
      <c r="E5" s="357"/>
    </row>
    <row r="6" spans="1:5" ht="27.75" customHeight="1" x14ac:dyDescent="0.25">
      <c r="A6" s="899" t="s">
        <v>7</v>
      </c>
      <c r="B6" s="596" t="s">
        <v>180</v>
      </c>
      <c r="C6" s="597">
        <v>4</v>
      </c>
      <c r="D6" s="598" t="s">
        <v>181</v>
      </c>
      <c r="E6" s="597" t="s">
        <v>182</v>
      </c>
    </row>
    <row r="7" spans="1:5" ht="18" customHeight="1" x14ac:dyDescent="0.25">
      <c r="A7" s="900"/>
      <c r="B7" s="378" t="s">
        <v>183</v>
      </c>
      <c r="C7" s="69">
        <v>1</v>
      </c>
      <c r="D7" s="599" t="s">
        <v>184</v>
      </c>
      <c r="E7" s="69" t="s">
        <v>182</v>
      </c>
    </row>
    <row r="8" spans="1:5" ht="24" customHeight="1" x14ac:dyDescent="0.25">
      <c r="A8" s="900"/>
      <c r="B8" s="378" t="s">
        <v>185</v>
      </c>
      <c r="C8" s="69">
        <v>2</v>
      </c>
      <c r="D8" s="599" t="s">
        <v>186</v>
      </c>
      <c r="E8" s="69" t="s">
        <v>182</v>
      </c>
    </row>
    <row r="9" spans="1:5" ht="18" customHeight="1" x14ac:dyDescent="0.25">
      <c r="A9" s="900"/>
      <c r="B9" s="378" t="s">
        <v>187</v>
      </c>
      <c r="C9" s="69">
        <v>4</v>
      </c>
      <c r="D9" s="599" t="s">
        <v>188</v>
      </c>
      <c r="E9" s="69" t="s">
        <v>189</v>
      </c>
    </row>
    <row r="10" spans="1:5" ht="15.75" customHeight="1" x14ac:dyDescent="0.25">
      <c r="A10" s="900"/>
      <c r="B10" s="378" t="s">
        <v>190</v>
      </c>
      <c r="C10" s="69">
        <v>1</v>
      </c>
      <c r="D10" s="599" t="s">
        <v>191</v>
      </c>
      <c r="E10" s="69" t="s">
        <v>189</v>
      </c>
    </row>
    <row r="11" spans="1:5" ht="25.5" customHeight="1" x14ac:dyDescent="0.25">
      <c r="A11" s="900"/>
      <c r="B11" s="378" t="s">
        <v>193</v>
      </c>
      <c r="C11" s="69">
        <v>0</v>
      </c>
      <c r="D11" s="599" t="s">
        <v>194</v>
      </c>
      <c r="E11" s="69" t="s">
        <v>189</v>
      </c>
    </row>
    <row r="12" spans="1:5" ht="26.25" customHeight="1" x14ac:dyDescent="0.25">
      <c r="A12" s="900"/>
      <c r="B12" s="378" t="s">
        <v>195</v>
      </c>
      <c r="C12" s="69">
        <v>1</v>
      </c>
      <c r="D12" s="599" t="s">
        <v>181</v>
      </c>
      <c r="E12" s="26" t="s">
        <v>192</v>
      </c>
    </row>
    <row r="13" spans="1:5" ht="15.75" customHeight="1" x14ac:dyDescent="0.25">
      <c r="A13" s="900"/>
      <c r="B13" s="378" t="s">
        <v>196</v>
      </c>
      <c r="C13" s="69">
        <v>0</v>
      </c>
      <c r="D13" s="599" t="s">
        <v>184</v>
      </c>
      <c r="E13" s="26" t="s">
        <v>192</v>
      </c>
    </row>
    <row r="14" spans="1:5" ht="23.25" customHeight="1" x14ac:dyDescent="0.25">
      <c r="A14" s="860" t="s">
        <v>12</v>
      </c>
      <c r="B14" s="378" t="s">
        <v>180</v>
      </c>
      <c r="C14" s="69">
        <v>1</v>
      </c>
      <c r="D14" s="599" t="s">
        <v>186</v>
      </c>
      <c r="E14" s="26" t="s">
        <v>192</v>
      </c>
    </row>
    <row r="15" spans="1:5" ht="16.5" customHeight="1" x14ac:dyDescent="0.25">
      <c r="A15" s="860"/>
      <c r="B15" s="378" t="s">
        <v>183</v>
      </c>
      <c r="C15" s="69">
        <v>0</v>
      </c>
      <c r="D15" s="599" t="s">
        <v>188</v>
      </c>
      <c r="E15" s="26" t="s">
        <v>192</v>
      </c>
    </row>
    <row r="16" spans="1:5" ht="15.75" customHeight="1" x14ac:dyDescent="0.25">
      <c r="A16" s="860"/>
      <c r="B16" s="378" t="s">
        <v>185</v>
      </c>
      <c r="C16" s="69">
        <v>0</v>
      </c>
      <c r="D16" s="599" t="s">
        <v>191</v>
      </c>
      <c r="E16" s="26" t="s">
        <v>192</v>
      </c>
    </row>
    <row r="17" spans="1:5" ht="26.25" customHeight="1" x14ac:dyDescent="0.25">
      <c r="A17" s="860"/>
      <c r="B17" s="378" t="s">
        <v>187</v>
      </c>
      <c r="C17" s="69">
        <v>0</v>
      </c>
      <c r="D17" s="599" t="s">
        <v>194</v>
      </c>
      <c r="E17" s="26" t="s">
        <v>192</v>
      </c>
    </row>
    <row r="18" spans="1:5" ht="15.75" customHeight="1" x14ac:dyDescent="0.25">
      <c r="A18" s="860"/>
      <c r="B18" s="378" t="s">
        <v>190</v>
      </c>
      <c r="C18" s="69">
        <v>0</v>
      </c>
      <c r="D18" s="26" t="s">
        <v>192</v>
      </c>
      <c r="E18" s="26" t="s">
        <v>192</v>
      </c>
    </row>
    <row r="19" spans="1:5" ht="15.75" customHeight="1" x14ac:dyDescent="0.25">
      <c r="A19" s="860"/>
      <c r="B19" s="378" t="s">
        <v>193</v>
      </c>
      <c r="C19" s="69">
        <v>0</v>
      </c>
      <c r="D19" s="26" t="s">
        <v>192</v>
      </c>
      <c r="E19" s="26" t="s">
        <v>192</v>
      </c>
    </row>
    <row r="20" spans="1:5" ht="15" customHeight="1" x14ac:dyDescent="0.25">
      <c r="A20" s="860"/>
      <c r="B20" s="378" t="s">
        <v>195</v>
      </c>
      <c r="C20" s="69">
        <v>0</v>
      </c>
      <c r="D20" s="26" t="s">
        <v>192</v>
      </c>
      <c r="E20" s="26" t="s">
        <v>192</v>
      </c>
    </row>
    <row r="21" spans="1:5" ht="15.75" customHeight="1" x14ac:dyDescent="0.25">
      <c r="A21" s="860"/>
      <c r="B21" s="378" t="s">
        <v>196</v>
      </c>
      <c r="C21" s="69">
        <v>1</v>
      </c>
      <c r="D21" s="26" t="s">
        <v>192</v>
      </c>
      <c r="E21" s="26" t="s">
        <v>192</v>
      </c>
    </row>
    <row r="22" spans="1:5" ht="15" customHeight="1" x14ac:dyDescent="0.25">
      <c r="A22" s="860" t="s">
        <v>13</v>
      </c>
      <c r="B22" s="378" t="s">
        <v>180</v>
      </c>
      <c r="C22" s="69">
        <v>0</v>
      </c>
      <c r="D22" s="26" t="s">
        <v>192</v>
      </c>
      <c r="E22" s="26" t="s">
        <v>192</v>
      </c>
    </row>
    <row r="23" spans="1:5" ht="15" customHeight="1" x14ac:dyDescent="0.25">
      <c r="A23" s="860"/>
      <c r="B23" s="378" t="s">
        <v>183</v>
      </c>
      <c r="C23" s="69">
        <v>0</v>
      </c>
      <c r="D23" s="26" t="s">
        <v>192</v>
      </c>
      <c r="E23" s="26" t="s">
        <v>192</v>
      </c>
    </row>
    <row r="24" spans="1:5" ht="14.25" customHeight="1" x14ac:dyDescent="0.25">
      <c r="A24" s="860"/>
      <c r="B24" s="378" t="s">
        <v>185</v>
      </c>
      <c r="C24" s="69">
        <v>0</v>
      </c>
      <c r="D24" s="26" t="s">
        <v>192</v>
      </c>
      <c r="E24" s="26" t="s">
        <v>192</v>
      </c>
    </row>
    <row r="25" spans="1:5" ht="14.25" customHeight="1" x14ac:dyDescent="0.25">
      <c r="A25" s="860"/>
      <c r="B25" s="378" t="s">
        <v>187</v>
      </c>
      <c r="C25" s="69">
        <v>0</v>
      </c>
      <c r="D25" s="26" t="s">
        <v>192</v>
      </c>
      <c r="E25" s="26" t="s">
        <v>192</v>
      </c>
    </row>
    <row r="26" spans="1:5" ht="15" customHeight="1" x14ac:dyDescent="0.25">
      <c r="A26" s="860"/>
      <c r="B26" s="378" t="s">
        <v>190</v>
      </c>
      <c r="C26" s="69">
        <v>0</v>
      </c>
      <c r="D26" s="26" t="s">
        <v>192</v>
      </c>
      <c r="E26" s="26" t="s">
        <v>192</v>
      </c>
    </row>
    <row r="27" spans="1:5" ht="15" customHeight="1" x14ac:dyDescent="0.25">
      <c r="A27" s="860"/>
      <c r="B27" s="378" t="s">
        <v>193</v>
      </c>
      <c r="C27" s="69">
        <v>0</v>
      </c>
      <c r="D27" s="26" t="s">
        <v>192</v>
      </c>
      <c r="E27" s="26" t="s">
        <v>192</v>
      </c>
    </row>
    <row r="28" spans="1:5" ht="13.5" customHeight="1" x14ac:dyDescent="0.25">
      <c r="A28" s="860"/>
      <c r="B28" s="378" t="s">
        <v>195</v>
      </c>
      <c r="C28" s="69">
        <v>0</v>
      </c>
      <c r="D28" s="26" t="s">
        <v>192</v>
      </c>
      <c r="E28" s="26" t="s">
        <v>192</v>
      </c>
    </row>
    <row r="29" spans="1:5" ht="14.25" customHeight="1" x14ac:dyDescent="0.25">
      <c r="A29" s="901"/>
      <c r="B29" s="600" t="s">
        <v>196</v>
      </c>
      <c r="C29" s="601">
        <v>1</v>
      </c>
      <c r="D29" s="548" t="s">
        <v>192</v>
      </c>
      <c r="E29" s="548" t="s">
        <v>192</v>
      </c>
    </row>
    <row r="30" spans="1:5" ht="9.75" customHeight="1" x14ac:dyDescent="0.25">
      <c r="A30" s="354"/>
      <c r="B30" s="377"/>
      <c r="C30" s="353"/>
      <c r="D30" s="348"/>
      <c r="E30" s="348"/>
    </row>
    <row r="31" spans="1:5" ht="9" customHeight="1" x14ac:dyDescent="0.25">
      <c r="A31" s="348"/>
      <c r="B31" s="348"/>
      <c r="C31" s="348"/>
      <c r="D31" s="348"/>
      <c r="E31" s="348"/>
    </row>
    <row r="32" spans="1:5" x14ac:dyDescent="0.25">
      <c r="A32" s="844" t="s">
        <v>40</v>
      </c>
      <c r="B32" s="348"/>
      <c r="C32" s="348"/>
      <c r="D32" s="348"/>
      <c r="E32" s="348"/>
    </row>
  </sheetData>
  <mergeCells count="3">
    <mergeCell ref="A6:A13"/>
    <mergeCell ref="A14:A21"/>
    <mergeCell ref="A22:A29"/>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&amp;R&amp;"Tahoma,Normal"&amp;10 371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E25"/>
  <sheetViews>
    <sheetView showGridLines="0" view="pageBreakPreview" zoomScaleNormal="75" zoomScaleSheetLayoutView="100" workbookViewId="0">
      <selection activeCell="B40" sqref="B40"/>
    </sheetView>
  </sheetViews>
  <sheetFormatPr baseColWidth="10" defaultRowHeight="15" x14ac:dyDescent="0.25"/>
  <cols>
    <col min="1" max="1" width="17" customWidth="1"/>
    <col min="2" max="2" width="44.28515625" customWidth="1"/>
    <col min="3" max="3" width="14.7109375" customWidth="1"/>
    <col min="4" max="4" width="45.140625" customWidth="1"/>
    <col min="5" max="5" width="13.140625" customWidth="1"/>
    <col min="6" max="6" width="32.42578125" customWidth="1"/>
  </cols>
  <sheetData>
    <row r="1" spans="1:5" ht="15.75" customHeight="1" x14ac:dyDescent="0.25">
      <c r="A1" s="7" t="s">
        <v>1058</v>
      </c>
      <c r="B1" s="7"/>
      <c r="C1" s="8"/>
      <c r="D1" s="315"/>
      <c r="E1" s="348" t="s">
        <v>156</v>
      </c>
    </row>
    <row r="2" spans="1:5" ht="15" customHeight="1" x14ac:dyDescent="0.25">
      <c r="A2" s="349">
        <v>2013</v>
      </c>
      <c r="B2" s="350"/>
      <c r="C2" s="349"/>
      <c r="D2" s="351"/>
      <c r="E2" s="348"/>
    </row>
    <row r="3" spans="1:5" ht="15.75" customHeight="1" x14ac:dyDescent="0.25">
      <c r="A3" s="352"/>
      <c r="B3" s="352"/>
      <c r="C3" s="352"/>
      <c r="D3" s="351"/>
      <c r="E3" s="348"/>
    </row>
    <row r="4" spans="1:5" ht="17.25" customHeight="1" x14ac:dyDescent="0.25">
      <c r="A4" s="314" t="s">
        <v>3</v>
      </c>
      <c r="B4" s="314" t="s">
        <v>175</v>
      </c>
      <c r="C4" s="314" t="s">
        <v>176</v>
      </c>
      <c r="D4" s="314" t="s">
        <v>177</v>
      </c>
      <c r="E4" s="314" t="s">
        <v>178</v>
      </c>
    </row>
    <row r="5" spans="1:5" ht="16.5" customHeight="1" x14ac:dyDescent="0.25">
      <c r="A5" s="859" t="s">
        <v>21</v>
      </c>
      <c r="B5" s="596" t="s">
        <v>180</v>
      </c>
      <c r="C5" s="597">
        <v>0</v>
      </c>
      <c r="D5" s="545" t="s">
        <v>192</v>
      </c>
      <c r="E5" s="545" t="s">
        <v>192</v>
      </c>
    </row>
    <row r="6" spans="1:5" ht="15.75" customHeight="1" x14ac:dyDescent="0.25">
      <c r="A6" s="860"/>
      <c r="B6" s="378" t="s">
        <v>183</v>
      </c>
      <c r="C6" s="69">
        <v>0</v>
      </c>
      <c r="D6" s="26" t="s">
        <v>192</v>
      </c>
      <c r="E6" s="26" t="s">
        <v>192</v>
      </c>
    </row>
    <row r="7" spans="1:5" ht="15" customHeight="1" x14ac:dyDescent="0.25">
      <c r="A7" s="860"/>
      <c r="B7" s="378" t="s">
        <v>185</v>
      </c>
      <c r="C7" s="69">
        <v>0</v>
      </c>
      <c r="D7" s="26" t="s">
        <v>192</v>
      </c>
      <c r="E7" s="26" t="s">
        <v>192</v>
      </c>
    </row>
    <row r="8" spans="1:5" ht="15" customHeight="1" x14ac:dyDescent="0.25">
      <c r="A8" s="860"/>
      <c r="B8" s="378" t="s">
        <v>187</v>
      </c>
      <c r="C8" s="69">
        <v>0</v>
      </c>
      <c r="D8" s="26" t="s">
        <v>192</v>
      </c>
      <c r="E8" s="26" t="s">
        <v>192</v>
      </c>
    </row>
    <row r="9" spans="1:5" ht="18" customHeight="1" x14ac:dyDescent="0.25">
      <c r="A9" s="860"/>
      <c r="B9" s="378" t="s">
        <v>190</v>
      </c>
      <c r="C9" s="69">
        <v>0</v>
      </c>
      <c r="D9" s="26" t="s">
        <v>192</v>
      </c>
      <c r="E9" s="26" t="s">
        <v>192</v>
      </c>
    </row>
    <row r="10" spans="1:5" ht="15" customHeight="1" x14ac:dyDescent="0.25">
      <c r="A10" s="860"/>
      <c r="B10" s="378" t="s">
        <v>193</v>
      </c>
      <c r="C10" s="69">
        <v>0</v>
      </c>
      <c r="D10" s="26" t="s">
        <v>192</v>
      </c>
      <c r="E10" s="26" t="s">
        <v>192</v>
      </c>
    </row>
    <row r="11" spans="1:5" ht="16.5" customHeight="1" x14ac:dyDescent="0.25">
      <c r="A11" s="860"/>
      <c r="B11" s="378" t="s">
        <v>195</v>
      </c>
      <c r="C11" s="69">
        <v>0</v>
      </c>
      <c r="D11" s="26" t="s">
        <v>192</v>
      </c>
      <c r="E11" s="26" t="s">
        <v>192</v>
      </c>
    </row>
    <row r="12" spans="1:5" ht="15.75" customHeight="1" x14ac:dyDescent="0.25">
      <c r="A12" s="860"/>
      <c r="B12" s="378" t="s">
        <v>196</v>
      </c>
      <c r="C12" s="69">
        <v>1</v>
      </c>
      <c r="D12" s="26" t="s">
        <v>192</v>
      </c>
      <c r="E12" s="26" t="s">
        <v>192</v>
      </c>
    </row>
    <row r="13" spans="1:5" ht="15" customHeight="1" x14ac:dyDescent="0.25">
      <c r="A13" s="860" t="s">
        <v>1</v>
      </c>
      <c r="B13" s="378" t="s">
        <v>180</v>
      </c>
      <c r="C13" s="69">
        <v>5</v>
      </c>
      <c r="D13" s="26" t="s">
        <v>192</v>
      </c>
      <c r="E13" s="26" t="s">
        <v>192</v>
      </c>
    </row>
    <row r="14" spans="1:5" ht="15" customHeight="1" x14ac:dyDescent="0.25">
      <c r="A14" s="860"/>
      <c r="B14" s="378" t="s">
        <v>183</v>
      </c>
      <c r="C14" s="69">
        <v>0</v>
      </c>
      <c r="D14" s="26" t="s">
        <v>192</v>
      </c>
      <c r="E14" s="26" t="s">
        <v>192</v>
      </c>
    </row>
    <row r="15" spans="1:5" ht="12" customHeight="1" x14ac:dyDescent="0.25">
      <c r="A15" s="860"/>
      <c r="B15" s="378" t="s">
        <v>185</v>
      </c>
      <c r="C15" s="69">
        <v>0</v>
      </c>
      <c r="D15" s="26" t="s">
        <v>192</v>
      </c>
      <c r="E15" s="26" t="s">
        <v>192</v>
      </c>
    </row>
    <row r="16" spans="1:5" ht="13.5" customHeight="1" x14ac:dyDescent="0.25">
      <c r="A16" s="860"/>
      <c r="B16" s="378" t="s">
        <v>187</v>
      </c>
      <c r="C16" s="69">
        <v>0</v>
      </c>
      <c r="D16" s="26" t="s">
        <v>192</v>
      </c>
      <c r="E16" s="26" t="s">
        <v>192</v>
      </c>
    </row>
    <row r="17" spans="1:5" ht="15.75" customHeight="1" x14ac:dyDescent="0.25">
      <c r="A17" s="860"/>
      <c r="B17" s="378" t="s">
        <v>190</v>
      </c>
      <c r="C17" s="69">
        <v>0</v>
      </c>
      <c r="D17" s="26" t="s">
        <v>192</v>
      </c>
      <c r="E17" s="26" t="s">
        <v>192</v>
      </c>
    </row>
    <row r="18" spans="1:5" ht="13.5" customHeight="1" x14ac:dyDescent="0.25">
      <c r="A18" s="860"/>
      <c r="B18" s="378" t="s">
        <v>193</v>
      </c>
      <c r="C18" s="69">
        <v>0</v>
      </c>
      <c r="D18" s="26" t="s">
        <v>192</v>
      </c>
      <c r="E18" s="26" t="s">
        <v>192</v>
      </c>
    </row>
    <row r="19" spans="1:5" ht="14.25" customHeight="1" x14ac:dyDescent="0.25">
      <c r="A19" s="860"/>
      <c r="B19" s="378" t="s">
        <v>195</v>
      </c>
      <c r="C19" s="69">
        <v>0</v>
      </c>
      <c r="D19" s="26" t="s">
        <v>192</v>
      </c>
      <c r="E19" s="26" t="s">
        <v>192</v>
      </c>
    </row>
    <row r="20" spans="1:5" ht="14.25" customHeight="1" x14ac:dyDescent="0.25">
      <c r="A20" s="901"/>
      <c r="B20" s="600" t="s">
        <v>196</v>
      </c>
      <c r="C20" s="601">
        <v>0</v>
      </c>
      <c r="D20" s="548" t="s">
        <v>192</v>
      </c>
      <c r="E20" s="548" t="s">
        <v>192</v>
      </c>
    </row>
    <row r="21" spans="1:5" ht="15" customHeight="1" x14ac:dyDescent="0.25">
      <c r="A21" s="69"/>
      <c r="B21" s="378"/>
      <c r="C21" s="69"/>
      <c r="D21" s="379"/>
      <c r="E21" s="379"/>
    </row>
    <row r="22" spans="1:5" ht="15" customHeight="1" x14ac:dyDescent="0.25">
      <c r="A22" s="860" t="s">
        <v>197</v>
      </c>
      <c r="B22" s="860"/>
      <c r="C22" s="860"/>
      <c r="D22" s="860"/>
      <c r="E22" s="860"/>
    </row>
    <row r="23" spans="1:5" ht="15" customHeight="1" x14ac:dyDescent="0.25">
      <c r="A23" s="380" t="s">
        <v>198</v>
      </c>
      <c r="B23" s="380"/>
      <c r="C23" s="380"/>
      <c r="D23" s="380"/>
      <c r="E23" s="380"/>
    </row>
    <row r="24" spans="1:5" ht="15" customHeight="1" x14ac:dyDescent="0.25">
      <c r="A24" s="381" t="s">
        <v>249</v>
      </c>
      <c r="B24" s="381"/>
      <c r="C24" s="381"/>
      <c r="D24" s="381"/>
      <c r="E24" s="382"/>
    </row>
    <row r="25" spans="1:5" x14ac:dyDescent="0.25">
      <c r="A25" s="28"/>
      <c r="B25" s="68"/>
      <c r="C25" s="27"/>
    </row>
  </sheetData>
  <mergeCells count="3">
    <mergeCell ref="A5:A12"/>
    <mergeCell ref="A13:A20"/>
    <mergeCell ref="A22:E22"/>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&amp;L&amp;"Tahoma,Normal"&amp;10 372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1:R191"/>
  <sheetViews>
    <sheetView showGridLines="0" view="pageBreakPreview" topLeftCell="A4" zoomScaleNormal="50" zoomScaleSheetLayoutView="100" workbookViewId="0">
      <selection activeCell="B40" sqref="B40"/>
    </sheetView>
  </sheetViews>
  <sheetFormatPr baseColWidth="10" defaultRowHeight="12.75" x14ac:dyDescent="0.2"/>
  <cols>
    <col min="1" max="9" width="11.42578125" style="308"/>
    <col min="10" max="10" width="7.28515625" style="308" customWidth="1"/>
    <col min="11" max="11" width="4.42578125" style="308" customWidth="1"/>
    <col min="12" max="265" width="11.42578125" style="308"/>
    <col min="266" max="266" width="7.28515625" style="308" customWidth="1"/>
    <col min="267" max="267" width="4.42578125" style="308" customWidth="1"/>
    <col min="268" max="521" width="11.42578125" style="308"/>
    <col min="522" max="522" width="7.28515625" style="308" customWidth="1"/>
    <col min="523" max="523" width="4.42578125" style="308" customWidth="1"/>
    <col min="524" max="777" width="11.42578125" style="308"/>
    <col min="778" max="778" width="7.28515625" style="308" customWidth="1"/>
    <col min="779" max="779" width="4.42578125" style="308" customWidth="1"/>
    <col min="780" max="1033" width="11.42578125" style="308"/>
    <col min="1034" max="1034" width="7.28515625" style="308" customWidth="1"/>
    <col min="1035" max="1035" width="4.42578125" style="308" customWidth="1"/>
    <col min="1036" max="1289" width="11.42578125" style="308"/>
    <col min="1290" max="1290" width="7.28515625" style="308" customWidth="1"/>
    <col min="1291" max="1291" width="4.42578125" style="308" customWidth="1"/>
    <col min="1292" max="1545" width="11.42578125" style="308"/>
    <col min="1546" max="1546" width="7.28515625" style="308" customWidth="1"/>
    <col min="1547" max="1547" width="4.42578125" style="308" customWidth="1"/>
    <col min="1548" max="1801" width="11.42578125" style="308"/>
    <col min="1802" max="1802" width="7.28515625" style="308" customWidth="1"/>
    <col min="1803" max="1803" width="4.42578125" style="308" customWidth="1"/>
    <col min="1804" max="2057" width="11.42578125" style="308"/>
    <col min="2058" max="2058" width="7.28515625" style="308" customWidth="1"/>
    <col min="2059" max="2059" width="4.42578125" style="308" customWidth="1"/>
    <col min="2060" max="2313" width="11.42578125" style="308"/>
    <col min="2314" max="2314" width="7.28515625" style="308" customWidth="1"/>
    <col min="2315" max="2315" width="4.42578125" style="308" customWidth="1"/>
    <col min="2316" max="2569" width="11.42578125" style="308"/>
    <col min="2570" max="2570" width="7.28515625" style="308" customWidth="1"/>
    <col min="2571" max="2571" width="4.42578125" style="308" customWidth="1"/>
    <col min="2572" max="2825" width="11.42578125" style="308"/>
    <col min="2826" max="2826" width="7.28515625" style="308" customWidth="1"/>
    <col min="2827" max="2827" width="4.42578125" style="308" customWidth="1"/>
    <col min="2828" max="3081" width="11.42578125" style="308"/>
    <col min="3082" max="3082" width="7.28515625" style="308" customWidth="1"/>
    <col min="3083" max="3083" width="4.42578125" style="308" customWidth="1"/>
    <col min="3084" max="3337" width="11.42578125" style="308"/>
    <col min="3338" max="3338" width="7.28515625" style="308" customWidth="1"/>
    <col min="3339" max="3339" width="4.42578125" style="308" customWidth="1"/>
    <col min="3340" max="3593" width="11.42578125" style="308"/>
    <col min="3594" max="3594" width="7.28515625" style="308" customWidth="1"/>
    <col min="3595" max="3595" width="4.42578125" style="308" customWidth="1"/>
    <col min="3596" max="3849" width="11.42578125" style="308"/>
    <col min="3850" max="3850" width="7.28515625" style="308" customWidth="1"/>
    <col min="3851" max="3851" width="4.42578125" style="308" customWidth="1"/>
    <col min="3852" max="4105" width="11.42578125" style="308"/>
    <col min="4106" max="4106" width="7.28515625" style="308" customWidth="1"/>
    <col min="4107" max="4107" width="4.42578125" style="308" customWidth="1"/>
    <col min="4108" max="4361" width="11.42578125" style="308"/>
    <col min="4362" max="4362" width="7.28515625" style="308" customWidth="1"/>
    <col min="4363" max="4363" width="4.42578125" style="308" customWidth="1"/>
    <col min="4364" max="4617" width="11.42578125" style="308"/>
    <col min="4618" max="4618" width="7.28515625" style="308" customWidth="1"/>
    <col min="4619" max="4619" width="4.42578125" style="308" customWidth="1"/>
    <col min="4620" max="4873" width="11.42578125" style="308"/>
    <col min="4874" max="4874" width="7.28515625" style="308" customWidth="1"/>
    <col min="4875" max="4875" width="4.42578125" style="308" customWidth="1"/>
    <col min="4876" max="5129" width="11.42578125" style="308"/>
    <col min="5130" max="5130" width="7.28515625" style="308" customWidth="1"/>
    <col min="5131" max="5131" width="4.42578125" style="308" customWidth="1"/>
    <col min="5132" max="5385" width="11.42578125" style="308"/>
    <col min="5386" max="5386" width="7.28515625" style="308" customWidth="1"/>
    <col min="5387" max="5387" width="4.42578125" style="308" customWidth="1"/>
    <col min="5388" max="5641" width="11.42578125" style="308"/>
    <col min="5642" max="5642" width="7.28515625" style="308" customWidth="1"/>
    <col min="5643" max="5643" width="4.42578125" style="308" customWidth="1"/>
    <col min="5644" max="5897" width="11.42578125" style="308"/>
    <col min="5898" max="5898" width="7.28515625" style="308" customWidth="1"/>
    <col min="5899" max="5899" width="4.42578125" style="308" customWidth="1"/>
    <col min="5900" max="6153" width="11.42578125" style="308"/>
    <col min="6154" max="6154" width="7.28515625" style="308" customWidth="1"/>
    <col min="6155" max="6155" width="4.42578125" style="308" customWidth="1"/>
    <col min="6156" max="6409" width="11.42578125" style="308"/>
    <col min="6410" max="6410" width="7.28515625" style="308" customWidth="1"/>
    <col min="6411" max="6411" width="4.42578125" style="308" customWidth="1"/>
    <col min="6412" max="6665" width="11.42578125" style="308"/>
    <col min="6666" max="6666" width="7.28515625" style="308" customWidth="1"/>
    <col min="6667" max="6667" width="4.42578125" style="308" customWidth="1"/>
    <col min="6668" max="6921" width="11.42578125" style="308"/>
    <col min="6922" max="6922" width="7.28515625" style="308" customWidth="1"/>
    <col min="6923" max="6923" width="4.42578125" style="308" customWidth="1"/>
    <col min="6924" max="7177" width="11.42578125" style="308"/>
    <col min="7178" max="7178" width="7.28515625" style="308" customWidth="1"/>
    <col min="7179" max="7179" width="4.42578125" style="308" customWidth="1"/>
    <col min="7180" max="7433" width="11.42578125" style="308"/>
    <col min="7434" max="7434" width="7.28515625" style="308" customWidth="1"/>
    <col min="7435" max="7435" width="4.42578125" style="308" customWidth="1"/>
    <col min="7436" max="7689" width="11.42578125" style="308"/>
    <col min="7690" max="7690" width="7.28515625" style="308" customWidth="1"/>
    <col min="7691" max="7691" width="4.42578125" style="308" customWidth="1"/>
    <col min="7692" max="7945" width="11.42578125" style="308"/>
    <col min="7946" max="7946" width="7.28515625" style="308" customWidth="1"/>
    <col min="7947" max="7947" width="4.42578125" style="308" customWidth="1"/>
    <col min="7948" max="8201" width="11.42578125" style="308"/>
    <col min="8202" max="8202" width="7.28515625" style="308" customWidth="1"/>
    <col min="8203" max="8203" width="4.42578125" style="308" customWidth="1"/>
    <col min="8204" max="8457" width="11.42578125" style="308"/>
    <col min="8458" max="8458" width="7.28515625" style="308" customWidth="1"/>
    <col min="8459" max="8459" width="4.42578125" style="308" customWidth="1"/>
    <col min="8460" max="8713" width="11.42578125" style="308"/>
    <col min="8714" max="8714" width="7.28515625" style="308" customWidth="1"/>
    <col min="8715" max="8715" width="4.42578125" style="308" customWidth="1"/>
    <col min="8716" max="8969" width="11.42578125" style="308"/>
    <col min="8970" max="8970" width="7.28515625" style="308" customWidth="1"/>
    <col min="8971" max="8971" width="4.42578125" style="308" customWidth="1"/>
    <col min="8972" max="9225" width="11.42578125" style="308"/>
    <col min="9226" max="9226" width="7.28515625" style="308" customWidth="1"/>
    <col min="9227" max="9227" width="4.42578125" style="308" customWidth="1"/>
    <col min="9228" max="9481" width="11.42578125" style="308"/>
    <col min="9482" max="9482" width="7.28515625" style="308" customWidth="1"/>
    <col min="9483" max="9483" width="4.42578125" style="308" customWidth="1"/>
    <col min="9484" max="9737" width="11.42578125" style="308"/>
    <col min="9738" max="9738" width="7.28515625" style="308" customWidth="1"/>
    <col min="9739" max="9739" width="4.42578125" style="308" customWidth="1"/>
    <col min="9740" max="9993" width="11.42578125" style="308"/>
    <col min="9994" max="9994" width="7.28515625" style="308" customWidth="1"/>
    <col min="9995" max="9995" width="4.42578125" style="308" customWidth="1"/>
    <col min="9996" max="10249" width="11.42578125" style="308"/>
    <col min="10250" max="10250" width="7.28515625" style="308" customWidth="1"/>
    <col min="10251" max="10251" width="4.42578125" style="308" customWidth="1"/>
    <col min="10252" max="10505" width="11.42578125" style="308"/>
    <col min="10506" max="10506" width="7.28515625" style="308" customWidth="1"/>
    <col min="10507" max="10507" width="4.42578125" style="308" customWidth="1"/>
    <col min="10508" max="10761" width="11.42578125" style="308"/>
    <col min="10762" max="10762" width="7.28515625" style="308" customWidth="1"/>
    <col min="10763" max="10763" width="4.42578125" style="308" customWidth="1"/>
    <col min="10764" max="11017" width="11.42578125" style="308"/>
    <col min="11018" max="11018" width="7.28515625" style="308" customWidth="1"/>
    <col min="11019" max="11019" width="4.42578125" style="308" customWidth="1"/>
    <col min="11020" max="11273" width="11.42578125" style="308"/>
    <col min="11274" max="11274" width="7.28515625" style="308" customWidth="1"/>
    <col min="11275" max="11275" width="4.42578125" style="308" customWidth="1"/>
    <col min="11276" max="11529" width="11.42578125" style="308"/>
    <col min="11530" max="11530" width="7.28515625" style="308" customWidth="1"/>
    <col min="11531" max="11531" width="4.42578125" style="308" customWidth="1"/>
    <col min="11532" max="11785" width="11.42578125" style="308"/>
    <col min="11786" max="11786" width="7.28515625" style="308" customWidth="1"/>
    <col min="11787" max="11787" width="4.42578125" style="308" customWidth="1"/>
    <col min="11788" max="12041" width="11.42578125" style="308"/>
    <col min="12042" max="12042" width="7.28515625" style="308" customWidth="1"/>
    <col min="12043" max="12043" width="4.42578125" style="308" customWidth="1"/>
    <col min="12044" max="12297" width="11.42578125" style="308"/>
    <col min="12298" max="12298" width="7.28515625" style="308" customWidth="1"/>
    <col min="12299" max="12299" width="4.42578125" style="308" customWidth="1"/>
    <col min="12300" max="12553" width="11.42578125" style="308"/>
    <col min="12554" max="12554" width="7.28515625" style="308" customWidth="1"/>
    <col min="12555" max="12555" width="4.42578125" style="308" customWidth="1"/>
    <col min="12556" max="12809" width="11.42578125" style="308"/>
    <col min="12810" max="12810" width="7.28515625" style="308" customWidth="1"/>
    <col min="12811" max="12811" width="4.42578125" style="308" customWidth="1"/>
    <col min="12812" max="13065" width="11.42578125" style="308"/>
    <col min="13066" max="13066" width="7.28515625" style="308" customWidth="1"/>
    <col min="13067" max="13067" width="4.42578125" style="308" customWidth="1"/>
    <col min="13068" max="13321" width="11.42578125" style="308"/>
    <col min="13322" max="13322" width="7.28515625" style="308" customWidth="1"/>
    <col min="13323" max="13323" width="4.42578125" style="308" customWidth="1"/>
    <col min="13324" max="13577" width="11.42578125" style="308"/>
    <col min="13578" max="13578" width="7.28515625" style="308" customWidth="1"/>
    <col min="13579" max="13579" width="4.42578125" style="308" customWidth="1"/>
    <col min="13580" max="13833" width="11.42578125" style="308"/>
    <col min="13834" max="13834" width="7.28515625" style="308" customWidth="1"/>
    <col min="13835" max="13835" width="4.42578125" style="308" customWidth="1"/>
    <col min="13836" max="14089" width="11.42578125" style="308"/>
    <col min="14090" max="14090" width="7.28515625" style="308" customWidth="1"/>
    <col min="14091" max="14091" width="4.42578125" style="308" customWidth="1"/>
    <col min="14092" max="14345" width="11.42578125" style="308"/>
    <col min="14346" max="14346" width="7.28515625" style="308" customWidth="1"/>
    <col min="14347" max="14347" width="4.42578125" style="308" customWidth="1"/>
    <col min="14348" max="14601" width="11.42578125" style="308"/>
    <col min="14602" max="14602" width="7.28515625" style="308" customWidth="1"/>
    <col min="14603" max="14603" width="4.42578125" style="308" customWidth="1"/>
    <col min="14604" max="14857" width="11.42578125" style="308"/>
    <col min="14858" max="14858" width="7.28515625" style="308" customWidth="1"/>
    <col min="14859" max="14859" width="4.42578125" style="308" customWidth="1"/>
    <col min="14860" max="15113" width="11.42578125" style="308"/>
    <col min="15114" max="15114" width="7.28515625" style="308" customWidth="1"/>
    <col min="15115" max="15115" width="4.42578125" style="308" customWidth="1"/>
    <col min="15116" max="15369" width="11.42578125" style="308"/>
    <col min="15370" max="15370" width="7.28515625" style="308" customWidth="1"/>
    <col min="15371" max="15371" width="4.42578125" style="308" customWidth="1"/>
    <col min="15372" max="15625" width="11.42578125" style="308"/>
    <col min="15626" max="15626" width="7.28515625" style="308" customWidth="1"/>
    <col min="15627" max="15627" width="4.42578125" style="308" customWidth="1"/>
    <col min="15628" max="15881" width="11.42578125" style="308"/>
    <col min="15882" max="15882" width="7.28515625" style="308" customWidth="1"/>
    <col min="15883" max="15883" width="4.42578125" style="308" customWidth="1"/>
    <col min="15884" max="16137" width="11.42578125" style="308"/>
    <col min="16138" max="16138" width="7.28515625" style="308" customWidth="1"/>
    <col min="16139" max="16139" width="4.42578125" style="308" customWidth="1"/>
    <col min="16140" max="16384" width="11.42578125" style="308"/>
  </cols>
  <sheetData>
    <row r="1" spans="1:18" x14ac:dyDescent="0.2">
      <c r="A1" s="306"/>
      <c r="B1" s="306"/>
      <c r="C1" s="306"/>
      <c r="D1" s="306"/>
      <c r="E1" s="306"/>
      <c r="F1" s="306"/>
      <c r="G1" s="306"/>
      <c r="H1" s="306"/>
      <c r="I1" s="306"/>
      <c r="J1" s="306"/>
      <c r="K1" s="306"/>
      <c r="L1" s="306"/>
      <c r="M1" s="307"/>
      <c r="N1" s="307"/>
      <c r="O1" s="307"/>
      <c r="P1" s="307"/>
      <c r="Q1" s="307"/>
      <c r="R1" s="307"/>
    </row>
    <row r="2" spans="1:18" x14ac:dyDescent="0.2">
      <c r="A2" s="306"/>
      <c r="B2" s="306"/>
      <c r="C2" s="306"/>
      <c r="D2" s="306"/>
      <c r="E2" s="306"/>
      <c r="F2" s="306"/>
      <c r="G2" s="306"/>
      <c r="H2" s="306"/>
      <c r="I2" s="306"/>
      <c r="J2" s="306"/>
      <c r="K2" s="306"/>
      <c r="L2" s="306"/>
      <c r="M2" s="307"/>
      <c r="N2" s="307"/>
      <c r="O2" s="307"/>
      <c r="P2" s="307"/>
      <c r="Q2" s="307"/>
      <c r="R2" s="307"/>
    </row>
    <row r="3" spans="1:18" x14ac:dyDescent="0.2">
      <c r="A3" s="306"/>
      <c r="B3" s="306"/>
      <c r="C3" s="306"/>
      <c r="D3" s="306"/>
      <c r="E3" s="306"/>
      <c r="F3" s="306"/>
      <c r="G3" s="306"/>
      <c r="H3" s="306"/>
      <c r="I3" s="306"/>
      <c r="J3" s="306"/>
      <c r="K3" s="306"/>
      <c r="L3" s="306"/>
      <c r="M3" s="307"/>
      <c r="N3" s="307"/>
      <c r="O3" s="307"/>
      <c r="P3" s="307"/>
      <c r="Q3" s="307"/>
      <c r="R3" s="307"/>
    </row>
    <row r="4" spans="1:18" x14ac:dyDescent="0.2">
      <c r="A4" s="306"/>
      <c r="B4" s="306"/>
      <c r="C4" s="306"/>
      <c r="D4" s="306"/>
      <c r="E4" s="306"/>
      <c r="F4" s="306"/>
      <c r="G4" s="306"/>
      <c r="H4" s="306"/>
      <c r="I4" s="306"/>
      <c r="J4" s="306"/>
      <c r="K4" s="306"/>
      <c r="L4" s="306"/>
      <c r="M4" s="307"/>
      <c r="N4" s="307"/>
      <c r="O4" s="307"/>
      <c r="P4" s="307"/>
      <c r="Q4" s="307"/>
      <c r="R4" s="307"/>
    </row>
    <row r="5" spans="1:18" x14ac:dyDescent="0.2">
      <c r="A5" s="306"/>
      <c r="B5" s="306"/>
      <c r="C5" s="306"/>
      <c r="D5" s="306"/>
      <c r="E5" s="306"/>
      <c r="F5" s="306"/>
      <c r="G5" s="306"/>
      <c r="H5" s="306"/>
      <c r="I5" s="306"/>
      <c r="J5" s="306"/>
      <c r="K5" s="306"/>
      <c r="L5" s="306"/>
      <c r="M5" s="307"/>
      <c r="N5" s="307"/>
      <c r="O5" s="307"/>
      <c r="P5" s="307"/>
      <c r="Q5" s="307"/>
      <c r="R5" s="307"/>
    </row>
    <row r="6" spans="1:18" x14ac:dyDescent="0.2">
      <c r="A6" s="306"/>
      <c r="B6" s="306"/>
      <c r="C6" s="306"/>
      <c r="D6" s="306"/>
      <c r="E6" s="306"/>
      <c r="F6" s="306"/>
      <c r="G6" s="306"/>
      <c r="H6" s="306"/>
      <c r="I6" s="306"/>
      <c r="J6" s="306"/>
      <c r="K6" s="306"/>
      <c r="L6" s="306"/>
      <c r="M6" s="307"/>
      <c r="N6" s="307"/>
      <c r="O6" s="307"/>
      <c r="P6" s="307"/>
      <c r="Q6" s="307"/>
      <c r="R6" s="307"/>
    </row>
    <row r="7" spans="1:18" x14ac:dyDescent="0.2">
      <c r="A7" s="306"/>
      <c r="B7" s="306"/>
      <c r="C7" s="306"/>
      <c r="D7" s="306"/>
      <c r="E7" s="306"/>
      <c r="F7" s="306"/>
      <c r="G7" s="306"/>
      <c r="H7" s="306"/>
      <c r="I7" s="306"/>
      <c r="J7" s="306"/>
      <c r="K7" s="306"/>
      <c r="L7" s="306"/>
      <c r="M7" s="307"/>
      <c r="N7" s="307"/>
      <c r="O7" s="307"/>
      <c r="P7" s="307"/>
      <c r="Q7" s="307"/>
      <c r="R7" s="307"/>
    </row>
    <row r="8" spans="1:18" x14ac:dyDescent="0.2">
      <c r="A8" s="306"/>
      <c r="B8" s="306"/>
      <c r="C8" s="306"/>
      <c r="D8" s="306"/>
      <c r="E8" s="306"/>
      <c r="F8" s="306"/>
      <c r="G8" s="306"/>
      <c r="H8" s="306"/>
      <c r="I8" s="306"/>
      <c r="J8" s="306"/>
      <c r="K8" s="306"/>
      <c r="L8" s="306"/>
      <c r="M8" s="307"/>
      <c r="N8" s="307"/>
      <c r="O8" s="307"/>
      <c r="P8" s="307"/>
      <c r="Q8" s="307"/>
      <c r="R8" s="307"/>
    </row>
    <row r="9" spans="1:18" x14ac:dyDescent="0.2">
      <c r="A9" s="306"/>
      <c r="B9" s="306"/>
      <c r="C9" s="306"/>
      <c r="D9" s="306"/>
      <c r="E9" s="306"/>
      <c r="F9" s="306"/>
      <c r="G9" s="306"/>
      <c r="H9" s="306"/>
      <c r="I9" s="306"/>
      <c r="J9" s="306"/>
      <c r="K9" s="306"/>
      <c r="L9" s="306"/>
      <c r="M9" s="307"/>
      <c r="N9" s="307"/>
      <c r="O9" s="307"/>
      <c r="P9" s="307"/>
      <c r="Q9" s="307"/>
      <c r="R9" s="307"/>
    </row>
    <row r="10" spans="1:18" x14ac:dyDescent="0.2">
      <c r="A10" s="306"/>
      <c r="B10" s="306"/>
      <c r="C10" s="306"/>
      <c r="D10" s="306"/>
      <c r="E10" s="306"/>
      <c r="F10" s="306"/>
      <c r="G10" s="306"/>
      <c r="H10" s="306"/>
      <c r="I10" s="306"/>
      <c r="J10" s="306"/>
      <c r="K10" s="306"/>
      <c r="L10" s="306"/>
      <c r="M10" s="307"/>
      <c r="N10" s="307"/>
      <c r="O10" s="307"/>
      <c r="P10" s="307"/>
      <c r="Q10" s="307"/>
      <c r="R10" s="307"/>
    </row>
    <row r="11" spans="1:18" x14ac:dyDescent="0.2">
      <c r="A11" s="306"/>
      <c r="B11" s="306"/>
      <c r="C11" s="306"/>
      <c r="D11" s="306"/>
      <c r="E11" s="306"/>
      <c r="F11" s="306"/>
      <c r="G11" s="306"/>
      <c r="H11" s="306"/>
      <c r="I11" s="306"/>
      <c r="J11" s="306"/>
      <c r="K11" s="306"/>
      <c r="L11" s="306"/>
      <c r="M11" s="307"/>
      <c r="N11" s="307"/>
      <c r="O11" s="307"/>
      <c r="P11" s="307"/>
      <c r="Q11" s="307"/>
      <c r="R11" s="307"/>
    </row>
    <row r="12" spans="1:18" x14ac:dyDescent="0.2">
      <c r="A12" s="306"/>
      <c r="B12" s="306"/>
      <c r="C12" s="306"/>
      <c r="D12" s="306"/>
      <c r="E12" s="306"/>
      <c r="F12" s="306"/>
      <c r="G12" s="306"/>
      <c r="H12" s="306"/>
      <c r="I12" s="306"/>
      <c r="J12" s="306"/>
      <c r="K12" s="306"/>
      <c r="L12" s="306"/>
      <c r="M12" s="307"/>
      <c r="N12" s="307"/>
      <c r="O12" s="307"/>
      <c r="P12" s="307"/>
      <c r="Q12" s="307"/>
      <c r="R12" s="307"/>
    </row>
    <row r="13" spans="1:18" x14ac:dyDescent="0.2">
      <c r="A13" s="306"/>
      <c r="B13" s="306"/>
      <c r="C13" s="306"/>
      <c r="D13" s="306"/>
      <c r="E13" s="306"/>
      <c r="F13" s="306"/>
      <c r="G13" s="306"/>
      <c r="H13" s="306"/>
      <c r="I13" s="306"/>
      <c r="J13" s="306"/>
      <c r="K13" s="306"/>
      <c r="L13" s="306"/>
      <c r="M13" s="307"/>
      <c r="N13" s="307"/>
      <c r="O13" s="307"/>
      <c r="P13" s="307"/>
      <c r="Q13" s="307"/>
      <c r="R13" s="307"/>
    </row>
    <row r="14" spans="1:18" x14ac:dyDescent="0.2">
      <c r="A14" s="306"/>
      <c r="B14" s="306"/>
      <c r="C14" s="306"/>
      <c r="D14" s="306"/>
      <c r="E14" s="306"/>
      <c r="F14" s="306"/>
      <c r="G14" s="306"/>
      <c r="H14" s="306"/>
      <c r="I14" s="306"/>
      <c r="J14" s="306"/>
      <c r="K14" s="306"/>
      <c r="L14" s="306"/>
      <c r="M14" s="307"/>
      <c r="N14" s="307"/>
      <c r="O14" s="307"/>
      <c r="P14" s="307"/>
      <c r="Q14" s="307"/>
      <c r="R14" s="307"/>
    </row>
    <row r="15" spans="1:18" x14ac:dyDescent="0.2">
      <c r="A15" s="306"/>
      <c r="B15" s="306"/>
      <c r="C15" s="306"/>
      <c r="D15" s="306"/>
      <c r="E15" s="306"/>
      <c r="F15" s="306"/>
      <c r="G15" s="306"/>
      <c r="H15" s="306"/>
      <c r="I15" s="306"/>
      <c r="J15" s="306"/>
      <c r="K15" s="306"/>
      <c r="L15" s="306"/>
      <c r="M15" s="307"/>
      <c r="N15" s="307"/>
      <c r="O15" s="307"/>
      <c r="P15" s="307"/>
      <c r="Q15" s="307"/>
      <c r="R15" s="307"/>
    </row>
    <row r="16" spans="1:18" x14ac:dyDescent="0.2">
      <c r="A16" s="306"/>
      <c r="B16" s="306"/>
      <c r="C16" s="306"/>
      <c r="D16" s="306"/>
      <c r="E16" s="306"/>
      <c r="F16" s="306"/>
      <c r="G16" s="306"/>
      <c r="H16" s="306"/>
      <c r="I16" s="306"/>
      <c r="J16" s="306" t="s">
        <v>1041</v>
      </c>
      <c r="K16" s="306"/>
      <c r="L16" s="306"/>
      <c r="M16" s="307"/>
      <c r="N16" s="307"/>
      <c r="O16" s="307"/>
      <c r="P16" s="307"/>
      <c r="Q16" s="307"/>
      <c r="R16" s="307"/>
    </row>
    <row r="17" spans="1:18" x14ac:dyDescent="0.2">
      <c r="A17" s="306"/>
      <c r="B17" s="306"/>
      <c r="C17" s="306"/>
      <c r="D17" s="306"/>
      <c r="E17" s="306"/>
      <c r="F17" s="306"/>
      <c r="G17" s="306"/>
      <c r="H17" s="306"/>
      <c r="I17" s="306"/>
      <c r="J17" s="306"/>
      <c r="K17" s="306"/>
      <c r="L17" s="306"/>
      <c r="M17" s="307"/>
      <c r="N17" s="307"/>
      <c r="O17" s="307"/>
      <c r="P17" s="307"/>
      <c r="Q17" s="307"/>
      <c r="R17" s="307"/>
    </row>
    <row r="18" spans="1:18" x14ac:dyDescent="0.2">
      <c r="A18" s="306"/>
      <c r="B18" s="306"/>
      <c r="C18" s="306"/>
      <c r="D18" s="306"/>
      <c r="E18" s="306"/>
      <c r="F18" s="306"/>
      <c r="G18" s="306"/>
      <c r="H18" s="306"/>
      <c r="I18" s="306"/>
      <c r="J18" s="306"/>
      <c r="K18" s="306"/>
      <c r="L18" s="306"/>
      <c r="M18" s="307"/>
      <c r="N18" s="307"/>
      <c r="O18" s="307"/>
      <c r="P18" s="307"/>
      <c r="Q18" s="307"/>
      <c r="R18" s="307"/>
    </row>
    <row r="19" spans="1:18" x14ac:dyDescent="0.2">
      <c r="A19" s="306"/>
      <c r="B19" s="306"/>
      <c r="C19" s="306"/>
      <c r="D19" s="306"/>
      <c r="E19" s="306"/>
      <c r="F19" s="306"/>
      <c r="G19" s="306"/>
      <c r="H19" s="306"/>
      <c r="I19" s="306"/>
      <c r="J19" s="306"/>
      <c r="K19" s="306"/>
      <c r="L19" s="306"/>
      <c r="M19" s="307"/>
      <c r="N19" s="307"/>
      <c r="O19" s="307"/>
      <c r="P19" s="307"/>
      <c r="Q19" s="307"/>
      <c r="R19" s="307"/>
    </row>
    <row r="20" spans="1:18" x14ac:dyDescent="0.2">
      <c r="A20" s="306"/>
      <c r="B20" s="306"/>
      <c r="C20" s="306"/>
      <c r="D20" s="306"/>
      <c r="E20" s="306"/>
      <c r="F20" s="306"/>
      <c r="G20" s="306"/>
      <c r="H20" s="306"/>
      <c r="I20" s="306"/>
      <c r="J20" s="306"/>
      <c r="K20" s="306"/>
      <c r="L20" s="306"/>
      <c r="M20" s="307"/>
      <c r="N20" s="307"/>
      <c r="O20" s="307"/>
      <c r="P20" s="307"/>
      <c r="Q20" s="307"/>
      <c r="R20" s="307"/>
    </row>
    <row r="21" spans="1:18" s="311" customFormat="1" ht="18" x14ac:dyDescent="0.25">
      <c r="A21" s="309"/>
      <c r="B21" s="309"/>
      <c r="C21" s="309"/>
      <c r="D21" s="309"/>
      <c r="E21" s="309"/>
      <c r="F21" s="309"/>
      <c r="G21" s="309"/>
      <c r="H21" s="309"/>
      <c r="I21" s="309"/>
      <c r="J21" s="309"/>
      <c r="K21" s="309"/>
      <c r="L21" s="309"/>
      <c r="M21" s="310"/>
      <c r="N21" s="310"/>
      <c r="O21" s="310"/>
      <c r="P21" s="310"/>
      <c r="Q21" s="310"/>
      <c r="R21" s="310"/>
    </row>
    <row r="22" spans="1:18" s="311" customFormat="1" ht="18" x14ac:dyDescent="0.25">
      <c r="A22" s="309"/>
      <c r="B22" s="309"/>
      <c r="C22" s="309"/>
      <c r="D22" s="309"/>
      <c r="E22" s="309"/>
      <c r="F22" s="309"/>
      <c r="G22" s="309"/>
      <c r="H22" s="309"/>
      <c r="I22" s="309"/>
      <c r="J22" s="309"/>
      <c r="K22" s="309"/>
      <c r="L22" s="309"/>
      <c r="M22" s="310"/>
      <c r="N22" s="310"/>
      <c r="O22" s="310"/>
      <c r="P22" s="310"/>
      <c r="Q22" s="310"/>
      <c r="R22" s="310"/>
    </row>
    <row r="23" spans="1:18" x14ac:dyDescent="0.2">
      <c r="A23" s="306"/>
      <c r="B23" s="306"/>
      <c r="C23" s="306"/>
      <c r="D23" s="306"/>
      <c r="E23" s="306"/>
      <c r="F23" s="306"/>
      <c r="G23" s="306"/>
      <c r="H23" s="306"/>
      <c r="I23" s="306"/>
      <c r="J23" s="306"/>
      <c r="K23" s="306"/>
      <c r="L23" s="306"/>
      <c r="M23" s="307"/>
      <c r="N23" s="307"/>
      <c r="O23" s="307"/>
      <c r="P23" s="307"/>
      <c r="Q23" s="307"/>
      <c r="R23" s="307"/>
    </row>
    <row r="24" spans="1:18" x14ac:dyDescent="0.2">
      <c r="A24" s="306"/>
      <c r="B24" s="306"/>
      <c r="C24" s="306"/>
      <c r="D24" s="306"/>
      <c r="E24" s="306"/>
      <c r="F24" s="306"/>
      <c r="G24" s="306"/>
      <c r="H24" s="306"/>
      <c r="I24" s="306"/>
      <c r="J24" s="306"/>
      <c r="K24" s="306"/>
      <c r="L24" s="306"/>
      <c r="M24" s="307"/>
      <c r="N24" s="307"/>
      <c r="O24" s="307"/>
      <c r="P24" s="307"/>
      <c r="Q24" s="307"/>
      <c r="R24" s="307"/>
    </row>
    <row r="25" spans="1:18" x14ac:dyDescent="0.2">
      <c r="A25" s="306"/>
      <c r="B25" s="306"/>
      <c r="C25" s="306"/>
      <c r="D25" s="306"/>
      <c r="E25" s="306"/>
      <c r="F25" s="306"/>
      <c r="G25" s="306"/>
      <c r="H25" s="306"/>
      <c r="I25" s="306"/>
      <c r="J25" s="306"/>
      <c r="K25" s="306"/>
      <c r="L25" s="306"/>
      <c r="M25" s="307"/>
      <c r="N25" s="307"/>
      <c r="O25" s="307"/>
      <c r="P25" s="307"/>
      <c r="Q25" s="307"/>
      <c r="R25" s="307"/>
    </row>
    <row r="26" spans="1:18" x14ac:dyDescent="0.2">
      <c r="A26" s="306"/>
      <c r="B26" s="306"/>
      <c r="C26" s="306"/>
      <c r="D26" s="306"/>
      <c r="E26" s="306"/>
      <c r="F26" s="306"/>
      <c r="G26" s="306"/>
      <c r="H26" s="306"/>
      <c r="I26" s="306"/>
      <c r="J26" s="306"/>
      <c r="K26" s="306"/>
      <c r="L26" s="306"/>
      <c r="M26" s="307"/>
      <c r="N26" s="307"/>
      <c r="O26" s="307"/>
      <c r="P26" s="307"/>
      <c r="Q26" s="307"/>
      <c r="R26" s="307"/>
    </row>
    <row r="27" spans="1:18" x14ac:dyDescent="0.2">
      <c r="A27" s="306"/>
      <c r="B27" s="306"/>
      <c r="C27" s="306"/>
      <c r="D27" s="306"/>
      <c r="E27" s="306"/>
      <c r="F27" s="306"/>
      <c r="G27" s="306"/>
      <c r="H27" s="306"/>
      <c r="I27" s="306"/>
      <c r="J27" s="306"/>
      <c r="K27" s="306"/>
      <c r="L27" s="306"/>
      <c r="M27" s="307"/>
      <c r="N27" s="307"/>
      <c r="O27" s="307"/>
      <c r="P27" s="307"/>
      <c r="Q27" s="307"/>
      <c r="R27" s="307"/>
    </row>
    <row r="28" spans="1:18" ht="21" customHeight="1" x14ac:dyDescent="0.2">
      <c r="A28" s="306"/>
      <c r="B28" s="306"/>
      <c r="C28" s="306"/>
      <c r="D28" s="306"/>
      <c r="E28" s="306"/>
      <c r="F28" s="306"/>
      <c r="G28" s="306"/>
      <c r="H28" s="306"/>
      <c r="I28" s="306"/>
      <c r="J28" s="306"/>
      <c r="K28" s="306"/>
      <c r="L28" s="306"/>
      <c r="M28" s="307"/>
      <c r="N28" s="307"/>
      <c r="O28" s="307"/>
      <c r="P28" s="307"/>
      <c r="Q28" s="307"/>
      <c r="R28" s="307"/>
    </row>
    <row r="29" spans="1:18" ht="13.5" customHeight="1" x14ac:dyDescent="0.2">
      <c r="A29" s="306"/>
      <c r="B29" s="306"/>
      <c r="C29" s="306"/>
      <c r="D29" s="306"/>
      <c r="E29" s="306"/>
      <c r="F29" s="306"/>
      <c r="G29" s="306"/>
      <c r="H29" s="306"/>
      <c r="I29" s="306"/>
      <c r="J29" s="306"/>
      <c r="K29" s="306"/>
      <c r="L29" s="306"/>
      <c r="M29" s="307"/>
      <c r="N29" s="307"/>
      <c r="O29" s="307"/>
      <c r="P29" s="307"/>
      <c r="Q29" s="307"/>
      <c r="R29" s="307"/>
    </row>
    <row r="30" spans="1:18" x14ac:dyDescent="0.2">
      <c r="I30" s="306"/>
      <c r="J30" s="306"/>
      <c r="K30" s="306"/>
      <c r="L30" s="306"/>
      <c r="M30" s="307"/>
      <c r="N30" s="307"/>
      <c r="O30" s="307"/>
      <c r="P30" s="307"/>
      <c r="Q30" s="307"/>
      <c r="R30" s="307"/>
    </row>
    <row r="31" spans="1:18" x14ac:dyDescent="0.2">
      <c r="I31" s="306"/>
      <c r="J31" s="306"/>
      <c r="K31" s="306"/>
      <c r="L31" s="306"/>
      <c r="M31" s="307"/>
      <c r="N31" s="307"/>
      <c r="O31" s="307"/>
      <c r="P31" s="307"/>
      <c r="Q31" s="307"/>
      <c r="R31" s="307"/>
    </row>
    <row r="32" spans="1:18" x14ac:dyDescent="0.2">
      <c r="I32" s="306"/>
      <c r="J32" s="306"/>
      <c r="K32" s="306"/>
      <c r="L32" s="306"/>
      <c r="M32" s="307"/>
      <c r="N32" s="307"/>
      <c r="O32" s="307"/>
      <c r="P32" s="307"/>
      <c r="Q32" s="307"/>
      <c r="R32" s="307"/>
    </row>
    <row r="33" spans="9:18" x14ac:dyDescent="0.2">
      <c r="I33" s="306"/>
      <c r="J33" s="306"/>
      <c r="K33" s="306"/>
      <c r="L33" s="306"/>
      <c r="M33" s="307"/>
      <c r="N33" s="307"/>
      <c r="O33" s="307"/>
      <c r="P33" s="307"/>
      <c r="Q33" s="307"/>
      <c r="R33" s="307"/>
    </row>
    <row r="34" spans="9:18" x14ac:dyDescent="0.2">
      <c r="I34" s="306"/>
      <c r="J34" s="306"/>
      <c r="K34" s="306"/>
      <c r="L34" s="306"/>
      <c r="M34" s="307"/>
      <c r="N34" s="307"/>
      <c r="O34" s="307"/>
      <c r="P34" s="307"/>
      <c r="Q34" s="307"/>
      <c r="R34" s="307"/>
    </row>
    <row r="35" spans="9:18" x14ac:dyDescent="0.2">
      <c r="I35" s="306"/>
      <c r="J35" s="306"/>
      <c r="K35" s="306"/>
      <c r="L35" s="306"/>
      <c r="M35" s="307"/>
      <c r="N35" s="307"/>
      <c r="O35" s="307"/>
      <c r="P35" s="307"/>
      <c r="Q35" s="307"/>
      <c r="R35" s="307"/>
    </row>
    <row r="36" spans="9:18" x14ac:dyDescent="0.2">
      <c r="I36" s="306"/>
      <c r="J36" s="306"/>
      <c r="K36" s="306"/>
      <c r="L36" s="306"/>
      <c r="M36" s="307"/>
      <c r="N36" s="307"/>
      <c r="O36" s="307"/>
      <c r="P36" s="307"/>
      <c r="Q36" s="307"/>
      <c r="R36" s="307"/>
    </row>
    <row r="37" spans="9:18" x14ac:dyDescent="0.2">
      <c r="I37" s="306"/>
      <c r="J37" s="306"/>
      <c r="K37" s="306"/>
      <c r="L37" s="306"/>
      <c r="M37" s="307"/>
      <c r="N37" s="307"/>
      <c r="O37" s="307"/>
      <c r="P37" s="307"/>
      <c r="Q37" s="307"/>
      <c r="R37" s="307"/>
    </row>
    <row r="38" spans="9:18" x14ac:dyDescent="0.2">
      <c r="K38" s="307"/>
      <c r="L38" s="307"/>
      <c r="M38" s="307"/>
      <c r="N38" s="307"/>
      <c r="O38" s="307"/>
      <c r="P38" s="307"/>
      <c r="Q38" s="307"/>
      <c r="R38" s="307"/>
    </row>
    <row r="39" spans="9:18" x14ac:dyDescent="0.2">
      <c r="K39" s="307"/>
      <c r="L39" s="307"/>
      <c r="M39" s="307"/>
      <c r="N39" s="307"/>
      <c r="O39" s="307"/>
      <c r="P39" s="307"/>
      <c r="Q39" s="307"/>
      <c r="R39" s="307"/>
    </row>
    <row r="40" spans="9:18" x14ac:dyDescent="0.2">
      <c r="K40" s="307"/>
      <c r="L40" s="307"/>
      <c r="M40" s="307"/>
      <c r="N40" s="307"/>
      <c r="O40" s="307"/>
      <c r="P40" s="307"/>
      <c r="Q40" s="307"/>
      <c r="R40" s="307"/>
    </row>
    <row r="41" spans="9:18" x14ac:dyDescent="0.2">
      <c r="K41" s="307"/>
      <c r="L41" s="307"/>
      <c r="M41" s="307"/>
      <c r="N41" s="307"/>
      <c r="O41" s="307"/>
      <c r="P41" s="307"/>
      <c r="Q41" s="307"/>
      <c r="R41" s="307"/>
    </row>
    <row r="42" spans="9:18" x14ac:dyDescent="0.2">
      <c r="K42" s="307"/>
      <c r="L42" s="307"/>
      <c r="M42" s="307"/>
      <c r="N42" s="307"/>
      <c r="O42" s="307"/>
      <c r="P42" s="307"/>
      <c r="Q42" s="307"/>
      <c r="R42" s="307"/>
    </row>
    <row r="43" spans="9:18" x14ac:dyDescent="0.2">
      <c r="K43" s="307"/>
      <c r="L43" s="307"/>
      <c r="M43" s="307"/>
      <c r="N43" s="307"/>
      <c r="O43" s="307"/>
      <c r="P43" s="307"/>
      <c r="Q43" s="307"/>
      <c r="R43" s="307"/>
    </row>
    <row r="44" spans="9:18" x14ac:dyDescent="0.2">
      <c r="K44" s="307"/>
      <c r="L44" s="307"/>
      <c r="M44" s="307"/>
      <c r="N44" s="307"/>
      <c r="O44" s="307"/>
      <c r="P44" s="307"/>
      <c r="Q44" s="307"/>
      <c r="R44" s="307"/>
    </row>
    <row r="45" spans="9:18" x14ac:dyDescent="0.2">
      <c r="K45" s="307"/>
      <c r="L45" s="307"/>
      <c r="M45" s="307"/>
      <c r="N45" s="307"/>
      <c r="O45" s="307"/>
      <c r="P45" s="307"/>
      <c r="Q45" s="307"/>
      <c r="R45" s="307"/>
    </row>
    <row r="187" spans="1:1" x14ac:dyDescent="0.2">
      <c r="A187" s="308" t="s">
        <v>117</v>
      </c>
    </row>
    <row r="188" spans="1:1" x14ac:dyDescent="0.2">
      <c r="A188" s="312"/>
    </row>
    <row r="189" spans="1:1" x14ac:dyDescent="0.2">
      <c r="A189" s="308" t="s">
        <v>118</v>
      </c>
    </row>
    <row r="190" spans="1:1" x14ac:dyDescent="0.2">
      <c r="A190" s="308" t="s">
        <v>119</v>
      </c>
    </row>
    <row r="191" spans="1:1" x14ac:dyDescent="0.2">
      <c r="A191" s="308" t="s">
        <v>120</v>
      </c>
    </row>
  </sheetData>
  <printOptions horizontalCentered="1" verticalCentered="1"/>
  <pageMargins left="0.98425196850393704" right="0.39370078740157483" top="0.39370078740157483" bottom="0.39370078740157483" header="0" footer="0.59055118110236215"/>
  <pageSetup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32"/>
  <sheetViews>
    <sheetView showGridLines="0" view="pageBreakPreview" zoomScaleNormal="75" zoomScaleSheetLayoutView="100" workbookViewId="0">
      <selection activeCell="B40" sqref="B40"/>
    </sheetView>
  </sheetViews>
  <sheetFormatPr baseColWidth="10" defaultRowHeight="15" x14ac:dyDescent="0.25"/>
  <cols>
    <col min="1" max="1" width="17" customWidth="1"/>
    <col min="2" max="2" width="44.28515625" customWidth="1"/>
    <col min="3" max="3" width="14.7109375" customWidth="1"/>
    <col min="4" max="4" width="45.140625" customWidth="1"/>
    <col min="5" max="5" width="13.140625" customWidth="1"/>
    <col min="6" max="6" width="14.28515625" customWidth="1"/>
    <col min="7" max="7" width="32.42578125" customWidth="1"/>
  </cols>
  <sheetData>
    <row r="1" spans="1:6" ht="15.75" customHeight="1" x14ac:dyDescent="0.25">
      <c r="A1" s="7" t="s">
        <v>199</v>
      </c>
      <c r="B1" s="7"/>
      <c r="C1" s="8"/>
      <c r="D1" s="315"/>
      <c r="E1" s="348"/>
      <c r="F1" s="315" t="s">
        <v>158</v>
      </c>
    </row>
    <row r="2" spans="1:6" ht="15" customHeight="1" x14ac:dyDescent="0.25">
      <c r="A2" s="349">
        <v>2013</v>
      </c>
      <c r="B2" s="350"/>
      <c r="C2" s="349"/>
      <c r="D2" s="351"/>
      <c r="E2" s="348"/>
      <c r="F2" s="348"/>
    </row>
    <row r="3" spans="1:6" ht="16.5" customHeight="1" x14ac:dyDescent="0.25">
      <c r="A3" s="352"/>
      <c r="B3" s="352"/>
      <c r="C3" s="352"/>
      <c r="D3" s="351"/>
      <c r="E3" s="348"/>
      <c r="F3" s="348"/>
    </row>
    <row r="4" spans="1:6" ht="18" customHeight="1" x14ac:dyDescent="0.25">
      <c r="A4" s="314" t="s">
        <v>3</v>
      </c>
      <c r="B4" s="314" t="s">
        <v>175</v>
      </c>
      <c r="C4" s="314" t="s">
        <v>176</v>
      </c>
      <c r="D4" s="314" t="s">
        <v>177</v>
      </c>
      <c r="E4" s="314" t="s">
        <v>178</v>
      </c>
      <c r="F4" s="314" t="s">
        <v>179</v>
      </c>
    </row>
    <row r="5" spans="1:6" ht="14.25" customHeight="1" x14ac:dyDescent="0.25">
      <c r="A5" s="341" t="s">
        <v>4</v>
      </c>
      <c r="B5" s="341"/>
      <c r="C5" s="355">
        <f>SUM(C6:C29,'CEDU  (2)'!C5:C20)</f>
        <v>12</v>
      </c>
      <c r="D5" s="356"/>
      <c r="E5" s="357"/>
      <c r="F5" s="357">
        <f>SUM(F6:F29,'CEDU  (2)'!F5:F20)</f>
        <v>12</v>
      </c>
    </row>
    <row r="6" spans="1:6" ht="18.75" customHeight="1" x14ac:dyDescent="0.25">
      <c r="A6" s="899" t="s">
        <v>7</v>
      </c>
      <c r="B6" s="596" t="s">
        <v>180</v>
      </c>
      <c r="C6" s="597">
        <v>1</v>
      </c>
      <c r="D6" s="534" t="s">
        <v>201</v>
      </c>
      <c r="E6" s="597" t="s">
        <v>182</v>
      </c>
      <c r="F6" s="597">
        <v>1</v>
      </c>
    </row>
    <row r="7" spans="1:6" ht="18" customHeight="1" x14ac:dyDescent="0.25">
      <c r="A7" s="900"/>
      <c r="B7" s="378" t="s">
        <v>183</v>
      </c>
      <c r="C7" s="69">
        <v>0</v>
      </c>
      <c r="D7" s="515" t="s">
        <v>202</v>
      </c>
      <c r="E7" s="69"/>
      <c r="F7" s="69"/>
    </row>
    <row r="8" spans="1:6" ht="18" customHeight="1" x14ac:dyDescent="0.25">
      <c r="A8" s="900"/>
      <c r="B8" s="378" t="s">
        <v>185</v>
      </c>
      <c r="C8" s="69">
        <v>2</v>
      </c>
      <c r="D8" s="515" t="s">
        <v>203</v>
      </c>
      <c r="E8" s="69" t="s">
        <v>182</v>
      </c>
      <c r="F8" s="69">
        <v>1</v>
      </c>
    </row>
    <row r="9" spans="1:6" ht="16.5" customHeight="1" x14ac:dyDescent="0.25">
      <c r="A9" s="900"/>
      <c r="B9" s="378" t="s">
        <v>187</v>
      </c>
      <c r="C9" s="69">
        <v>5</v>
      </c>
      <c r="D9" s="515" t="s">
        <v>204</v>
      </c>
      <c r="E9" s="69"/>
      <c r="F9" s="69"/>
    </row>
    <row r="10" spans="1:6" ht="17.25" customHeight="1" x14ac:dyDescent="0.25">
      <c r="A10" s="900"/>
      <c r="B10" s="378" t="s">
        <v>190</v>
      </c>
      <c r="C10" s="69">
        <v>0</v>
      </c>
      <c r="D10" s="515" t="s">
        <v>184</v>
      </c>
      <c r="E10" s="69" t="s">
        <v>182</v>
      </c>
      <c r="F10" s="69">
        <v>1</v>
      </c>
    </row>
    <row r="11" spans="1:6" ht="15" customHeight="1" x14ac:dyDescent="0.25">
      <c r="A11" s="900"/>
      <c r="B11" s="378" t="s">
        <v>193</v>
      </c>
      <c r="C11" s="69">
        <v>0</v>
      </c>
      <c r="D11" s="515" t="s">
        <v>205</v>
      </c>
      <c r="E11" s="69" t="s">
        <v>206</v>
      </c>
      <c r="F11" s="69">
        <v>1</v>
      </c>
    </row>
    <row r="12" spans="1:6" ht="17.25" customHeight="1" x14ac:dyDescent="0.25">
      <c r="A12" s="900"/>
      <c r="B12" s="378" t="s">
        <v>195</v>
      </c>
      <c r="C12" s="69">
        <v>1</v>
      </c>
      <c r="D12" s="515" t="s">
        <v>207</v>
      </c>
      <c r="E12" s="69"/>
      <c r="F12" s="69"/>
    </row>
    <row r="13" spans="1:6" ht="15" customHeight="1" x14ac:dyDescent="0.25">
      <c r="A13" s="900"/>
      <c r="B13" s="378" t="s">
        <v>196</v>
      </c>
      <c r="C13" s="69">
        <v>0</v>
      </c>
      <c r="D13" s="515" t="s">
        <v>188</v>
      </c>
      <c r="E13" s="69" t="s">
        <v>208</v>
      </c>
      <c r="F13" s="69">
        <v>2</v>
      </c>
    </row>
    <row r="14" spans="1:6" ht="17.25" customHeight="1" x14ac:dyDescent="0.25">
      <c r="A14" s="860" t="s">
        <v>12</v>
      </c>
      <c r="B14" s="378" t="s">
        <v>180</v>
      </c>
      <c r="C14" s="69">
        <v>0</v>
      </c>
      <c r="D14" s="515" t="s">
        <v>209</v>
      </c>
      <c r="E14" s="69" t="s">
        <v>208</v>
      </c>
      <c r="F14" s="69">
        <v>1</v>
      </c>
    </row>
    <row r="15" spans="1:6" ht="18.75" customHeight="1" x14ac:dyDescent="0.25">
      <c r="A15" s="860"/>
      <c r="B15" s="378" t="s">
        <v>183</v>
      </c>
      <c r="C15" s="69">
        <v>0</v>
      </c>
      <c r="D15" s="602" t="s">
        <v>210</v>
      </c>
      <c r="E15" s="69" t="s">
        <v>208</v>
      </c>
      <c r="F15" s="69">
        <v>1</v>
      </c>
    </row>
    <row r="16" spans="1:6" ht="15" customHeight="1" x14ac:dyDescent="0.25">
      <c r="A16" s="860"/>
      <c r="B16" s="378" t="s">
        <v>185</v>
      </c>
      <c r="C16" s="69">
        <v>0</v>
      </c>
      <c r="D16" s="602" t="s">
        <v>211</v>
      </c>
      <c r="E16" s="69" t="s">
        <v>208</v>
      </c>
      <c r="F16" s="69">
        <v>1</v>
      </c>
    </row>
    <row r="17" spans="1:6" ht="19.5" customHeight="1" x14ac:dyDescent="0.25">
      <c r="A17" s="860"/>
      <c r="B17" s="378" t="s">
        <v>187</v>
      </c>
      <c r="C17" s="69">
        <v>0</v>
      </c>
      <c r="D17" s="515" t="s">
        <v>212</v>
      </c>
      <c r="E17" s="69" t="s">
        <v>208</v>
      </c>
      <c r="F17" s="69">
        <v>1</v>
      </c>
    </row>
    <row r="18" spans="1:6" ht="14.25" customHeight="1" x14ac:dyDescent="0.25">
      <c r="A18" s="860"/>
      <c r="B18" s="378" t="s">
        <v>190</v>
      </c>
      <c r="C18" s="69">
        <v>0</v>
      </c>
      <c r="D18" s="515" t="s">
        <v>213</v>
      </c>
      <c r="E18" s="69"/>
      <c r="F18" s="69"/>
    </row>
    <row r="19" spans="1:6" ht="12.75" customHeight="1" x14ac:dyDescent="0.25">
      <c r="A19" s="860"/>
      <c r="B19" s="378" t="s">
        <v>193</v>
      </c>
      <c r="C19" s="69">
        <v>0</v>
      </c>
      <c r="D19" s="515" t="s">
        <v>214</v>
      </c>
      <c r="E19" s="69" t="s">
        <v>208</v>
      </c>
      <c r="F19" s="69">
        <v>1</v>
      </c>
    </row>
    <row r="20" spans="1:6" ht="24.75" customHeight="1" x14ac:dyDescent="0.25">
      <c r="A20" s="860"/>
      <c r="B20" s="378" t="s">
        <v>195</v>
      </c>
      <c r="C20" s="69">
        <v>0</v>
      </c>
      <c r="D20" s="515" t="s">
        <v>194</v>
      </c>
      <c r="E20" s="69" t="s">
        <v>208</v>
      </c>
      <c r="F20" s="845">
        <v>1</v>
      </c>
    </row>
    <row r="21" spans="1:6" ht="15.75" customHeight="1" x14ac:dyDescent="0.25">
      <c r="A21" s="860"/>
      <c r="B21" s="378" t="s">
        <v>196</v>
      </c>
      <c r="C21" s="69">
        <v>1</v>
      </c>
      <c r="D21" s="26" t="s">
        <v>192</v>
      </c>
      <c r="E21" s="26" t="s">
        <v>192</v>
      </c>
      <c r="F21" s="26" t="s">
        <v>192</v>
      </c>
    </row>
    <row r="22" spans="1:6" ht="18" customHeight="1" x14ac:dyDescent="0.25">
      <c r="A22" s="860" t="s">
        <v>13</v>
      </c>
      <c r="B22" s="378" t="s">
        <v>180</v>
      </c>
      <c r="C22" s="69">
        <v>0</v>
      </c>
      <c r="D22" s="26" t="s">
        <v>192</v>
      </c>
      <c r="E22" s="26" t="s">
        <v>192</v>
      </c>
      <c r="F22" s="26" t="s">
        <v>192</v>
      </c>
    </row>
    <row r="23" spans="1:6" ht="15" customHeight="1" x14ac:dyDescent="0.25">
      <c r="A23" s="860"/>
      <c r="B23" s="378" t="s">
        <v>183</v>
      </c>
      <c r="C23" s="69">
        <v>0</v>
      </c>
      <c r="D23" s="26" t="s">
        <v>192</v>
      </c>
      <c r="E23" s="26" t="s">
        <v>192</v>
      </c>
      <c r="F23" s="26" t="s">
        <v>192</v>
      </c>
    </row>
    <row r="24" spans="1:6" ht="15" customHeight="1" x14ac:dyDescent="0.25">
      <c r="A24" s="860"/>
      <c r="B24" s="378" t="s">
        <v>185</v>
      </c>
      <c r="C24" s="69">
        <v>0</v>
      </c>
      <c r="D24" s="26" t="s">
        <v>192</v>
      </c>
      <c r="E24" s="26" t="s">
        <v>192</v>
      </c>
      <c r="F24" s="26" t="s">
        <v>192</v>
      </c>
    </row>
    <row r="25" spans="1:6" ht="18" customHeight="1" x14ac:dyDescent="0.25">
      <c r="A25" s="860"/>
      <c r="B25" s="378" t="s">
        <v>187</v>
      </c>
      <c r="C25" s="69">
        <v>0</v>
      </c>
      <c r="D25" s="26" t="s">
        <v>192</v>
      </c>
      <c r="E25" s="26" t="s">
        <v>192</v>
      </c>
      <c r="F25" s="26" t="s">
        <v>192</v>
      </c>
    </row>
    <row r="26" spans="1:6" ht="17.25" customHeight="1" x14ac:dyDescent="0.25">
      <c r="A26" s="860"/>
      <c r="B26" s="378" t="s">
        <v>190</v>
      </c>
      <c r="C26" s="69">
        <v>0</v>
      </c>
      <c r="D26" s="26" t="s">
        <v>192</v>
      </c>
      <c r="E26" s="26" t="s">
        <v>192</v>
      </c>
      <c r="F26" s="26" t="s">
        <v>192</v>
      </c>
    </row>
    <row r="27" spans="1:6" ht="18" customHeight="1" x14ac:dyDescent="0.25">
      <c r="A27" s="860"/>
      <c r="B27" s="378" t="s">
        <v>193</v>
      </c>
      <c r="C27" s="69">
        <v>0</v>
      </c>
      <c r="D27" s="26" t="s">
        <v>192</v>
      </c>
      <c r="E27" s="26" t="s">
        <v>192</v>
      </c>
      <c r="F27" s="26" t="s">
        <v>192</v>
      </c>
    </row>
    <row r="28" spans="1:6" ht="13.5" customHeight="1" x14ac:dyDescent="0.25">
      <c r="A28" s="860"/>
      <c r="B28" s="378" t="s">
        <v>195</v>
      </c>
      <c r="C28" s="69">
        <v>0</v>
      </c>
      <c r="D28" s="26" t="s">
        <v>192</v>
      </c>
      <c r="E28" s="26" t="s">
        <v>192</v>
      </c>
      <c r="F28" s="26" t="s">
        <v>192</v>
      </c>
    </row>
    <row r="29" spans="1:6" ht="14.25" customHeight="1" x14ac:dyDescent="0.25">
      <c r="A29" s="901"/>
      <c r="B29" s="600" t="s">
        <v>196</v>
      </c>
      <c r="C29" s="601">
        <v>0</v>
      </c>
      <c r="D29" s="548" t="s">
        <v>192</v>
      </c>
      <c r="E29" s="548" t="s">
        <v>192</v>
      </c>
      <c r="F29" s="548" t="s">
        <v>192</v>
      </c>
    </row>
    <row r="30" spans="1:6" ht="12" customHeight="1" x14ac:dyDescent="0.25">
      <c r="A30" s="354"/>
      <c r="B30" s="377"/>
      <c r="C30" s="353"/>
      <c r="D30" s="348"/>
      <c r="E30" s="348"/>
      <c r="F30" s="348"/>
    </row>
    <row r="31" spans="1:6" ht="12" customHeight="1" x14ac:dyDescent="0.25">
      <c r="A31" s="348"/>
      <c r="B31" s="348"/>
      <c r="C31" s="348"/>
      <c r="D31" s="348"/>
      <c r="E31" s="348"/>
      <c r="F31" s="348"/>
    </row>
    <row r="32" spans="1:6" x14ac:dyDescent="0.25">
      <c r="A32" s="844" t="s">
        <v>40</v>
      </c>
      <c r="B32" s="348"/>
      <c r="C32" s="348"/>
      <c r="D32" s="348"/>
      <c r="E32" s="348"/>
      <c r="F32" s="348"/>
    </row>
  </sheetData>
  <mergeCells count="3">
    <mergeCell ref="A6:A13"/>
    <mergeCell ref="A14:A21"/>
    <mergeCell ref="A22:A29"/>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&amp;R&amp;"Tahoma,Normal"&amp;10 373</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25"/>
  <sheetViews>
    <sheetView showGridLines="0" view="pageBreakPreview" zoomScaleNormal="75" zoomScaleSheetLayoutView="100" workbookViewId="0">
      <selection activeCell="B40" sqref="B40"/>
    </sheetView>
  </sheetViews>
  <sheetFormatPr baseColWidth="10" defaultRowHeight="15" x14ac:dyDescent="0.25"/>
  <cols>
    <col min="1" max="1" width="17" customWidth="1"/>
    <col min="2" max="2" width="44.28515625" customWidth="1"/>
    <col min="3" max="3" width="14.7109375" customWidth="1"/>
    <col min="4" max="4" width="45.140625" customWidth="1"/>
    <col min="5" max="5" width="13.140625" customWidth="1"/>
    <col min="6" max="6" width="14.28515625" customWidth="1"/>
    <col min="7" max="7" width="32.42578125" customWidth="1"/>
  </cols>
  <sheetData>
    <row r="1" spans="1:6" ht="15.75" customHeight="1" x14ac:dyDescent="0.25">
      <c r="A1" s="7" t="s">
        <v>173</v>
      </c>
      <c r="B1" s="7"/>
      <c r="C1" s="8"/>
      <c r="D1" s="315"/>
      <c r="E1" s="348"/>
      <c r="F1" s="315" t="s">
        <v>158</v>
      </c>
    </row>
    <row r="2" spans="1:6" ht="15.75" customHeight="1" x14ac:dyDescent="0.25">
      <c r="A2" s="349">
        <v>2013</v>
      </c>
      <c r="B2" s="350"/>
      <c r="C2" s="349"/>
      <c r="D2" s="351"/>
      <c r="E2" s="348"/>
      <c r="F2" s="348"/>
    </row>
    <row r="3" spans="1:6" ht="16.5" customHeight="1" x14ac:dyDescent="0.25">
      <c r="A3" s="352"/>
      <c r="B3" s="352"/>
      <c r="C3" s="352"/>
      <c r="D3" s="351"/>
      <c r="E3" s="348"/>
      <c r="F3" s="348"/>
    </row>
    <row r="4" spans="1:6" ht="35.25" customHeight="1" x14ac:dyDescent="0.25">
      <c r="A4" s="314" t="s">
        <v>3</v>
      </c>
      <c r="B4" s="314" t="s">
        <v>175</v>
      </c>
      <c r="C4" s="314" t="s">
        <v>176</v>
      </c>
      <c r="D4" s="314" t="s">
        <v>177</v>
      </c>
      <c r="E4" s="314" t="s">
        <v>178</v>
      </c>
      <c r="F4" s="314" t="s">
        <v>179</v>
      </c>
    </row>
    <row r="5" spans="1:6" ht="16.5" customHeight="1" x14ac:dyDescent="0.25">
      <c r="A5" s="859" t="s">
        <v>21</v>
      </c>
      <c r="B5" s="596" t="s">
        <v>180</v>
      </c>
      <c r="C5" s="597">
        <v>0</v>
      </c>
      <c r="D5" s="545" t="s">
        <v>192</v>
      </c>
      <c r="E5" s="545" t="s">
        <v>192</v>
      </c>
      <c r="F5" s="545" t="s">
        <v>192</v>
      </c>
    </row>
    <row r="6" spans="1:6" ht="17.25" customHeight="1" x14ac:dyDescent="0.25">
      <c r="A6" s="860"/>
      <c r="B6" s="378" t="s">
        <v>183</v>
      </c>
      <c r="C6" s="69">
        <v>0</v>
      </c>
      <c r="D6" s="26" t="s">
        <v>192</v>
      </c>
      <c r="E6" s="26" t="s">
        <v>192</v>
      </c>
      <c r="F6" s="26" t="s">
        <v>192</v>
      </c>
    </row>
    <row r="7" spans="1:6" ht="20.25" customHeight="1" x14ac:dyDescent="0.25">
      <c r="A7" s="860"/>
      <c r="B7" s="378" t="s">
        <v>185</v>
      </c>
      <c r="C7" s="69">
        <v>0</v>
      </c>
      <c r="D7" s="26" t="s">
        <v>192</v>
      </c>
      <c r="E7" s="26" t="s">
        <v>192</v>
      </c>
      <c r="F7" s="26" t="s">
        <v>192</v>
      </c>
    </row>
    <row r="8" spans="1:6" ht="17.25" customHeight="1" x14ac:dyDescent="0.25">
      <c r="A8" s="860"/>
      <c r="B8" s="378" t="s">
        <v>187</v>
      </c>
      <c r="C8" s="69">
        <v>0</v>
      </c>
      <c r="D8" s="26" t="s">
        <v>192</v>
      </c>
      <c r="E8" s="26" t="s">
        <v>192</v>
      </c>
      <c r="F8" s="26" t="s">
        <v>192</v>
      </c>
    </row>
    <row r="9" spans="1:6" ht="18" customHeight="1" x14ac:dyDescent="0.25">
      <c r="A9" s="860"/>
      <c r="B9" s="378" t="s">
        <v>190</v>
      </c>
      <c r="C9" s="69">
        <v>0</v>
      </c>
      <c r="D9" s="26" t="s">
        <v>192</v>
      </c>
      <c r="E9" s="26" t="s">
        <v>192</v>
      </c>
      <c r="F9" s="26" t="s">
        <v>192</v>
      </c>
    </row>
    <row r="10" spans="1:6" ht="17.25" customHeight="1" x14ac:dyDescent="0.25">
      <c r="A10" s="860"/>
      <c r="B10" s="378" t="s">
        <v>193</v>
      </c>
      <c r="C10" s="69">
        <v>0</v>
      </c>
      <c r="D10" s="26" t="s">
        <v>192</v>
      </c>
      <c r="E10" s="26" t="s">
        <v>192</v>
      </c>
      <c r="F10" s="26" t="s">
        <v>192</v>
      </c>
    </row>
    <row r="11" spans="1:6" ht="19.5" customHeight="1" x14ac:dyDescent="0.25">
      <c r="A11" s="860"/>
      <c r="B11" s="378" t="s">
        <v>195</v>
      </c>
      <c r="C11" s="69">
        <v>0</v>
      </c>
      <c r="D11" s="26" t="s">
        <v>192</v>
      </c>
      <c r="E11" s="26" t="s">
        <v>192</v>
      </c>
      <c r="F11" s="26" t="s">
        <v>192</v>
      </c>
    </row>
    <row r="12" spans="1:6" ht="18.75" customHeight="1" x14ac:dyDescent="0.25">
      <c r="A12" s="860"/>
      <c r="B12" s="378" t="s">
        <v>196</v>
      </c>
      <c r="C12" s="69">
        <v>0</v>
      </c>
      <c r="D12" s="26" t="s">
        <v>192</v>
      </c>
      <c r="E12" s="26" t="s">
        <v>192</v>
      </c>
      <c r="F12" s="26" t="s">
        <v>192</v>
      </c>
    </row>
    <row r="13" spans="1:6" ht="18.75" customHeight="1" x14ac:dyDescent="0.25">
      <c r="A13" s="860" t="s">
        <v>1</v>
      </c>
      <c r="B13" s="378" t="s">
        <v>180</v>
      </c>
      <c r="C13" s="69">
        <v>2</v>
      </c>
      <c r="D13" s="26" t="s">
        <v>192</v>
      </c>
      <c r="E13" s="26" t="s">
        <v>192</v>
      </c>
      <c r="F13" s="26" t="s">
        <v>192</v>
      </c>
    </row>
    <row r="14" spans="1:6" ht="15" customHeight="1" x14ac:dyDescent="0.25">
      <c r="A14" s="860"/>
      <c r="B14" s="378" t="s">
        <v>183</v>
      </c>
      <c r="C14" s="69">
        <v>0</v>
      </c>
      <c r="D14" s="26" t="s">
        <v>192</v>
      </c>
      <c r="E14" s="26" t="s">
        <v>192</v>
      </c>
      <c r="F14" s="26" t="s">
        <v>192</v>
      </c>
    </row>
    <row r="15" spans="1:6" ht="18" customHeight="1" x14ac:dyDescent="0.25">
      <c r="A15" s="860"/>
      <c r="B15" s="378" t="s">
        <v>185</v>
      </c>
      <c r="C15" s="69">
        <v>0</v>
      </c>
      <c r="D15" s="26" t="s">
        <v>192</v>
      </c>
      <c r="E15" s="26" t="s">
        <v>192</v>
      </c>
      <c r="F15" s="26" t="s">
        <v>192</v>
      </c>
    </row>
    <row r="16" spans="1:6" ht="18" customHeight="1" x14ac:dyDescent="0.25">
      <c r="A16" s="860"/>
      <c r="B16" s="378" t="s">
        <v>187</v>
      </c>
      <c r="C16" s="69">
        <v>0</v>
      </c>
      <c r="D16" s="26" t="s">
        <v>192</v>
      </c>
      <c r="E16" s="26" t="s">
        <v>192</v>
      </c>
      <c r="F16" s="26" t="s">
        <v>192</v>
      </c>
    </row>
    <row r="17" spans="1:6" ht="18.75" customHeight="1" x14ac:dyDescent="0.25">
      <c r="A17" s="860"/>
      <c r="B17" s="378" t="s">
        <v>190</v>
      </c>
      <c r="C17" s="69">
        <v>0</v>
      </c>
      <c r="D17" s="26" t="s">
        <v>192</v>
      </c>
      <c r="E17" s="26" t="s">
        <v>192</v>
      </c>
      <c r="F17" s="26" t="s">
        <v>192</v>
      </c>
    </row>
    <row r="18" spans="1:6" ht="18" customHeight="1" x14ac:dyDescent="0.25">
      <c r="A18" s="860"/>
      <c r="B18" s="378" t="s">
        <v>193</v>
      </c>
      <c r="C18" s="69">
        <v>0</v>
      </c>
      <c r="D18" s="26" t="s">
        <v>192</v>
      </c>
      <c r="E18" s="26" t="s">
        <v>192</v>
      </c>
      <c r="F18" s="26" t="s">
        <v>192</v>
      </c>
    </row>
    <row r="19" spans="1:6" ht="17.25" customHeight="1" x14ac:dyDescent="0.25">
      <c r="A19" s="860"/>
      <c r="B19" s="378" t="s">
        <v>195</v>
      </c>
      <c r="C19" s="69">
        <v>0</v>
      </c>
      <c r="D19" s="26" t="s">
        <v>192</v>
      </c>
      <c r="E19" s="26" t="s">
        <v>192</v>
      </c>
      <c r="F19" s="26" t="s">
        <v>192</v>
      </c>
    </row>
    <row r="20" spans="1:6" ht="16.5" customHeight="1" x14ac:dyDescent="0.25">
      <c r="A20" s="901"/>
      <c r="B20" s="600" t="s">
        <v>196</v>
      </c>
      <c r="C20" s="601">
        <v>0</v>
      </c>
      <c r="D20" s="548" t="s">
        <v>192</v>
      </c>
      <c r="E20" s="548" t="s">
        <v>192</v>
      </c>
      <c r="F20" s="548" t="s">
        <v>192</v>
      </c>
    </row>
    <row r="21" spans="1:6" ht="18.75" customHeight="1" x14ac:dyDescent="0.25">
      <c r="A21" s="69"/>
      <c r="B21" s="378"/>
      <c r="C21" s="69"/>
      <c r="D21" s="379"/>
      <c r="E21" s="379"/>
      <c r="F21" s="379"/>
    </row>
    <row r="22" spans="1:6" ht="18.75" customHeight="1" x14ac:dyDescent="0.25">
      <c r="A22" s="860" t="s">
        <v>215</v>
      </c>
      <c r="B22" s="860"/>
      <c r="C22" s="860"/>
      <c r="D22" s="860"/>
      <c r="E22" s="860"/>
      <c r="F22" s="860"/>
    </row>
    <row r="23" spans="1:6" x14ac:dyDescent="0.25">
      <c r="A23" s="380" t="s">
        <v>198</v>
      </c>
      <c r="B23" s="380"/>
      <c r="C23" s="380"/>
      <c r="D23" s="380"/>
      <c r="E23" s="380"/>
      <c r="F23" s="380"/>
    </row>
    <row r="24" spans="1:6" x14ac:dyDescent="0.25">
      <c r="A24" s="381" t="s">
        <v>249</v>
      </c>
      <c r="B24" s="381"/>
      <c r="C24" s="381"/>
      <c r="D24" s="381"/>
      <c r="E24" s="382"/>
      <c r="F24" s="382"/>
    </row>
    <row r="25" spans="1:6" x14ac:dyDescent="0.25">
      <c r="A25" s="28"/>
      <c r="B25" s="68"/>
      <c r="C25" s="27"/>
    </row>
  </sheetData>
  <mergeCells count="3">
    <mergeCell ref="A5:A12"/>
    <mergeCell ref="A13:A20"/>
    <mergeCell ref="A22:F22"/>
  </mergeCells>
  <printOptions horizontalCentered="1" verticalCentered="1"/>
  <pageMargins left="0.98425196850393704" right="0.39370078740157483" top="0.39370078740157483" bottom="0.39370078740157483" header="0" footer="0.59055118110236227"/>
  <pageSetup scale="80" fitToWidth="0" fitToHeight="0" pageOrder="overThenDown" orientation="landscape" r:id="rId1"/>
  <headerFooter>
    <oddFooter>&amp;L&amp;"Tahoma,Normal"&amp;10 374</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39"/>
  <sheetViews>
    <sheetView showGridLines="0" view="pageBreakPreview" zoomScaleNormal="100" zoomScaleSheetLayoutView="100" workbookViewId="0">
      <selection activeCell="B40" sqref="B40"/>
    </sheetView>
  </sheetViews>
  <sheetFormatPr baseColWidth="10" defaultRowHeight="15" x14ac:dyDescent="0.25"/>
  <cols>
    <col min="1" max="1" width="54.42578125" customWidth="1"/>
    <col min="2" max="2" width="9.85546875" customWidth="1"/>
    <col min="3" max="3" width="7.7109375" customWidth="1"/>
    <col min="4" max="4" width="9.42578125" customWidth="1"/>
    <col min="5" max="5" width="6.7109375" customWidth="1"/>
    <col min="6" max="6" width="14" customWidth="1"/>
    <col min="7" max="7" width="25.28515625" customWidth="1"/>
    <col min="8" max="8" width="13.7109375" customWidth="1"/>
    <col min="9" max="9" width="14.28515625" customWidth="1"/>
  </cols>
  <sheetData>
    <row r="1" spans="1:9" ht="15" customHeight="1" x14ac:dyDescent="0.25">
      <c r="A1" s="7" t="s">
        <v>1059</v>
      </c>
      <c r="B1" s="7"/>
      <c r="C1" s="8"/>
      <c r="E1" s="361" t="s">
        <v>166</v>
      </c>
      <c r="F1" s="34"/>
      <c r="G1" s="35"/>
      <c r="H1" s="35"/>
      <c r="I1" s="36"/>
    </row>
    <row r="2" spans="1:9" x14ac:dyDescent="0.25">
      <c r="A2" s="20" t="s">
        <v>217</v>
      </c>
      <c r="B2" s="20"/>
      <c r="C2" s="8"/>
      <c r="D2" s="8"/>
      <c r="E2" s="19"/>
      <c r="F2" s="34"/>
      <c r="G2" s="35"/>
      <c r="H2" s="35"/>
      <c r="I2" s="36"/>
    </row>
    <row r="3" spans="1:9" ht="15.75" x14ac:dyDescent="0.25">
      <c r="A3" s="21" t="s">
        <v>1060</v>
      </c>
      <c r="B3" s="21"/>
      <c r="C3" s="21"/>
      <c r="D3" s="21"/>
      <c r="E3" s="9"/>
      <c r="F3" s="60"/>
      <c r="G3" s="38"/>
      <c r="H3" s="38"/>
      <c r="I3" s="39"/>
    </row>
    <row r="4" spans="1:9" ht="15" customHeight="1" x14ac:dyDescent="0.25">
      <c r="A4" s="70"/>
      <c r="B4" s="70"/>
      <c r="C4" s="70"/>
      <c r="D4" s="70"/>
      <c r="E4" s="9"/>
      <c r="F4" s="60"/>
      <c r="G4" s="38"/>
      <c r="H4" s="38"/>
      <c r="I4" s="39"/>
    </row>
    <row r="5" spans="1:9" ht="17.25" customHeight="1" x14ac:dyDescent="0.25">
      <c r="A5" s="891" t="s">
        <v>3</v>
      </c>
      <c r="B5" s="18"/>
      <c r="C5" s="851" t="s">
        <v>219</v>
      </c>
      <c r="D5" s="851"/>
      <c r="E5" s="851"/>
      <c r="F5" s="61"/>
    </row>
    <row r="6" spans="1:9" ht="13.5" customHeight="1" x14ac:dyDescent="0.25">
      <c r="A6" s="892"/>
      <c r="B6" s="846">
        <v>2012</v>
      </c>
      <c r="C6" s="846"/>
      <c r="D6" s="846">
        <v>2013</v>
      </c>
      <c r="E6" s="846"/>
      <c r="F6" s="61"/>
    </row>
    <row r="7" spans="1:9" ht="15" customHeight="1" x14ac:dyDescent="0.25">
      <c r="A7" s="341" t="s">
        <v>4</v>
      </c>
      <c r="B7" s="383">
        <f>SUM(B8:B33)</f>
        <v>26</v>
      </c>
      <c r="C7" s="383"/>
      <c r="D7" s="356">
        <f>SUM(D8:D33)</f>
        <v>326</v>
      </c>
      <c r="E7" s="356"/>
      <c r="F7" s="61"/>
    </row>
    <row r="8" spans="1:9" x14ac:dyDescent="0.25">
      <c r="A8" s="560" t="s">
        <v>76</v>
      </c>
      <c r="B8" s="588">
        <v>0</v>
      </c>
      <c r="C8" s="588"/>
      <c r="D8" s="588">
        <v>1</v>
      </c>
      <c r="E8" s="588"/>
      <c r="F8" s="1"/>
    </row>
    <row r="9" spans="1:9" ht="13.5" customHeight="1" x14ac:dyDescent="0.25">
      <c r="A9" s="518" t="s">
        <v>162</v>
      </c>
      <c r="B9" s="590">
        <v>0</v>
      </c>
      <c r="C9" s="590"/>
      <c r="D9" s="590">
        <v>6</v>
      </c>
      <c r="E9" s="590"/>
      <c r="F9" s="67"/>
    </row>
    <row r="10" spans="1:9" ht="13.5" customHeight="1" x14ac:dyDescent="0.25">
      <c r="A10" s="78" t="s">
        <v>153</v>
      </c>
      <c r="B10" s="590">
        <v>0</v>
      </c>
      <c r="C10" s="590"/>
      <c r="D10" s="590">
        <v>1</v>
      </c>
      <c r="E10" s="590"/>
      <c r="F10" s="67"/>
    </row>
    <row r="11" spans="1:9" ht="13.5" customHeight="1" x14ac:dyDescent="0.25">
      <c r="A11" s="78" t="s">
        <v>78</v>
      </c>
      <c r="B11" s="590">
        <v>0</v>
      </c>
      <c r="C11" s="590"/>
      <c r="D11" s="590">
        <v>2</v>
      </c>
      <c r="E11" s="590"/>
      <c r="F11" s="71"/>
    </row>
    <row r="12" spans="1:9" ht="13.5" customHeight="1" x14ac:dyDescent="0.25">
      <c r="A12" s="78" t="s">
        <v>163</v>
      </c>
      <c r="B12" s="590">
        <v>0</v>
      </c>
      <c r="C12" s="590"/>
      <c r="D12" s="590">
        <v>1</v>
      </c>
      <c r="E12" s="590"/>
      <c r="F12" s="62"/>
    </row>
    <row r="13" spans="1:9" ht="13.5" customHeight="1" x14ac:dyDescent="0.25">
      <c r="A13" s="78" t="s">
        <v>21</v>
      </c>
      <c r="B13" s="590">
        <v>1</v>
      </c>
      <c r="C13" s="590"/>
      <c r="D13" s="590">
        <v>39</v>
      </c>
      <c r="E13" s="590"/>
      <c r="F13" s="62"/>
    </row>
    <row r="14" spans="1:9" ht="13.5" customHeight="1" x14ac:dyDescent="0.25">
      <c r="A14" s="78" t="s">
        <v>7</v>
      </c>
      <c r="B14" s="590">
        <v>13</v>
      </c>
      <c r="C14" s="590"/>
      <c r="D14" s="590">
        <v>125</v>
      </c>
      <c r="E14" s="590"/>
      <c r="F14" s="62"/>
    </row>
    <row r="15" spans="1:9" ht="13.5" customHeight="1" x14ac:dyDescent="0.25">
      <c r="A15" s="78" t="s">
        <v>12</v>
      </c>
      <c r="B15" s="590">
        <v>0</v>
      </c>
      <c r="C15" s="590"/>
      <c r="D15" s="590">
        <v>14</v>
      </c>
      <c r="E15" s="590"/>
      <c r="F15" s="62"/>
    </row>
    <row r="16" spans="1:9" ht="13.5" customHeight="1" x14ac:dyDescent="0.25">
      <c r="A16" s="78" t="s">
        <v>80</v>
      </c>
      <c r="B16" s="590">
        <v>0</v>
      </c>
      <c r="C16" s="590"/>
      <c r="D16" s="590">
        <v>9</v>
      </c>
      <c r="E16" s="590"/>
      <c r="F16" s="62"/>
    </row>
    <row r="17" spans="1:6" ht="13.5" customHeight="1" x14ac:dyDescent="0.25">
      <c r="A17" s="78" t="s">
        <v>1</v>
      </c>
      <c r="B17" s="590">
        <v>2</v>
      </c>
      <c r="C17" s="590"/>
      <c r="D17" s="590">
        <v>39</v>
      </c>
      <c r="E17" s="590"/>
      <c r="F17" s="62"/>
    </row>
    <row r="18" spans="1:6" ht="15" customHeight="1" x14ac:dyDescent="0.25">
      <c r="A18" s="78" t="s">
        <v>81</v>
      </c>
      <c r="B18" s="590">
        <v>0</v>
      </c>
      <c r="C18" s="590"/>
      <c r="D18" s="590">
        <v>15</v>
      </c>
      <c r="E18" s="590"/>
      <c r="F18" s="62"/>
    </row>
    <row r="19" spans="1:6" ht="13.5" customHeight="1" x14ac:dyDescent="0.25">
      <c r="A19" s="78" t="s">
        <v>82</v>
      </c>
      <c r="B19" s="590">
        <v>0</v>
      </c>
      <c r="C19" s="590"/>
      <c r="D19" s="590">
        <v>1</v>
      </c>
      <c r="E19" s="590"/>
      <c r="F19" s="62"/>
    </row>
    <row r="20" spans="1:6" ht="13.5" customHeight="1" x14ac:dyDescent="0.25">
      <c r="A20" s="78" t="s">
        <v>151</v>
      </c>
      <c r="B20" s="590">
        <v>0</v>
      </c>
      <c r="C20" s="590"/>
      <c r="D20" s="590">
        <v>2</v>
      </c>
      <c r="E20" s="590"/>
      <c r="F20" s="62"/>
    </row>
    <row r="21" spans="1:6" ht="13.5" customHeight="1" x14ac:dyDescent="0.25">
      <c r="A21" s="78" t="s">
        <v>38</v>
      </c>
      <c r="B21" s="590">
        <v>3</v>
      </c>
      <c r="C21" s="590"/>
      <c r="D21" s="590">
        <v>4</v>
      </c>
      <c r="E21" s="590"/>
      <c r="F21" s="62"/>
    </row>
    <row r="22" spans="1:6" ht="13.5" customHeight="1" x14ac:dyDescent="0.25">
      <c r="A22" s="78" t="s">
        <v>71</v>
      </c>
      <c r="B22" s="590">
        <v>3</v>
      </c>
      <c r="C22" s="590"/>
      <c r="D22" s="590">
        <v>19</v>
      </c>
      <c r="E22" s="590"/>
      <c r="F22" s="62"/>
    </row>
    <row r="23" spans="1:6" ht="13.5" customHeight="1" x14ac:dyDescent="0.25">
      <c r="A23" s="78" t="s">
        <v>41</v>
      </c>
      <c r="B23" s="603">
        <v>0</v>
      </c>
      <c r="C23" s="603"/>
      <c r="D23" s="603">
        <v>2</v>
      </c>
      <c r="E23" s="603"/>
      <c r="F23" s="62"/>
    </row>
    <row r="24" spans="1:6" ht="13.5" customHeight="1" x14ac:dyDescent="0.25">
      <c r="A24" s="78" t="s">
        <v>42</v>
      </c>
      <c r="B24" s="603">
        <v>2</v>
      </c>
      <c r="C24" s="603"/>
      <c r="D24" s="603">
        <v>1</v>
      </c>
      <c r="E24" s="603"/>
      <c r="F24" s="62"/>
    </row>
    <row r="25" spans="1:6" ht="13.5" customHeight="1" x14ac:dyDescent="0.25">
      <c r="A25" s="78" t="s">
        <v>220</v>
      </c>
      <c r="B25" s="603">
        <v>0</v>
      </c>
      <c r="C25" s="603"/>
      <c r="D25" s="603">
        <v>1</v>
      </c>
      <c r="E25" s="603"/>
      <c r="F25" s="62"/>
    </row>
    <row r="26" spans="1:6" ht="13.5" customHeight="1" x14ac:dyDescent="0.25">
      <c r="A26" s="78" t="s">
        <v>13</v>
      </c>
      <c r="B26" s="603">
        <v>0</v>
      </c>
      <c r="C26" s="603"/>
      <c r="D26" s="603">
        <v>6</v>
      </c>
      <c r="E26" s="603"/>
      <c r="F26" s="62"/>
    </row>
    <row r="27" spans="1:6" ht="13.5" customHeight="1" x14ac:dyDescent="0.25">
      <c r="A27" s="78" t="s">
        <v>43</v>
      </c>
      <c r="B27" s="603">
        <v>0</v>
      </c>
      <c r="C27" s="603"/>
      <c r="D27" s="603">
        <v>2</v>
      </c>
      <c r="E27" s="603"/>
      <c r="F27" s="62"/>
    </row>
    <row r="28" spans="1:6" ht="13.5" customHeight="1" x14ac:dyDescent="0.25">
      <c r="A28" s="78" t="s">
        <v>89</v>
      </c>
      <c r="B28" s="603">
        <v>1</v>
      </c>
      <c r="C28" s="603"/>
      <c r="D28" s="603">
        <v>0</v>
      </c>
      <c r="E28" s="603"/>
      <c r="F28" s="62"/>
    </row>
    <row r="29" spans="1:6" ht="13.5" customHeight="1" x14ac:dyDescent="0.25">
      <c r="A29" s="78" t="s">
        <v>90</v>
      </c>
      <c r="B29" s="603">
        <v>1</v>
      </c>
      <c r="C29" s="603"/>
      <c r="D29" s="603">
        <v>0</v>
      </c>
      <c r="E29" s="603"/>
      <c r="F29" s="62"/>
    </row>
    <row r="30" spans="1:6" ht="13.5" customHeight="1" x14ac:dyDescent="0.25">
      <c r="A30" s="78" t="s">
        <v>44</v>
      </c>
      <c r="B30" s="603">
        <v>0</v>
      </c>
      <c r="C30" s="603"/>
      <c r="D30" s="603">
        <v>6</v>
      </c>
      <c r="E30" s="603"/>
      <c r="F30" s="62"/>
    </row>
    <row r="31" spans="1:6" ht="13.5" customHeight="1" x14ac:dyDescent="0.25">
      <c r="A31" s="78" t="s">
        <v>14</v>
      </c>
      <c r="B31" s="603">
        <v>0</v>
      </c>
      <c r="C31" s="603"/>
      <c r="D31" s="603">
        <v>19</v>
      </c>
      <c r="E31" s="603"/>
      <c r="F31" s="62"/>
    </row>
    <row r="32" spans="1:6" ht="13.5" customHeight="1" x14ac:dyDescent="0.25">
      <c r="A32" s="78" t="s">
        <v>91</v>
      </c>
      <c r="B32" s="603">
        <v>0</v>
      </c>
      <c r="C32" s="603"/>
      <c r="D32" s="603">
        <v>5</v>
      </c>
      <c r="E32" s="603"/>
      <c r="F32" s="62"/>
    </row>
    <row r="33" spans="1:6" ht="13.5" customHeight="1" x14ac:dyDescent="0.25">
      <c r="A33" s="559" t="s">
        <v>17</v>
      </c>
      <c r="B33" s="604">
        <v>0</v>
      </c>
      <c r="C33" s="604"/>
      <c r="D33" s="604">
        <v>6</v>
      </c>
      <c r="E33" s="604"/>
      <c r="F33" s="62"/>
    </row>
    <row r="34" spans="1:6" ht="13.5" customHeight="1" x14ac:dyDescent="0.25">
      <c r="A34" s="63"/>
      <c r="B34" s="63"/>
      <c r="C34" s="63"/>
      <c r="D34" s="63"/>
      <c r="E34" s="45"/>
      <c r="F34" s="62"/>
    </row>
    <row r="35" spans="1:6" ht="13.5" customHeight="1" x14ac:dyDescent="0.25">
      <c r="A35" s="902" t="s">
        <v>221</v>
      </c>
      <c r="B35" s="902"/>
      <c r="C35" s="902"/>
      <c r="D35" s="902"/>
      <c r="E35" s="902"/>
      <c r="F35" s="62"/>
    </row>
    <row r="36" spans="1:6" ht="25.5" customHeight="1" x14ac:dyDescent="0.25">
      <c r="A36" s="873" t="s">
        <v>222</v>
      </c>
      <c r="B36" s="873"/>
      <c r="C36" s="873"/>
      <c r="D36" s="873"/>
      <c r="E36" s="873"/>
      <c r="F36" s="62"/>
    </row>
    <row r="37" spans="1:6" x14ac:dyDescent="0.25">
      <c r="A37" s="29"/>
      <c r="B37" s="29"/>
      <c r="C37" s="29"/>
      <c r="D37" s="29"/>
      <c r="E37" s="29"/>
    </row>
    <row r="38" spans="1:6" ht="16.5" customHeight="1" x14ac:dyDescent="0.25"/>
    <row r="39" spans="1:6" x14ac:dyDescent="0.25">
      <c r="A39" s="27"/>
      <c r="B39" s="27"/>
      <c r="C39" s="27"/>
      <c r="D39" s="27"/>
      <c r="E39" s="27"/>
    </row>
  </sheetData>
  <mergeCells count="4">
    <mergeCell ref="A36:E36"/>
    <mergeCell ref="C5:E5"/>
    <mergeCell ref="A35:E35"/>
    <mergeCell ref="A5:A6"/>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&amp;R&amp;"Tahoma,Normal"&amp;10 375</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26"/>
  <sheetViews>
    <sheetView showGridLines="0" view="pageBreakPreview" zoomScaleNormal="100" zoomScaleSheetLayoutView="100" workbookViewId="0">
      <selection activeCell="B40" sqref="B40"/>
    </sheetView>
  </sheetViews>
  <sheetFormatPr baseColWidth="10" defaultRowHeight="15" x14ac:dyDescent="0.25"/>
  <cols>
    <col min="1" max="1" width="18.42578125" customWidth="1"/>
    <col min="2" max="2" width="5.7109375" style="384" customWidth="1"/>
    <col min="3" max="3" width="3.85546875" customWidth="1"/>
    <col min="4" max="4" width="9.85546875" style="384" customWidth="1"/>
    <col min="5" max="5" width="2.140625" customWidth="1"/>
    <col min="6" max="6" width="5.85546875" style="384" customWidth="1"/>
    <col min="7" max="7" width="3.140625" customWidth="1"/>
    <col min="8" max="8" width="5.5703125" style="384" customWidth="1"/>
    <col min="9" max="9" width="2.5703125" customWidth="1"/>
    <col min="10" max="10" width="5.5703125" style="384" customWidth="1"/>
    <col min="11" max="11" width="2.7109375" customWidth="1"/>
    <col min="12" max="12" width="6.140625" style="384" customWidth="1"/>
    <col min="13" max="13" width="3.140625" customWidth="1"/>
    <col min="14" max="14" width="5.85546875" style="384" customWidth="1"/>
    <col min="15" max="15" width="2.7109375" customWidth="1"/>
    <col min="16" max="16" width="6.28515625" style="384" customWidth="1"/>
    <col min="17" max="17" width="3.42578125" customWidth="1"/>
    <col min="18" max="18" width="8.7109375" style="384" customWidth="1"/>
    <col min="19" max="19" width="3.85546875" customWidth="1"/>
    <col min="20" max="20" width="6.28515625" style="384" customWidth="1"/>
    <col min="21" max="21" width="3.7109375" customWidth="1"/>
  </cols>
  <sheetData>
    <row r="1" spans="1:21" x14ac:dyDescent="0.25">
      <c r="A1" s="7" t="s">
        <v>223</v>
      </c>
      <c r="B1" s="386"/>
      <c r="C1" s="7"/>
      <c r="D1" s="386"/>
      <c r="E1" s="7"/>
      <c r="F1" s="386"/>
      <c r="G1" s="7"/>
      <c r="H1" s="386"/>
      <c r="I1" s="7"/>
      <c r="J1" s="386"/>
      <c r="K1" s="7"/>
      <c r="L1" s="386"/>
      <c r="M1" s="7"/>
      <c r="N1" s="386"/>
      <c r="O1" s="7"/>
      <c r="P1" s="386"/>
      <c r="Q1" s="7"/>
      <c r="R1" s="375"/>
      <c r="S1" s="348"/>
      <c r="T1" s="375"/>
      <c r="U1" s="361" t="s">
        <v>174</v>
      </c>
    </row>
    <row r="2" spans="1:21" x14ac:dyDescent="0.25">
      <c r="A2" s="349" t="s">
        <v>218</v>
      </c>
      <c r="B2" s="387"/>
      <c r="C2" s="351"/>
      <c r="D2" s="387"/>
      <c r="E2" s="351"/>
      <c r="F2" s="387"/>
      <c r="G2" s="351"/>
      <c r="H2" s="387"/>
      <c r="I2" s="351"/>
      <c r="J2" s="38"/>
      <c r="K2" s="38"/>
      <c r="L2" s="38"/>
      <c r="M2" s="38"/>
      <c r="N2" s="38"/>
      <c r="O2" s="38"/>
      <c r="P2" s="38"/>
      <c r="Q2" s="38"/>
      <c r="R2" s="38"/>
      <c r="S2" s="38"/>
      <c r="T2" s="38"/>
      <c r="U2" s="348"/>
    </row>
    <row r="3" spans="1:21" x14ac:dyDescent="0.25">
      <c r="A3" s="352"/>
      <c r="B3" s="387"/>
      <c r="C3" s="351"/>
      <c r="D3" s="387"/>
      <c r="E3" s="351"/>
      <c r="F3" s="387"/>
      <c r="G3" s="351"/>
      <c r="H3" s="387"/>
      <c r="I3" s="351"/>
      <c r="J3" s="38"/>
      <c r="K3" s="38"/>
      <c r="L3" s="38"/>
      <c r="M3" s="38"/>
      <c r="N3" s="38"/>
      <c r="O3" s="38"/>
      <c r="P3" s="38"/>
      <c r="Q3" s="38"/>
      <c r="R3" s="38"/>
      <c r="S3" s="38"/>
      <c r="T3" s="38"/>
      <c r="U3" s="348"/>
    </row>
    <row r="4" spans="1:21" ht="51" customHeight="1" x14ac:dyDescent="0.25">
      <c r="A4" s="891" t="s">
        <v>3</v>
      </c>
      <c r="B4" s="851" t="s">
        <v>224</v>
      </c>
      <c r="C4" s="851"/>
      <c r="D4" s="851"/>
      <c r="E4" s="314"/>
      <c r="F4" s="851" t="s">
        <v>225</v>
      </c>
      <c r="G4" s="851"/>
      <c r="H4" s="851"/>
      <c r="I4" s="314"/>
      <c r="J4" s="851" t="s">
        <v>226</v>
      </c>
      <c r="K4" s="851"/>
      <c r="L4" s="851"/>
      <c r="M4" s="314"/>
      <c r="N4" s="851" t="s">
        <v>227</v>
      </c>
      <c r="O4" s="851"/>
      <c r="P4" s="851"/>
      <c r="Q4" s="314"/>
      <c r="R4" s="851" t="s">
        <v>228</v>
      </c>
      <c r="S4" s="851"/>
      <c r="T4" s="851"/>
      <c r="U4" s="851"/>
    </row>
    <row r="5" spans="1:21" ht="20.25" customHeight="1" x14ac:dyDescent="0.25">
      <c r="A5" s="896"/>
      <c r="B5" s="364">
        <v>2012</v>
      </c>
      <c r="C5" s="364"/>
      <c r="D5" s="364">
        <v>2013</v>
      </c>
      <c r="E5" s="364"/>
      <c r="F5" s="364">
        <v>2012</v>
      </c>
      <c r="G5" s="364"/>
      <c r="H5" s="364">
        <v>2013</v>
      </c>
      <c r="I5" s="364"/>
      <c r="J5" s="364">
        <v>2012</v>
      </c>
      <c r="K5" s="364"/>
      <c r="L5" s="364">
        <v>2013</v>
      </c>
      <c r="M5" s="364"/>
      <c r="N5" s="364">
        <v>2012</v>
      </c>
      <c r="O5" s="364"/>
      <c r="P5" s="364">
        <v>2013</v>
      </c>
      <c r="Q5" s="364"/>
      <c r="R5" s="364">
        <v>2012</v>
      </c>
      <c r="S5" s="364"/>
      <c r="T5" s="364">
        <v>2013</v>
      </c>
      <c r="U5" s="364"/>
    </row>
    <row r="6" spans="1:21" ht="16.5" customHeight="1" x14ac:dyDescent="0.25">
      <c r="A6" s="341" t="s">
        <v>4</v>
      </c>
      <c r="B6" s="383">
        <v>5</v>
      </c>
      <c r="C6" s="383"/>
      <c r="D6" s="383">
        <v>3</v>
      </c>
      <c r="E6" s="383"/>
      <c r="F6" s="383">
        <v>8</v>
      </c>
      <c r="G6" s="383"/>
      <c r="H6" s="383">
        <v>0</v>
      </c>
      <c r="I6" s="383"/>
      <c r="J6" s="383">
        <v>1</v>
      </c>
      <c r="K6" s="383"/>
      <c r="L6" s="383">
        <v>0</v>
      </c>
      <c r="M6" s="383"/>
      <c r="N6" s="383">
        <v>8</v>
      </c>
      <c r="O6" s="383"/>
      <c r="P6" s="383">
        <v>7</v>
      </c>
      <c r="Q6" s="383"/>
      <c r="R6" s="385">
        <v>8</v>
      </c>
      <c r="S6" s="842" t="s">
        <v>1082</v>
      </c>
      <c r="T6" s="385">
        <v>7</v>
      </c>
      <c r="U6" s="388"/>
    </row>
    <row r="7" spans="1:21" ht="25.5" x14ac:dyDescent="0.25">
      <c r="A7" s="560" t="s">
        <v>229</v>
      </c>
      <c r="B7" s="605" t="s">
        <v>230</v>
      </c>
      <c r="C7" s="605"/>
      <c r="D7" s="606" t="s">
        <v>231</v>
      </c>
      <c r="E7" s="606"/>
      <c r="F7" s="605" t="s">
        <v>192</v>
      </c>
      <c r="G7" s="605"/>
      <c r="H7" s="605" t="s">
        <v>230</v>
      </c>
      <c r="I7" s="605"/>
      <c r="J7" s="605" t="s">
        <v>192</v>
      </c>
      <c r="K7" s="605"/>
      <c r="L7" s="605" t="s">
        <v>192</v>
      </c>
      <c r="M7" s="605"/>
      <c r="N7" s="605" t="s">
        <v>192</v>
      </c>
      <c r="O7" s="605"/>
      <c r="P7" s="606" t="s">
        <v>231</v>
      </c>
      <c r="Q7" s="606"/>
      <c r="R7" s="606" t="s">
        <v>192</v>
      </c>
      <c r="S7" s="606"/>
      <c r="T7" s="606" t="s">
        <v>231</v>
      </c>
      <c r="U7" s="607"/>
    </row>
    <row r="8" spans="1:21" ht="16.5" customHeight="1" x14ac:dyDescent="0.25">
      <c r="A8" s="518" t="s">
        <v>153</v>
      </c>
      <c r="B8" s="608" t="s">
        <v>192</v>
      </c>
      <c r="C8" s="608"/>
      <c r="D8" s="608" t="s">
        <v>192</v>
      </c>
      <c r="E8" s="608"/>
      <c r="F8" s="609" t="s">
        <v>231</v>
      </c>
      <c r="G8" s="609"/>
      <c r="H8" s="608" t="s">
        <v>192</v>
      </c>
      <c r="I8" s="608"/>
      <c r="J8" s="609" t="s">
        <v>231</v>
      </c>
      <c r="K8" s="609"/>
      <c r="L8" s="608" t="s">
        <v>230</v>
      </c>
      <c r="M8" s="608"/>
      <c r="N8" s="609" t="s">
        <v>231</v>
      </c>
      <c r="O8" s="609"/>
      <c r="P8" s="608" t="s">
        <v>230</v>
      </c>
      <c r="Q8" s="608"/>
      <c r="R8" s="609" t="s">
        <v>231</v>
      </c>
      <c r="S8" s="609"/>
      <c r="T8" s="608" t="s">
        <v>230</v>
      </c>
      <c r="U8" s="375"/>
    </row>
    <row r="9" spans="1:21" ht="16.5" customHeight="1" x14ac:dyDescent="0.25">
      <c r="A9" s="518" t="s">
        <v>78</v>
      </c>
      <c r="B9" s="608" t="s">
        <v>192</v>
      </c>
      <c r="C9" s="608"/>
      <c r="D9" s="608" t="s">
        <v>192</v>
      </c>
      <c r="E9" s="608"/>
      <c r="F9" s="609" t="s">
        <v>231</v>
      </c>
      <c r="G9" s="609"/>
      <c r="H9" s="608" t="s">
        <v>192</v>
      </c>
      <c r="I9" s="608"/>
      <c r="J9" s="608" t="s">
        <v>192</v>
      </c>
      <c r="K9" s="608"/>
      <c r="L9" s="608" t="s">
        <v>230</v>
      </c>
      <c r="M9" s="608"/>
      <c r="N9" s="609" t="s">
        <v>231</v>
      </c>
      <c r="O9" s="609"/>
      <c r="P9" s="609" t="s">
        <v>231</v>
      </c>
      <c r="Q9" s="609"/>
      <c r="R9" s="609" t="s">
        <v>231</v>
      </c>
      <c r="S9" s="609"/>
      <c r="T9" s="609" t="s">
        <v>231</v>
      </c>
      <c r="U9" s="375"/>
    </row>
    <row r="10" spans="1:21" ht="16.5" customHeight="1" x14ac:dyDescent="0.25">
      <c r="A10" s="518" t="s">
        <v>21</v>
      </c>
      <c r="B10" s="608" t="s">
        <v>192</v>
      </c>
      <c r="C10" s="608"/>
      <c r="D10" s="608" t="s">
        <v>192</v>
      </c>
      <c r="E10" s="608"/>
      <c r="F10" s="609" t="s">
        <v>231</v>
      </c>
      <c r="G10" s="609"/>
      <c r="H10" s="608" t="s">
        <v>192</v>
      </c>
      <c r="I10" s="608"/>
      <c r="J10" s="608" t="s">
        <v>192</v>
      </c>
      <c r="K10" s="608"/>
      <c r="L10" s="608" t="s">
        <v>230</v>
      </c>
      <c r="M10" s="608"/>
      <c r="N10" s="609" t="s">
        <v>192</v>
      </c>
      <c r="O10" s="609"/>
      <c r="P10" s="608" t="s">
        <v>230</v>
      </c>
      <c r="Q10" s="608"/>
      <c r="R10" s="609" t="s">
        <v>192</v>
      </c>
      <c r="S10" s="609"/>
      <c r="T10" s="608" t="s">
        <v>230</v>
      </c>
      <c r="U10" s="375"/>
    </row>
    <row r="11" spans="1:21" ht="16.5" customHeight="1" x14ac:dyDescent="0.25">
      <c r="A11" s="518" t="s">
        <v>7</v>
      </c>
      <c r="B11" s="608" t="s">
        <v>192</v>
      </c>
      <c r="C11" s="608"/>
      <c r="D11" s="608" t="s">
        <v>192</v>
      </c>
      <c r="E11" s="608"/>
      <c r="F11" s="609" t="s">
        <v>231</v>
      </c>
      <c r="G11" s="609"/>
      <c r="H11" s="608" t="s">
        <v>192</v>
      </c>
      <c r="I11" s="608"/>
      <c r="J11" s="608" t="s">
        <v>192</v>
      </c>
      <c r="K11" s="608"/>
      <c r="L11" s="608" t="s">
        <v>230</v>
      </c>
      <c r="M11" s="608"/>
      <c r="N11" s="609" t="s">
        <v>231</v>
      </c>
      <c r="O11" s="609"/>
      <c r="P11" s="609" t="s">
        <v>231</v>
      </c>
      <c r="Q11" s="609"/>
      <c r="R11" s="610" t="s">
        <v>231</v>
      </c>
      <c r="S11" s="843" t="s">
        <v>1082</v>
      </c>
      <c r="T11" s="609" t="s">
        <v>231</v>
      </c>
      <c r="U11" s="375"/>
    </row>
    <row r="12" spans="1:21" ht="16.5" customHeight="1" x14ac:dyDescent="0.25">
      <c r="A12" s="518" t="s">
        <v>66</v>
      </c>
      <c r="B12" s="610" t="s">
        <v>231</v>
      </c>
      <c r="C12" s="610"/>
      <c r="D12" s="608" t="s">
        <v>192</v>
      </c>
      <c r="E12" s="608"/>
      <c r="F12" s="609" t="s">
        <v>231</v>
      </c>
      <c r="G12" s="609"/>
      <c r="H12" s="608" t="s">
        <v>192</v>
      </c>
      <c r="I12" s="608"/>
      <c r="J12" s="608" t="s">
        <v>192</v>
      </c>
      <c r="K12" s="608"/>
      <c r="L12" s="608" t="s">
        <v>230</v>
      </c>
      <c r="M12" s="608"/>
      <c r="N12" s="608" t="s">
        <v>192</v>
      </c>
      <c r="O12" s="608"/>
      <c r="P12" s="608" t="s">
        <v>230</v>
      </c>
      <c r="Q12" s="608"/>
      <c r="R12" s="608" t="s">
        <v>192</v>
      </c>
      <c r="S12" s="608"/>
      <c r="T12" s="608" t="s">
        <v>230</v>
      </c>
      <c r="U12" s="375"/>
    </row>
    <row r="13" spans="1:21" ht="16.5" customHeight="1" x14ac:dyDescent="0.25">
      <c r="A13" s="518" t="s">
        <v>1</v>
      </c>
      <c r="B13" s="609" t="s">
        <v>231</v>
      </c>
      <c r="C13" s="609"/>
      <c r="D13" s="608" t="s">
        <v>192</v>
      </c>
      <c r="E13" s="608"/>
      <c r="F13" s="609" t="s">
        <v>231</v>
      </c>
      <c r="G13" s="609"/>
      <c r="H13" s="608" t="s">
        <v>192</v>
      </c>
      <c r="I13" s="608"/>
      <c r="J13" s="608" t="s">
        <v>192</v>
      </c>
      <c r="K13" s="608"/>
      <c r="L13" s="608" t="s">
        <v>230</v>
      </c>
      <c r="M13" s="608"/>
      <c r="N13" s="609" t="s">
        <v>231</v>
      </c>
      <c r="O13" s="609"/>
      <c r="P13" s="608" t="s">
        <v>230</v>
      </c>
      <c r="Q13" s="608"/>
      <c r="R13" s="609" t="s">
        <v>231</v>
      </c>
      <c r="S13" s="609"/>
      <c r="T13" s="608" t="s">
        <v>230</v>
      </c>
      <c r="U13" s="375"/>
    </row>
    <row r="14" spans="1:21" ht="16.5" customHeight="1" x14ac:dyDescent="0.25">
      <c r="A14" s="518" t="s">
        <v>81</v>
      </c>
      <c r="B14" s="609" t="s">
        <v>231</v>
      </c>
      <c r="C14" s="609"/>
      <c r="D14" s="608" t="s">
        <v>192</v>
      </c>
      <c r="E14" s="608"/>
      <c r="F14" s="608" t="s">
        <v>192</v>
      </c>
      <c r="G14" s="608"/>
      <c r="H14" s="608" t="s">
        <v>230</v>
      </c>
      <c r="I14" s="608"/>
      <c r="J14" s="608" t="s">
        <v>192</v>
      </c>
      <c r="K14" s="608"/>
      <c r="L14" s="608" t="s">
        <v>192</v>
      </c>
      <c r="M14" s="608"/>
      <c r="N14" s="608" t="s">
        <v>192</v>
      </c>
      <c r="O14" s="608"/>
      <c r="P14" s="608" t="s">
        <v>192</v>
      </c>
      <c r="Q14" s="608"/>
      <c r="R14" s="608" t="s">
        <v>192</v>
      </c>
      <c r="S14" s="608"/>
      <c r="T14" s="608" t="s">
        <v>192</v>
      </c>
      <c r="U14" s="375"/>
    </row>
    <row r="15" spans="1:21" ht="16.5" customHeight="1" x14ac:dyDescent="0.25">
      <c r="A15" s="518" t="s">
        <v>82</v>
      </c>
      <c r="B15" s="608" t="s">
        <v>192</v>
      </c>
      <c r="C15" s="608"/>
      <c r="D15" s="608" t="s">
        <v>192</v>
      </c>
      <c r="E15" s="608"/>
      <c r="F15" s="609" t="s">
        <v>231</v>
      </c>
      <c r="G15" s="609"/>
      <c r="H15" s="608" t="s">
        <v>192</v>
      </c>
      <c r="I15" s="608"/>
      <c r="J15" s="608" t="s">
        <v>192</v>
      </c>
      <c r="K15" s="608"/>
      <c r="L15" s="608" t="s">
        <v>230</v>
      </c>
      <c r="M15" s="608"/>
      <c r="N15" s="609" t="s">
        <v>231</v>
      </c>
      <c r="O15" s="609"/>
      <c r="P15" s="608" t="s">
        <v>230</v>
      </c>
      <c r="Q15" s="608"/>
      <c r="R15" s="609" t="s">
        <v>231</v>
      </c>
      <c r="S15" s="609"/>
      <c r="T15" s="608" t="s">
        <v>230</v>
      </c>
      <c r="U15" s="375"/>
    </row>
    <row r="16" spans="1:21" ht="16.5" customHeight="1" x14ac:dyDescent="0.25">
      <c r="A16" s="518" t="s">
        <v>37</v>
      </c>
      <c r="B16" s="608" t="s">
        <v>192</v>
      </c>
      <c r="C16" s="608"/>
      <c r="D16" s="608" t="s">
        <v>230</v>
      </c>
      <c r="E16" s="608"/>
      <c r="F16" s="608" t="s">
        <v>192</v>
      </c>
      <c r="G16" s="608"/>
      <c r="H16" s="608" t="s">
        <v>230</v>
      </c>
      <c r="I16" s="608"/>
      <c r="J16" s="608" t="s">
        <v>192</v>
      </c>
      <c r="K16" s="608"/>
      <c r="L16" s="608" t="s">
        <v>192</v>
      </c>
      <c r="M16" s="608"/>
      <c r="N16" s="608" t="s">
        <v>192</v>
      </c>
      <c r="O16" s="608"/>
      <c r="P16" s="609" t="s">
        <v>231</v>
      </c>
      <c r="Q16" s="609"/>
      <c r="R16" s="608" t="s">
        <v>192</v>
      </c>
      <c r="S16" s="608"/>
      <c r="T16" s="609" t="s">
        <v>231</v>
      </c>
      <c r="U16" s="375"/>
    </row>
    <row r="17" spans="1:21" ht="16.5" customHeight="1" x14ac:dyDescent="0.25">
      <c r="A17" s="518" t="s">
        <v>42</v>
      </c>
      <c r="B17" s="608" t="s">
        <v>192</v>
      </c>
      <c r="C17" s="608"/>
      <c r="D17" s="608" t="s">
        <v>69</v>
      </c>
      <c r="E17" s="608"/>
      <c r="F17" s="609" t="s">
        <v>231</v>
      </c>
      <c r="G17" s="609"/>
      <c r="H17" s="608" t="s">
        <v>192</v>
      </c>
      <c r="I17" s="608"/>
      <c r="J17" s="608" t="s">
        <v>192</v>
      </c>
      <c r="K17" s="608"/>
      <c r="L17" s="608" t="s">
        <v>230</v>
      </c>
      <c r="M17" s="608"/>
      <c r="N17" s="609" t="s">
        <v>231</v>
      </c>
      <c r="O17" s="609"/>
      <c r="P17" s="608" t="s">
        <v>230</v>
      </c>
      <c r="Q17" s="608"/>
      <c r="R17" s="609" t="s">
        <v>231</v>
      </c>
      <c r="S17" s="609"/>
      <c r="T17" s="608" t="s">
        <v>230</v>
      </c>
      <c r="U17" s="375"/>
    </row>
    <row r="18" spans="1:21" ht="16.5" customHeight="1" x14ac:dyDescent="0.25">
      <c r="A18" s="518" t="s">
        <v>13</v>
      </c>
      <c r="B18" s="608" t="s">
        <v>192</v>
      </c>
      <c r="C18" s="608"/>
      <c r="D18" s="609" t="s">
        <v>231</v>
      </c>
      <c r="E18" s="609"/>
      <c r="F18" s="608" t="s">
        <v>192</v>
      </c>
      <c r="G18" s="608"/>
      <c r="H18" s="608" t="s">
        <v>230</v>
      </c>
      <c r="I18" s="608"/>
      <c r="J18" s="608" t="s">
        <v>192</v>
      </c>
      <c r="K18" s="608"/>
      <c r="L18" s="608" t="s">
        <v>192</v>
      </c>
      <c r="M18" s="608"/>
      <c r="N18" s="608" t="s">
        <v>192</v>
      </c>
      <c r="O18" s="608"/>
      <c r="P18" s="609" t="s">
        <v>231</v>
      </c>
      <c r="Q18" s="609"/>
      <c r="R18" s="608" t="s">
        <v>192</v>
      </c>
      <c r="S18" s="608"/>
      <c r="T18" s="609" t="s">
        <v>231</v>
      </c>
      <c r="U18" s="375"/>
    </row>
    <row r="19" spans="1:21" ht="16.5" customHeight="1" x14ac:dyDescent="0.25">
      <c r="A19" s="518" t="s">
        <v>43</v>
      </c>
      <c r="B19" s="609" t="s">
        <v>231</v>
      </c>
      <c r="C19" s="609"/>
      <c r="D19" s="608" t="s">
        <v>192</v>
      </c>
      <c r="E19" s="608"/>
      <c r="F19" s="608" t="s">
        <v>192</v>
      </c>
      <c r="G19" s="608"/>
      <c r="H19" s="608" t="s">
        <v>230</v>
      </c>
      <c r="I19" s="608"/>
      <c r="J19" s="608" t="s">
        <v>192</v>
      </c>
      <c r="K19" s="608"/>
      <c r="L19" s="608" t="s">
        <v>192</v>
      </c>
      <c r="M19" s="608"/>
      <c r="N19" s="609" t="s">
        <v>231</v>
      </c>
      <c r="O19" s="609"/>
      <c r="P19" s="609" t="s">
        <v>231</v>
      </c>
      <c r="Q19" s="609"/>
      <c r="R19" s="610" t="s">
        <v>231</v>
      </c>
      <c r="S19" s="843" t="s">
        <v>1082</v>
      </c>
      <c r="T19" s="609" t="s">
        <v>231</v>
      </c>
      <c r="U19" s="375"/>
    </row>
    <row r="20" spans="1:21" ht="16.5" customHeight="1" x14ac:dyDescent="0.25">
      <c r="A20" s="611" t="s">
        <v>91</v>
      </c>
      <c r="B20" s="608" t="s">
        <v>231</v>
      </c>
      <c r="C20" s="608"/>
      <c r="D20" s="608" t="s">
        <v>192</v>
      </c>
      <c r="E20" s="608"/>
      <c r="F20" s="608" t="s">
        <v>192</v>
      </c>
      <c r="G20" s="608"/>
      <c r="H20" s="608" t="s">
        <v>230</v>
      </c>
      <c r="I20" s="608"/>
      <c r="J20" s="608" t="s">
        <v>192</v>
      </c>
      <c r="K20" s="608"/>
      <c r="L20" s="608" t="s">
        <v>192</v>
      </c>
      <c r="M20" s="608"/>
      <c r="N20" s="608" t="s">
        <v>231</v>
      </c>
      <c r="O20" s="608"/>
      <c r="P20" s="608" t="s">
        <v>230</v>
      </c>
      <c r="Q20" s="608"/>
      <c r="R20" s="608" t="s">
        <v>231</v>
      </c>
      <c r="S20" s="608"/>
      <c r="T20" s="608" t="s">
        <v>230</v>
      </c>
      <c r="U20" s="375"/>
    </row>
    <row r="21" spans="1:21" ht="18" customHeight="1" x14ac:dyDescent="0.25">
      <c r="A21" s="563" t="s">
        <v>17</v>
      </c>
      <c r="B21" s="612" t="s">
        <v>192</v>
      </c>
      <c r="C21" s="612"/>
      <c r="D21" s="613" t="s">
        <v>231</v>
      </c>
      <c r="E21" s="613"/>
      <c r="F21" s="613" t="s">
        <v>192</v>
      </c>
      <c r="G21" s="613"/>
      <c r="H21" s="613" t="s">
        <v>230</v>
      </c>
      <c r="I21" s="613"/>
      <c r="J21" s="613" t="s">
        <v>192</v>
      </c>
      <c r="K21" s="613"/>
      <c r="L21" s="613" t="s">
        <v>192</v>
      </c>
      <c r="M21" s="613"/>
      <c r="N21" s="612" t="s">
        <v>192</v>
      </c>
      <c r="O21" s="612"/>
      <c r="P21" s="613" t="s">
        <v>231</v>
      </c>
      <c r="Q21" s="613"/>
      <c r="R21" s="613" t="s">
        <v>192</v>
      </c>
      <c r="S21" s="613"/>
      <c r="T21" s="613" t="s">
        <v>231</v>
      </c>
      <c r="U21" s="614"/>
    </row>
    <row r="22" spans="1:21" x14ac:dyDescent="0.25">
      <c r="A22" s="348"/>
      <c r="B22" s="375"/>
      <c r="C22" s="348"/>
      <c r="D22" s="375"/>
      <c r="E22" s="348"/>
      <c r="F22" s="375"/>
      <c r="G22" s="348"/>
      <c r="H22" s="375"/>
      <c r="I22" s="348"/>
      <c r="J22" s="375"/>
      <c r="K22" s="348"/>
      <c r="L22" s="375"/>
      <c r="M22" s="348"/>
      <c r="N22" s="375"/>
      <c r="O22" s="348"/>
      <c r="P22" s="375"/>
      <c r="Q22" s="348"/>
      <c r="R22" s="375"/>
      <c r="S22" s="348"/>
      <c r="T22" s="375"/>
      <c r="U22" s="348"/>
    </row>
    <row r="23" spans="1:21" x14ac:dyDescent="0.25">
      <c r="A23" s="31" t="s">
        <v>221</v>
      </c>
      <c r="B23" s="38"/>
      <c r="C23" s="38"/>
      <c r="D23" s="38"/>
      <c r="E23" s="38"/>
      <c r="F23" s="38"/>
      <c r="G23" s="38"/>
      <c r="H23" s="38"/>
      <c r="I23" s="38"/>
      <c r="J23" s="38"/>
      <c r="K23" s="38"/>
      <c r="L23" s="38"/>
      <c r="M23" s="38"/>
      <c r="N23" s="38"/>
      <c r="O23" s="38"/>
      <c r="P23" s="38"/>
      <c r="Q23" s="38"/>
      <c r="R23" s="38"/>
      <c r="S23" s="38"/>
      <c r="T23" s="72"/>
      <c r="U23" s="348"/>
    </row>
    <row r="24" spans="1:21" x14ac:dyDescent="0.25">
      <c r="A24" s="31" t="s">
        <v>198</v>
      </c>
      <c r="B24" s="38"/>
      <c r="C24" s="38"/>
      <c r="D24" s="38"/>
      <c r="E24" s="38"/>
      <c r="F24" s="38"/>
      <c r="G24" s="38"/>
      <c r="H24" s="38"/>
      <c r="I24" s="38"/>
      <c r="J24" s="38"/>
      <c r="K24" s="38"/>
      <c r="L24" s="38"/>
      <c r="M24" s="38"/>
      <c r="N24" s="38"/>
      <c r="O24" s="38"/>
      <c r="P24" s="38"/>
      <c r="Q24" s="38"/>
      <c r="R24" s="38"/>
      <c r="S24" s="38"/>
      <c r="T24" s="72"/>
      <c r="U24" s="348"/>
    </row>
    <row r="25" spans="1:21" x14ac:dyDescent="0.25">
      <c r="A25" s="73" t="s">
        <v>232</v>
      </c>
      <c r="B25" s="38"/>
      <c r="C25" s="38"/>
      <c r="D25" s="38"/>
      <c r="E25" s="38"/>
      <c r="F25" s="38"/>
      <c r="G25" s="38"/>
      <c r="H25" s="38"/>
      <c r="I25" s="38"/>
      <c r="J25" s="38"/>
      <c r="K25" s="38"/>
      <c r="L25" s="38"/>
      <c r="M25" s="38"/>
      <c r="N25" s="38"/>
      <c r="O25" s="38"/>
      <c r="P25" s="38"/>
      <c r="Q25" s="38"/>
      <c r="R25" s="38"/>
      <c r="S25" s="38"/>
      <c r="T25" s="72"/>
      <c r="U25" s="348"/>
    </row>
    <row r="26" spans="1:21" ht="27" customHeight="1" x14ac:dyDescent="0.25">
      <c r="A26" s="903" t="s">
        <v>233</v>
      </c>
      <c r="B26" s="903"/>
      <c r="C26" s="903"/>
      <c r="D26" s="903"/>
      <c r="E26" s="903"/>
      <c r="F26" s="903"/>
      <c r="G26" s="903"/>
      <c r="H26" s="903"/>
      <c r="I26" s="903"/>
      <c r="J26" s="903"/>
      <c r="K26" s="903"/>
      <c r="L26" s="903"/>
      <c r="M26" s="903"/>
      <c r="N26" s="903"/>
      <c r="O26" s="903"/>
      <c r="P26" s="903"/>
      <c r="Q26" s="903"/>
      <c r="R26" s="903"/>
      <c r="S26" s="903"/>
      <c r="T26" s="903"/>
      <c r="U26" s="348"/>
    </row>
  </sheetData>
  <mergeCells count="7">
    <mergeCell ref="B4:D4"/>
    <mergeCell ref="F4:H4"/>
    <mergeCell ref="J4:L4"/>
    <mergeCell ref="N4:P4"/>
    <mergeCell ref="A26:T26"/>
    <mergeCell ref="A4:A5"/>
    <mergeCell ref="R4:U4"/>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&amp;L&amp;"Tahoma,Normal"&amp;10 376</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36"/>
  <sheetViews>
    <sheetView showGridLines="0" view="pageBreakPreview" zoomScaleNormal="100" zoomScaleSheetLayoutView="100" workbookViewId="0">
      <selection activeCell="B40" sqref="B40"/>
    </sheetView>
  </sheetViews>
  <sheetFormatPr baseColWidth="10" defaultRowHeight="15" x14ac:dyDescent="0.25"/>
  <cols>
    <col min="1" max="1" width="50.28515625" customWidth="1"/>
    <col min="2" max="2" width="13.28515625" customWidth="1"/>
    <col min="3" max="3" width="10.140625" customWidth="1"/>
    <col min="4" max="4" width="13" customWidth="1"/>
    <col min="5" max="5" width="9.42578125" style="76" customWidth="1"/>
  </cols>
  <sheetData>
    <row r="1" spans="1:6" ht="15" customHeight="1" x14ac:dyDescent="0.25">
      <c r="A1" s="7" t="s">
        <v>234</v>
      </c>
      <c r="B1" s="7"/>
      <c r="C1" s="8"/>
      <c r="D1" s="389"/>
      <c r="E1" s="391" t="s">
        <v>200</v>
      </c>
    </row>
    <row r="2" spans="1:6" x14ac:dyDescent="0.25">
      <c r="A2" s="7" t="s">
        <v>235</v>
      </c>
      <c r="B2" s="7"/>
      <c r="C2" s="8"/>
      <c r="D2" s="8"/>
      <c r="E2" s="74"/>
    </row>
    <row r="3" spans="1:6" ht="18" customHeight="1" x14ac:dyDescent="0.25">
      <c r="A3" s="349">
        <v>2013</v>
      </c>
      <c r="B3" s="349"/>
      <c r="C3" s="351"/>
      <c r="D3" s="351"/>
      <c r="E3" s="390"/>
    </row>
    <row r="4" spans="1:6" x14ac:dyDescent="0.25">
      <c r="A4" s="352"/>
      <c r="B4" s="352"/>
      <c r="C4" s="351"/>
      <c r="D4" s="351"/>
      <c r="E4" s="390"/>
    </row>
    <row r="5" spans="1:6" ht="19.5" customHeight="1" x14ac:dyDescent="0.25">
      <c r="A5" s="891" t="s">
        <v>3</v>
      </c>
      <c r="B5" s="851" t="s">
        <v>236</v>
      </c>
      <c r="C5" s="851"/>
      <c r="D5" s="851"/>
      <c r="E5" s="851"/>
    </row>
    <row r="6" spans="1:6" ht="19.5" customHeight="1" x14ac:dyDescent="0.25">
      <c r="A6" s="892"/>
      <c r="B6" s="846">
        <v>2012</v>
      </c>
      <c r="C6" s="846"/>
      <c r="D6" s="846">
        <v>2013</v>
      </c>
      <c r="E6" s="846"/>
    </row>
    <row r="7" spans="1:6" x14ac:dyDescent="0.25">
      <c r="A7" s="341" t="s">
        <v>4</v>
      </c>
      <c r="B7" s="383">
        <f>SUM(B8:B33)</f>
        <v>49</v>
      </c>
      <c r="C7" s="355"/>
      <c r="D7" s="383">
        <f>SUM(D8:D33)</f>
        <v>83</v>
      </c>
      <c r="E7" s="355"/>
    </row>
    <row r="8" spans="1:6" x14ac:dyDescent="0.25">
      <c r="A8" s="541" t="s">
        <v>76</v>
      </c>
      <c r="B8" s="615">
        <v>0</v>
      </c>
      <c r="C8" s="542"/>
      <c r="D8" s="615">
        <v>3</v>
      </c>
      <c r="E8" s="542"/>
      <c r="F8" s="27"/>
    </row>
    <row r="9" spans="1:6" x14ac:dyDescent="0.25">
      <c r="A9" s="23" t="s">
        <v>162</v>
      </c>
      <c r="B9" s="616">
        <v>0</v>
      </c>
      <c r="C9" s="24"/>
      <c r="D9" s="616">
        <v>2</v>
      </c>
      <c r="E9" s="24"/>
      <c r="F9" s="27"/>
    </row>
    <row r="10" spans="1:6" x14ac:dyDescent="0.25">
      <c r="A10" s="23" t="s">
        <v>153</v>
      </c>
      <c r="B10" s="616">
        <v>0</v>
      </c>
      <c r="C10" s="24"/>
      <c r="D10" s="616">
        <v>2</v>
      </c>
      <c r="E10" s="24"/>
      <c r="F10" s="27"/>
    </row>
    <row r="11" spans="1:6" x14ac:dyDescent="0.25">
      <c r="A11" s="23" t="s">
        <v>78</v>
      </c>
      <c r="B11" s="616">
        <v>0</v>
      </c>
      <c r="C11" s="24"/>
      <c r="D11" s="616">
        <v>3</v>
      </c>
      <c r="E11" s="24"/>
      <c r="F11" s="27"/>
    </row>
    <row r="12" spans="1:6" x14ac:dyDescent="0.25">
      <c r="A12" s="23" t="s">
        <v>163</v>
      </c>
      <c r="B12" s="616">
        <v>0</v>
      </c>
      <c r="C12" s="24"/>
      <c r="D12" s="616">
        <v>1</v>
      </c>
      <c r="E12" s="24"/>
      <c r="F12" s="27"/>
    </row>
    <row r="13" spans="1:6" x14ac:dyDescent="0.25">
      <c r="A13" s="23" t="s">
        <v>21</v>
      </c>
      <c r="B13" s="616">
        <v>0</v>
      </c>
      <c r="C13" s="24"/>
      <c r="D13" s="616">
        <v>3</v>
      </c>
      <c r="E13" s="24"/>
      <c r="F13" s="27"/>
    </row>
    <row r="14" spans="1:6" x14ac:dyDescent="0.25">
      <c r="A14" s="23" t="s">
        <v>7</v>
      </c>
      <c r="B14" s="616">
        <v>13</v>
      </c>
      <c r="C14" s="24"/>
      <c r="D14" s="616">
        <v>1</v>
      </c>
      <c r="E14" s="24"/>
      <c r="F14" s="27"/>
    </row>
    <row r="15" spans="1:6" x14ac:dyDescent="0.25">
      <c r="A15" s="23" t="s">
        <v>12</v>
      </c>
      <c r="B15" s="616">
        <v>10</v>
      </c>
      <c r="C15" s="24"/>
      <c r="D15" s="616">
        <v>2</v>
      </c>
      <c r="E15" s="24"/>
      <c r="F15" s="27"/>
    </row>
    <row r="16" spans="1:6" x14ac:dyDescent="0.25">
      <c r="A16" s="23" t="s">
        <v>66</v>
      </c>
      <c r="B16" s="616">
        <v>0</v>
      </c>
      <c r="C16" s="24"/>
      <c r="D16" s="616">
        <v>9</v>
      </c>
      <c r="E16" s="24"/>
      <c r="F16" s="27"/>
    </row>
    <row r="17" spans="1:6" x14ac:dyDescent="0.25">
      <c r="A17" s="23" t="s">
        <v>80</v>
      </c>
      <c r="B17" s="616">
        <v>0</v>
      </c>
      <c r="C17" s="24"/>
      <c r="D17" s="616">
        <v>1</v>
      </c>
      <c r="E17" s="24"/>
      <c r="F17" s="27"/>
    </row>
    <row r="18" spans="1:6" x14ac:dyDescent="0.25">
      <c r="A18" s="23" t="s">
        <v>1</v>
      </c>
      <c r="B18" s="616">
        <v>7</v>
      </c>
      <c r="C18" s="24"/>
      <c r="D18" s="616">
        <v>10</v>
      </c>
      <c r="E18" s="24"/>
      <c r="F18" s="27"/>
    </row>
    <row r="19" spans="1:6" x14ac:dyDescent="0.25">
      <c r="A19" s="23" t="s">
        <v>81</v>
      </c>
      <c r="B19" s="616">
        <v>0</v>
      </c>
      <c r="C19" s="24"/>
      <c r="D19" s="616">
        <v>1</v>
      </c>
      <c r="E19" s="24"/>
      <c r="F19" s="27"/>
    </row>
    <row r="20" spans="1:6" x14ac:dyDescent="0.25">
      <c r="A20" s="23" t="s">
        <v>82</v>
      </c>
      <c r="B20" s="616">
        <v>0</v>
      </c>
      <c r="C20" s="24"/>
      <c r="D20" s="616">
        <v>8</v>
      </c>
      <c r="E20" s="24"/>
      <c r="F20" s="27"/>
    </row>
    <row r="21" spans="1:6" x14ac:dyDescent="0.25">
      <c r="A21" s="23" t="s">
        <v>71</v>
      </c>
      <c r="B21" s="616">
        <v>3</v>
      </c>
      <c r="C21" s="24"/>
      <c r="D21" s="616">
        <v>3</v>
      </c>
      <c r="E21" s="24"/>
      <c r="F21" s="27"/>
    </row>
    <row r="22" spans="1:6" x14ac:dyDescent="0.25">
      <c r="A22" s="23" t="s">
        <v>39</v>
      </c>
      <c r="B22" s="616">
        <v>0</v>
      </c>
      <c r="C22" s="24"/>
      <c r="D22" s="616">
        <v>4</v>
      </c>
      <c r="E22" s="24"/>
      <c r="F22" s="27"/>
    </row>
    <row r="23" spans="1:6" x14ac:dyDescent="0.25">
      <c r="A23" s="23" t="s">
        <v>42</v>
      </c>
      <c r="B23" s="616">
        <v>5</v>
      </c>
      <c r="C23" s="24"/>
      <c r="D23" s="616">
        <v>3</v>
      </c>
      <c r="E23" s="24"/>
      <c r="F23" s="27"/>
    </row>
    <row r="24" spans="1:6" x14ac:dyDescent="0.25">
      <c r="A24" s="23" t="s">
        <v>86</v>
      </c>
      <c r="B24" s="616">
        <v>0</v>
      </c>
      <c r="C24" s="24"/>
      <c r="D24" s="616">
        <v>1</v>
      </c>
      <c r="E24" s="24"/>
      <c r="F24" s="27"/>
    </row>
    <row r="25" spans="1:6" x14ac:dyDescent="0.25">
      <c r="A25" s="23" t="s">
        <v>87</v>
      </c>
      <c r="B25" s="616">
        <v>0</v>
      </c>
      <c r="C25" s="24"/>
      <c r="D25" s="616">
        <v>4</v>
      </c>
      <c r="E25" s="24"/>
      <c r="F25" s="27"/>
    </row>
    <row r="26" spans="1:6" x14ac:dyDescent="0.25">
      <c r="A26" s="23" t="s">
        <v>88</v>
      </c>
      <c r="B26" s="616">
        <v>0</v>
      </c>
      <c r="C26" s="24"/>
      <c r="D26" s="616">
        <v>3</v>
      </c>
      <c r="E26" s="24"/>
      <c r="F26" s="27"/>
    </row>
    <row r="27" spans="1:6" x14ac:dyDescent="0.25">
      <c r="A27" s="23" t="s">
        <v>43</v>
      </c>
      <c r="B27" s="616">
        <v>0</v>
      </c>
      <c r="C27" s="24"/>
      <c r="D27" s="616">
        <v>2</v>
      </c>
      <c r="E27" s="24"/>
      <c r="F27" s="27"/>
    </row>
    <row r="28" spans="1:6" x14ac:dyDescent="0.25">
      <c r="A28" s="23" t="s">
        <v>89</v>
      </c>
      <c r="B28" s="616">
        <v>0</v>
      </c>
      <c r="C28" s="24"/>
      <c r="D28" s="616">
        <v>5</v>
      </c>
      <c r="E28" s="24"/>
      <c r="F28" s="27"/>
    </row>
    <row r="29" spans="1:6" x14ac:dyDescent="0.25">
      <c r="A29" s="23" t="s">
        <v>44</v>
      </c>
      <c r="B29" s="616">
        <v>11</v>
      </c>
      <c r="C29" s="24"/>
      <c r="D29" s="616">
        <v>5</v>
      </c>
      <c r="E29" s="24"/>
      <c r="F29" s="27"/>
    </row>
    <row r="30" spans="1:6" x14ac:dyDescent="0.25">
      <c r="A30" s="23" t="s">
        <v>14</v>
      </c>
      <c r="B30" s="616">
        <v>0</v>
      </c>
      <c r="C30" s="24"/>
      <c r="D30" s="616">
        <v>3</v>
      </c>
      <c r="E30" s="24"/>
      <c r="F30" s="27"/>
    </row>
    <row r="31" spans="1:6" x14ac:dyDescent="0.25">
      <c r="A31" s="23" t="s">
        <v>91</v>
      </c>
      <c r="B31" s="616">
        <v>0</v>
      </c>
      <c r="C31" s="24"/>
      <c r="D31" s="616">
        <v>2</v>
      </c>
      <c r="E31" s="24"/>
      <c r="F31" s="27"/>
    </row>
    <row r="32" spans="1:6" x14ac:dyDescent="0.25">
      <c r="A32" s="23" t="s">
        <v>17</v>
      </c>
      <c r="B32" s="616">
        <v>0</v>
      </c>
      <c r="C32" s="24"/>
      <c r="D32" s="616">
        <v>1</v>
      </c>
      <c r="E32" s="24"/>
      <c r="F32" s="27"/>
    </row>
    <row r="33" spans="1:6" x14ac:dyDescent="0.25">
      <c r="A33" s="586" t="s">
        <v>45</v>
      </c>
      <c r="B33" s="617">
        <v>0</v>
      </c>
      <c r="C33" s="618"/>
      <c r="D33" s="617">
        <v>1</v>
      </c>
      <c r="E33" s="618"/>
      <c r="F33" s="27"/>
    </row>
    <row r="34" spans="1:6" ht="12" customHeight="1" x14ac:dyDescent="0.25">
      <c r="A34" s="29"/>
      <c r="B34" s="29"/>
      <c r="C34" s="30"/>
      <c r="D34" s="30"/>
      <c r="E34" s="75"/>
    </row>
    <row r="35" spans="1:6" ht="12.75" customHeight="1" x14ac:dyDescent="0.25">
      <c r="A35" s="883" t="s">
        <v>237</v>
      </c>
      <c r="B35" s="883"/>
      <c r="C35" s="904"/>
      <c r="D35" s="904"/>
      <c r="E35" s="904"/>
    </row>
    <row r="36" spans="1:6" ht="18" customHeight="1" x14ac:dyDescent="0.25">
      <c r="A36" s="903" t="s">
        <v>238</v>
      </c>
      <c r="B36" s="903"/>
      <c r="C36" s="903"/>
      <c r="D36" s="903"/>
      <c r="E36" s="903"/>
    </row>
  </sheetData>
  <mergeCells count="4">
    <mergeCell ref="A36:E36"/>
    <mergeCell ref="A5:A6"/>
    <mergeCell ref="B5:E5"/>
    <mergeCell ref="A35:E35"/>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&amp;R&amp;"Tahoma,Normal"&amp;10 377</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E43"/>
  <sheetViews>
    <sheetView showGridLines="0" view="pageBreakPreview" zoomScaleNormal="100" zoomScaleSheetLayoutView="100" workbookViewId="0">
      <selection activeCell="B40" sqref="B40"/>
    </sheetView>
  </sheetViews>
  <sheetFormatPr baseColWidth="10" defaultRowHeight="15" x14ac:dyDescent="0.25"/>
  <cols>
    <col min="1" max="1" width="54" customWidth="1"/>
    <col min="2" max="2" width="24.42578125" customWidth="1"/>
    <col min="3" max="3" width="8.28515625" customWidth="1"/>
    <col min="4" max="4" width="16.85546875" customWidth="1"/>
    <col min="5" max="5" width="6.85546875" customWidth="1"/>
  </cols>
  <sheetData>
    <row r="1" spans="1:5" ht="21" customHeight="1" x14ac:dyDescent="0.25">
      <c r="A1" s="7" t="s">
        <v>239</v>
      </c>
      <c r="B1" s="7"/>
      <c r="C1" s="7"/>
      <c r="D1" s="389"/>
      <c r="E1" s="361" t="s">
        <v>216</v>
      </c>
    </row>
    <row r="2" spans="1:5" x14ac:dyDescent="0.25">
      <c r="A2" s="349" t="s">
        <v>218</v>
      </c>
      <c r="B2" s="349"/>
      <c r="C2" s="351"/>
      <c r="D2" s="351"/>
      <c r="E2" s="351"/>
    </row>
    <row r="3" spans="1:5" x14ac:dyDescent="0.25">
      <c r="A3" s="489"/>
      <c r="B3" s="489"/>
      <c r="C3" s="351"/>
      <c r="D3" s="351"/>
      <c r="E3" s="351"/>
    </row>
    <row r="4" spans="1:5" ht="16.5" customHeight="1" x14ac:dyDescent="0.25">
      <c r="A4" s="891" t="s">
        <v>3</v>
      </c>
      <c r="B4" s="851" t="s">
        <v>240</v>
      </c>
      <c r="C4" s="851"/>
      <c r="D4" s="851"/>
      <c r="E4" s="851"/>
    </row>
    <row r="5" spans="1:5" ht="16.5" customHeight="1" x14ac:dyDescent="0.25">
      <c r="A5" s="896"/>
      <c r="B5" s="77">
        <v>2012</v>
      </c>
      <c r="C5" s="77"/>
      <c r="D5" s="77">
        <v>2013</v>
      </c>
      <c r="E5" s="77"/>
    </row>
    <row r="6" spans="1:5" x14ac:dyDescent="0.25">
      <c r="A6" s="560" t="s">
        <v>76</v>
      </c>
      <c r="B6" s="619" t="s">
        <v>241</v>
      </c>
      <c r="C6" s="619"/>
      <c r="D6" s="619" t="s">
        <v>192</v>
      </c>
      <c r="E6" s="619"/>
    </row>
    <row r="7" spans="1:5" x14ac:dyDescent="0.25">
      <c r="A7" s="518" t="s">
        <v>242</v>
      </c>
      <c r="B7" s="45" t="s">
        <v>192</v>
      </c>
      <c r="C7" s="45"/>
      <c r="D7" s="67" t="s">
        <v>69</v>
      </c>
      <c r="E7" s="67"/>
    </row>
    <row r="8" spans="1:5" x14ac:dyDescent="0.25">
      <c r="A8" s="518" t="s">
        <v>77</v>
      </c>
      <c r="B8" s="45" t="s">
        <v>241</v>
      </c>
      <c r="C8" s="45"/>
      <c r="D8" s="45" t="s">
        <v>192</v>
      </c>
      <c r="E8" s="45"/>
    </row>
    <row r="9" spans="1:5" x14ac:dyDescent="0.25">
      <c r="A9" s="518" t="s">
        <v>79</v>
      </c>
      <c r="B9" s="45" t="s">
        <v>241</v>
      </c>
      <c r="C9" s="45"/>
      <c r="D9" s="45" t="s">
        <v>192</v>
      </c>
      <c r="E9" s="45"/>
    </row>
    <row r="10" spans="1:5" x14ac:dyDescent="0.25">
      <c r="A10" s="23" t="s">
        <v>12</v>
      </c>
      <c r="B10" s="45" t="s">
        <v>241</v>
      </c>
      <c r="C10" s="45"/>
      <c r="D10" s="45" t="s">
        <v>192</v>
      </c>
      <c r="E10" s="45"/>
    </row>
    <row r="11" spans="1:5" x14ac:dyDescent="0.25">
      <c r="A11" s="23" t="s">
        <v>82</v>
      </c>
      <c r="B11" s="45" t="s">
        <v>192</v>
      </c>
      <c r="C11" s="45"/>
      <c r="D11" s="67" t="s">
        <v>69</v>
      </c>
      <c r="E11" s="67"/>
    </row>
    <row r="12" spans="1:5" x14ac:dyDescent="0.25">
      <c r="A12" s="518" t="s">
        <v>85</v>
      </c>
      <c r="B12" s="45" t="s">
        <v>241</v>
      </c>
      <c r="C12" s="45"/>
      <c r="D12" s="45" t="s">
        <v>192</v>
      </c>
      <c r="E12" s="45"/>
    </row>
    <row r="13" spans="1:5" x14ac:dyDescent="0.25">
      <c r="A13" s="518" t="s">
        <v>38</v>
      </c>
      <c r="B13" s="45" t="s">
        <v>241</v>
      </c>
      <c r="C13" s="45"/>
      <c r="D13" s="45" t="s">
        <v>192</v>
      </c>
      <c r="E13" s="45"/>
    </row>
    <row r="14" spans="1:5" x14ac:dyDescent="0.25">
      <c r="A14" s="518" t="s">
        <v>71</v>
      </c>
      <c r="B14" s="45" t="s">
        <v>192</v>
      </c>
      <c r="C14" s="45"/>
      <c r="D14" s="67" t="s">
        <v>69</v>
      </c>
      <c r="E14" s="67"/>
    </row>
    <row r="15" spans="1:5" x14ac:dyDescent="0.25">
      <c r="A15" s="518" t="s">
        <v>39</v>
      </c>
      <c r="B15" s="45" t="s">
        <v>241</v>
      </c>
      <c r="C15" s="45"/>
      <c r="D15" s="45" t="s">
        <v>192</v>
      </c>
      <c r="E15" s="45"/>
    </row>
    <row r="16" spans="1:5" x14ac:dyDescent="0.25">
      <c r="A16" s="518" t="s">
        <v>43</v>
      </c>
      <c r="B16" s="45" t="s">
        <v>192</v>
      </c>
      <c r="C16" s="45"/>
      <c r="D16" s="67" t="s">
        <v>69</v>
      </c>
      <c r="E16" s="67"/>
    </row>
    <row r="17" spans="1:5" x14ac:dyDescent="0.25">
      <c r="A17" s="518" t="s">
        <v>89</v>
      </c>
      <c r="B17" s="45" t="s">
        <v>69</v>
      </c>
      <c r="C17" s="45"/>
      <c r="D17" s="67" t="s">
        <v>69</v>
      </c>
      <c r="E17" s="67"/>
    </row>
    <row r="18" spans="1:5" x14ac:dyDescent="0.25">
      <c r="A18" s="518" t="s">
        <v>14</v>
      </c>
      <c r="B18" s="45" t="s">
        <v>192</v>
      </c>
      <c r="C18" s="45"/>
      <c r="D18" s="67" t="s">
        <v>69</v>
      </c>
      <c r="E18" s="67"/>
    </row>
    <row r="19" spans="1:5" x14ac:dyDescent="0.25">
      <c r="A19" s="518" t="s">
        <v>91</v>
      </c>
      <c r="B19" s="45" t="s">
        <v>192</v>
      </c>
      <c r="C19" s="45"/>
      <c r="D19" s="45" t="s">
        <v>241</v>
      </c>
      <c r="E19" s="45"/>
    </row>
    <row r="20" spans="1:5" ht="17.25" customHeight="1" x14ac:dyDescent="0.25">
      <c r="A20" s="518" t="s">
        <v>243</v>
      </c>
      <c r="B20" s="620" t="s">
        <v>69</v>
      </c>
      <c r="C20" s="620"/>
      <c r="D20" s="620" t="s">
        <v>241</v>
      </c>
      <c r="E20" s="620"/>
    </row>
    <row r="21" spans="1:5" x14ac:dyDescent="0.25">
      <c r="A21" s="575" t="s">
        <v>244</v>
      </c>
      <c r="B21" s="621" t="s">
        <v>192</v>
      </c>
      <c r="C21" s="621"/>
      <c r="D21" s="621" t="s">
        <v>69</v>
      </c>
      <c r="E21" s="621"/>
    </row>
    <row r="22" spans="1:5" x14ac:dyDescent="0.25">
      <c r="A22" s="29"/>
      <c r="B22" s="29"/>
      <c r="C22" s="75"/>
      <c r="D22" s="75"/>
      <c r="E22" s="67"/>
    </row>
    <row r="23" spans="1:5" ht="15" customHeight="1" x14ac:dyDescent="0.25">
      <c r="A23" s="903" t="s">
        <v>245</v>
      </c>
      <c r="B23" s="903"/>
      <c r="C23" s="903"/>
      <c r="D23" s="903"/>
      <c r="E23" s="903"/>
    </row>
    <row r="24" spans="1:5" ht="27" customHeight="1" x14ac:dyDescent="0.25">
      <c r="A24" s="883" t="s">
        <v>233</v>
      </c>
      <c r="B24" s="883"/>
      <c r="C24" s="883"/>
      <c r="D24" s="883"/>
      <c r="E24" s="883"/>
    </row>
    <row r="25" spans="1:5" x14ac:dyDescent="0.25">
      <c r="A25" s="63"/>
      <c r="B25" s="63"/>
      <c r="C25" s="67"/>
      <c r="D25" s="67"/>
      <c r="E25" s="67"/>
    </row>
    <row r="26" spans="1:5" x14ac:dyDescent="0.25">
      <c r="A26" s="63"/>
      <c r="B26" s="63"/>
      <c r="C26" s="67"/>
      <c r="D26" s="67"/>
      <c r="E26" s="67"/>
    </row>
    <row r="27" spans="1:5" x14ac:dyDescent="0.25">
      <c r="A27" s="63"/>
      <c r="B27" s="63"/>
      <c r="C27" s="67"/>
      <c r="D27" s="67"/>
      <c r="E27" s="67"/>
    </row>
    <row r="28" spans="1:5" x14ac:dyDescent="0.25">
      <c r="A28" s="78"/>
      <c r="B28" s="78"/>
      <c r="C28" s="67"/>
      <c r="D28" s="67"/>
      <c r="E28" s="67"/>
    </row>
    <row r="29" spans="1:5" x14ac:dyDescent="0.25">
      <c r="A29" s="63"/>
      <c r="B29" s="63"/>
      <c r="C29" s="67"/>
      <c r="D29" s="67"/>
      <c r="E29" s="67"/>
    </row>
    <row r="30" spans="1:5" x14ac:dyDescent="0.25">
      <c r="A30" s="63"/>
      <c r="B30" s="63"/>
      <c r="C30" s="67"/>
      <c r="D30" s="67"/>
      <c r="E30" s="67"/>
    </row>
    <row r="31" spans="1:5" x14ac:dyDescent="0.25">
      <c r="A31" s="78"/>
      <c r="B31" s="78"/>
      <c r="C31" s="67"/>
      <c r="D31" s="67"/>
      <c r="E31" s="67"/>
    </row>
    <row r="32" spans="1:5" x14ac:dyDescent="0.25">
      <c r="A32" s="63"/>
      <c r="B32" s="63"/>
      <c r="C32" s="67"/>
      <c r="D32" s="67"/>
      <c r="E32" s="67"/>
    </row>
    <row r="33" spans="1:5" x14ac:dyDescent="0.25">
      <c r="A33" s="63"/>
      <c r="B33" s="63"/>
      <c r="C33" s="43"/>
      <c r="D33" s="43"/>
      <c r="E33" s="67"/>
    </row>
    <row r="34" spans="1:5" x14ac:dyDescent="0.25">
      <c r="A34" s="63"/>
      <c r="B34" s="63"/>
      <c r="C34" s="67"/>
      <c r="D34" s="67"/>
      <c r="E34" s="67"/>
    </row>
    <row r="35" spans="1:5" x14ac:dyDescent="0.25">
      <c r="A35" s="63"/>
      <c r="B35" s="63"/>
      <c r="C35" s="67"/>
      <c r="D35" s="67"/>
      <c r="E35" s="67"/>
    </row>
    <row r="36" spans="1:5" x14ac:dyDescent="0.25">
      <c r="A36" s="63"/>
      <c r="B36" s="63"/>
      <c r="C36" s="43"/>
      <c r="D36" s="43"/>
      <c r="E36" s="67"/>
    </row>
    <row r="37" spans="1:5" x14ac:dyDescent="0.25">
      <c r="A37" s="63"/>
      <c r="B37" s="63"/>
      <c r="C37" s="67"/>
      <c r="D37" s="67"/>
      <c r="E37" s="67"/>
    </row>
    <row r="38" spans="1:5" x14ac:dyDescent="0.25">
      <c r="A38" s="63"/>
      <c r="B38" s="63"/>
      <c r="C38" s="67"/>
      <c r="D38" s="67"/>
      <c r="E38" s="67"/>
    </row>
    <row r="39" spans="1:5" x14ac:dyDescent="0.25">
      <c r="A39" s="78"/>
      <c r="B39" s="78"/>
      <c r="C39" s="67"/>
      <c r="D39" s="67"/>
      <c r="E39" s="67"/>
    </row>
    <row r="40" spans="1:5" x14ac:dyDescent="0.25">
      <c r="A40" s="63"/>
      <c r="B40" s="63"/>
      <c r="C40" s="67"/>
      <c r="D40" s="67"/>
      <c r="E40" s="67"/>
    </row>
    <row r="41" spans="1:5" x14ac:dyDescent="0.25">
      <c r="A41" s="63"/>
      <c r="B41" s="63"/>
      <c r="C41" s="67"/>
      <c r="D41" s="67"/>
      <c r="E41" s="67"/>
    </row>
    <row r="42" spans="1:5" x14ac:dyDescent="0.25">
      <c r="A42" s="63"/>
      <c r="B42" s="63"/>
      <c r="C42" s="67"/>
      <c r="D42" s="67"/>
      <c r="E42" s="67"/>
    </row>
    <row r="43" spans="1:5" ht="16.5" customHeight="1" x14ac:dyDescent="0.25">
      <c r="A43" s="855"/>
      <c r="B43" s="855"/>
      <c r="C43" s="855"/>
      <c r="D43" s="855"/>
      <c r="E43" s="855"/>
    </row>
  </sheetData>
  <mergeCells count="5">
    <mergeCell ref="A43:E43"/>
    <mergeCell ref="A4:A5"/>
    <mergeCell ref="B4:E4"/>
    <mergeCell ref="A23:E23"/>
    <mergeCell ref="A24:E24"/>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&amp;L&amp;"Tahoma,Normal"&amp;10 378</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E41"/>
  <sheetViews>
    <sheetView showGridLines="0" view="pageBreakPreview" zoomScale="95" zoomScaleNormal="100" zoomScaleSheetLayoutView="95" workbookViewId="0">
      <selection activeCell="B40" sqref="B40"/>
    </sheetView>
  </sheetViews>
  <sheetFormatPr baseColWidth="10" defaultRowHeight="15" x14ac:dyDescent="0.25"/>
  <cols>
    <col min="1" max="1" width="42.42578125" customWidth="1"/>
    <col min="2" max="2" width="15.140625" customWidth="1"/>
    <col min="3" max="3" width="5.42578125" customWidth="1"/>
    <col min="4" max="4" width="21.7109375" customWidth="1"/>
    <col min="5" max="5" width="4.140625" customWidth="1"/>
  </cols>
  <sheetData>
    <row r="1" spans="1:5" x14ac:dyDescent="0.25">
      <c r="A1" s="372" t="s">
        <v>251</v>
      </c>
      <c r="B1" s="338"/>
      <c r="C1" s="338"/>
      <c r="D1" s="338"/>
      <c r="E1" s="358" t="s">
        <v>246</v>
      </c>
    </row>
    <row r="2" spans="1:5" x14ac:dyDescent="0.25">
      <c r="A2" s="372" t="s">
        <v>218</v>
      </c>
      <c r="B2" s="392"/>
      <c r="C2" s="392"/>
      <c r="D2" s="392"/>
      <c r="E2" s="392"/>
    </row>
    <row r="3" spans="1:5" ht="15.75" customHeight="1" x14ac:dyDescent="0.25">
      <c r="A3" s="372"/>
      <c r="B3" s="393"/>
      <c r="C3" s="394"/>
      <c r="D3" s="394"/>
      <c r="E3" s="394"/>
    </row>
    <row r="4" spans="1:5" x14ac:dyDescent="0.25">
      <c r="A4" s="216" t="s">
        <v>3</v>
      </c>
      <c r="B4" s="847">
        <v>2012</v>
      </c>
      <c r="C4" s="847"/>
      <c r="D4" s="847">
        <v>2013</v>
      </c>
      <c r="E4" s="847"/>
    </row>
    <row r="5" spans="1:5" x14ac:dyDescent="0.25">
      <c r="A5" s="327" t="s">
        <v>4</v>
      </c>
      <c r="B5" s="79">
        <f>SUM(B6:C39)</f>
        <v>337363601.11000001</v>
      </c>
      <c r="C5" s="79"/>
      <c r="D5" s="79">
        <f>SUM(D6:D39)</f>
        <v>325253541</v>
      </c>
      <c r="E5" s="79"/>
    </row>
    <row r="6" spans="1:5" ht="12.95" customHeight="1" x14ac:dyDescent="0.25">
      <c r="A6" s="622" t="s">
        <v>76</v>
      </c>
      <c r="B6" s="623">
        <v>13757316</v>
      </c>
      <c r="C6" s="623"/>
      <c r="D6" s="623">
        <v>17124926</v>
      </c>
      <c r="E6" s="623"/>
    </row>
    <row r="7" spans="1:5" ht="12.95" customHeight="1" x14ac:dyDescent="0.25">
      <c r="A7" s="624" t="s">
        <v>162</v>
      </c>
      <c r="B7" s="625">
        <v>638108.51</v>
      </c>
      <c r="C7" s="625"/>
      <c r="D7" s="625">
        <v>6773697</v>
      </c>
      <c r="E7" s="625"/>
    </row>
    <row r="8" spans="1:5" ht="12.95" customHeight="1" x14ac:dyDescent="0.25">
      <c r="A8" s="624" t="s">
        <v>153</v>
      </c>
      <c r="B8" s="625">
        <v>6495789.4100000001</v>
      </c>
      <c r="C8" s="625"/>
      <c r="D8" s="625">
        <v>18150327</v>
      </c>
      <c r="E8" s="625"/>
    </row>
    <row r="9" spans="1:5" ht="12.95" customHeight="1" x14ac:dyDescent="0.25">
      <c r="A9" s="624" t="s">
        <v>252</v>
      </c>
      <c r="B9" s="625">
        <v>713786.48</v>
      </c>
      <c r="C9" s="625"/>
      <c r="D9" s="625">
        <v>16664994</v>
      </c>
      <c r="E9" s="625"/>
    </row>
    <row r="10" spans="1:5" ht="12.95" customHeight="1" x14ac:dyDescent="0.25">
      <c r="A10" s="626" t="s">
        <v>163</v>
      </c>
      <c r="B10" s="625">
        <v>20700347.199999999</v>
      </c>
      <c r="C10" s="625"/>
      <c r="D10" s="625">
        <v>4148033</v>
      </c>
      <c r="E10" s="625"/>
    </row>
    <row r="11" spans="1:5" ht="12.95" customHeight="1" x14ac:dyDescent="0.25">
      <c r="A11" s="627" t="s">
        <v>21</v>
      </c>
      <c r="B11" s="625">
        <v>67350167.799999997</v>
      </c>
      <c r="C11" s="625"/>
      <c r="D11" s="625">
        <v>13352203</v>
      </c>
      <c r="E11" s="625"/>
    </row>
    <row r="12" spans="1:5" ht="12.95" customHeight="1" x14ac:dyDescent="0.25">
      <c r="A12" s="626" t="s">
        <v>253</v>
      </c>
      <c r="B12" s="625">
        <v>18287456.969999999</v>
      </c>
      <c r="C12" s="625"/>
      <c r="D12" s="625">
        <v>25228085</v>
      </c>
      <c r="E12" s="625"/>
    </row>
    <row r="13" spans="1:5" ht="12.95" customHeight="1" x14ac:dyDescent="0.25">
      <c r="A13" s="627" t="s">
        <v>12</v>
      </c>
      <c r="B13" s="625">
        <v>0</v>
      </c>
      <c r="C13" s="625"/>
      <c r="D13" s="625">
        <v>3693675</v>
      </c>
      <c r="E13" s="625"/>
    </row>
    <row r="14" spans="1:5" ht="12.95" customHeight="1" x14ac:dyDescent="0.25">
      <c r="A14" s="627" t="s">
        <v>66</v>
      </c>
      <c r="B14" s="625">
        <v>6436886.5</v>
      </c>
      <c r="C14" s="625"/>
      <c r="D14" s="625">
        <v>12543295</v>
      </c>
      <c r="E14" s="625"/>
    </row>
    <row r="15" spans="1:5" ht="12.95" customHeight="1" x14ac:dyDescent="0.25">
      <c r="A15" s="626" t="s">
        <v>80</v>
      </c>
      <c r="B15" s="625">
        <v>0</v>
      </c>
      <c r="C15" s="625"/>
      <c r="D15" s="625">
        <v>1993819</v>
      </c>
      <c r="E15" s="625"/>
    </row>
    <row r="16" spans="1:5" ht="12.95" customHeight="1" x14ac:dyDescent="0.25">
      <c r="A16" s="627" t="s">
        <v>1</v>
      </c>
      <c r="B16" s="625">
        <v>996120.78</v>
      </c>
      <c r="C16" s="625"/>
      <c r="D16" s="625">
        <v>14218809</v>
      </c>
      <c r="E16" s="625"/>
    </row>
    <row r="17" spans="1:5" ht="12.95" customHeight="1" x14ac:dyDescent="0.25">
      <c r="A17" s="627" t="s">
        <v>81</v>
      </c>
      <c r="B17" s="625">
        <v>24784789.66</v>
      </c>
      <c r="C17" s="625"/>
      <c r="D17" s="625">
        <v>20546079</v>
      </c>
      <c r="E17" s="625"/>
    </row>
    <row r="18" spans="1:5" ht="12.95" customHeight="1" x14ac:dyDescent="0.25">
      <c r="A18" s="627" t="s">
        <v>82</v>
      </c>
      <c r="B18" s="625">
        <v>998808.44</v>
      </c>
      <c r="C18" s="625"/>
      <c r="D18" s="625">
        <v>16893389</v>
      </c>
      <c r="E18" s="625"/>
    </row>
    <row r="19" spans="1:5" ht="12.95" customHeight="1" x14ac:dyDescent="0.25">
      <c r="A19" s="626" t="s">
        <v>151</v>
      </c>
      <c r="B19" s="625">
        <v>9811363</v>
      </c>
      <c r="C19" s="625"/>
      <c r="D19" s="625">
        <v>3345397</v>
      </c>
      <c r="E19" s="625"/>
    </row>
    <row r="20" spans="1:5" ht="12.95" customHeight="1" x14ac:dyDescent="0.25">
      <c r="A20" s="627" t="s">
        <v>37</v>
      </c>
      <c r="B20" s="625">
        <v>726424.4</v>
      </c>
      <c r="C20" s="625"/>
      <c r="D20" s="625">
        <v>5205668</v>
      </c>
      <c r="E20" s="625"/>
    </row>
    <row r="21" spans="1:5" ht="12.95" customHeight="1" x14ac:dyDescent="0.25">
      <c r="A21" s="627" t="s">
        <v>85</v>
      </c>
      <c r="B21" s="625">
        <v>2319930.4</v>
      </c>
      <c r="C21" s="625"/>
      <c r="D21" s="625">
        <v>5201161</v>
      </c>
      <c r="E21" s="625"/>
    </row>
    <row r="22" spans="1:5" ht="12.95" customHeight="1" x14ac:dyDescent="0.25">
      <c r="A22" s="627" t="s">
        <v>38</v>
      </c>
      <c r="B22" s="625">
        <v>22225382.299999997</v>
      </c>
      <c r="C22" s="625"/>
      <c r="D22" s="625">
        <v>21804736</v>
      </c>
      <c r="E22" s="625"/>
    </row>
    <row r="23" spans="1:5" ht="12.95" customHeight="1" x14ac:dyDescent="0.25">
      <c r="A23" s="627" t="s">
        <v>71</v>
      </c>
      <c r="B23" s="625">
        <v>3971620.5300000003</v>
      </c>
      <c r="C23" s="625"/>
      <c r="D23" s="625">
        <v>3852082</v>
      </c>
      <c r="E23" s="625"/>
    </row>
    <row r="24" spans="1:5" ht="12.95" customHeight="1" x14ac:dyDescent="0.25">
      <c r="A24" s="627" t="s">
        <v>41</v>
      </c>
      <c r="B24" s="625">
        <v>13781996.82</v>
      </c>
      <c r="C24" s="625"/>
      <c r="D24" s="625">
        <v>9813497</v>
      </c>
      <c r="E24" s="625"/>
    </row>
    <row r="25" spans="1:5" ht="12.95" customHeight="1" x14ac:dyDescent="0.25">
      <c r="A25" s="627" t="s">
        <v>42</v>
      </c>
      <c r="B25" s="625">
        <v>13782840.359999999</v>
      </c>
      <c r="C25" s="625"/>
      <c r="D25" s="625">
        <v>5278654</v>
      </c>
      <c r="E25" s="625"/>
    </row>
    <row r="26" spans="1:5" ht="12.95" customHeight="1" x14ac:dyDescent="0.25">
      <c r="A26" s="626" t="s">
        <v>86</v>
      </c>
      <c r="B26" s="625">
        <v>12638379.76</v>
      </c>
      <c r="C26" s="625"/>
      <c r="D26" s="625">
        <v>0</v>
      </c>
      <c r="E26" s="625"/>
    </row>
    <row r="27" spans="1:5" ht="12.95" customHeight="1" x14ac:dyDescent="0.25">
      <c r="A27" s="626" t="s">
        <v>87</v>
      </c>
      <c r="B27" s="625">
        <v>0</v>
      </c>
      <c r="C27" s="625"/>
      <c r="D27" s="625">
        <v>7752493</v>
      </c>
      <c r="E27" s="625"/>
    </row>
    <row r="28" spans="1:5" ht="12.95" customHeight="1" x14ac:dyDescent="0.25">
      <c r="A28" s="626" t="s">
        <v>88</v>
      </c>
      <c r="B28" s="625">
        <v>0</v>
      </c>
      <c r="C28" s="625"/>
      <c r="D28" s="625">
        <v>723236</v>
      </c>
      <c r="E28" s="625"/>
    </row>
    <row r="29" spans="1:5" ht="12.95" customHeight="1" x14ac:dyDescent="0.25">
      <c r="A29" s="626" t="s">
        <v>254</v>
      </c>
      <c r="B29" s="625">
        <v>12311901.34</v>
      </c>
      <c r="C29" s="625"/>
      <c r="D29" s="625">
        <v>9313711</v>
      </c>
      <c r="E29" s="625"/>
    </row>
    <row r="30" spans="1:5" ht="12.95" customHeight="1" x14ac:dyDescent="0.25">
      <c r="A30" s="627" t="s">
        <v>43</v>
      </c>
      <c r="B30" s="625">
        <v>0</v>
      </c>
      <c r="C30" s="625"/>
      <c r="D30" s="625">
        <v>4500423</v>
      </c>
      <c r="E30" s="625"/>
    </row>
    <row r="31" spans="1:5" ht="12.95" customHeight="1" x14ac:dyDescent="0.25">
      <c r="A31" s="626" t="s">
        <v>89</v>
      </c>
      <c r="B31" s="625">
        <v>226854.36</v>
      </c>
      <c r="C31" s="625"/>
      <c r="D31" s="625">
        <v>695024</v>
      </c>
      <c r="E31" s="625"/>
    </row>
    <row r="32" spans="1:5" ht="12.95" customHeight="1" x14ac:dyDescent="0.25">
      <c r="A32" s="626" t="s">
        <v>90</v>
      </c>
      <c r="B32" s="625">
        <v>2843067.61</v>
      </c>
      <c r="C32" s="625"/>
      <c r="D32" s="625">
        <v>4503127</v>
      </c>
      <c r="E32" s="625"/>
    </row>
    <row r="33" spans="1:5" ht="12.95" customHeight="1" x14ac:dyDescent="0.25">
      <c r="A33" s="627" t="s">
        <v>44</v>
      </c>
      <c r="B33" s="625">
        <v>3192718.73</v>
      </c>
      <c r="C33" s="625"/>
      <c r="D33" s="625">
        <v>3847718</v>
      </c>
      <c r="E33" s="625"/>
    </row>
    <row r="34" spans="1:5" ht="12.95" customHeight="1" x14ac:dyDescent="0.25">
      <c r="A34" s="627" t="s">
        <v>14</v>
      </c>
      <c r="B34" s="625">
        <v>11237237.940000001</v>
      </c>
      <c r="C34" s="625"/>
      <c r="D34" s="625">
        <v>11344687</v>
      </c>
      <c r="E34" s="625"/>
    </row>
    <row r="35" spans="1:5" ht="12.95" customHeight="1" x14ac:dyDescent="0.25">
      <c r="A35" s="627" t="s">
        <v>91</v>
      </c>
      <c r="B35" s="625">
        <v>9763570.7300000004</v>
      </c>
      <c r="C35" s="625"/>
      <c r="D35" s="625">
        <v>6237427</v>
      </c>
      <c r="E35" s="625"/>
    </row>
    <row r="36" spans="1:5" ht="12.95" customHeight="1" x14ac:dyDescent="0.25">
      <c r="A36" s="627" t="s">
        <v>17</v>
      </c>
      <c r="B36" s="625">
        <v>0</v>
      </c>
      <c r="C36" s="625"/>
      <c r="D36" s="625">
        <v>460908</v>
      </c>
      <c r="E36" s="625"/>
    </row>
    <row r="37" spans="1:5" ht="12.95" customHeight="1" x14ac:dyDescent="0.25">
      <c r="A37" s="627" t="s">
        <v>45</v>
      </c>
      <c r="B37" s="625">
        <v>5277653.25</v>
      </c>
      <c r="C37" s="625"/>
      <c r="D37" s="625">
        <v>0</v>
      </c>
      <c r="E37" s="625"/>
    </row>
    <row r="38" spans="1:5" ht="12.95" customHeight="1" x14ac:dyDescent="0.25">
      <c r="A38" s="627" t="s">
        <v>39</v>
      </c>
      <c r="B38" s="625">
        <v>0</v>
      </c>
      <c r="C38" s="628"/>
      <c r="D38" s="625">
        <v>6622055</v>
      </c>
      <c r="E38" s="625"/>
    </row>
    <row r="39" spans="1:5" ht="12.95" customHeight="1" x14ac:dyDescent="0.25">
      <c r="A39" s="629" t="s">
        <v>255</v>
      </c>
      <c r="B39" s="630">
        <v>52093081.829999998</v>
      </c>
      <c r="C39" s="630"/>
      <c r="D39" s="630">
        <v>43420206</v>
      </c>
      <c r="E39" s="630"/>
    </row>
    <row r="40" spans="1:5" x14ac:dyDescent="0.25">
      <c r="A40" s="353"/>
      <c r="B40" s="353"/>
      <c r="C40" s="353"/>
      <c r="D40" s="353"/>
      <c r="E40" s="353"/>
    </row>
    <row r="41" spans="1:5" x14ac:dyDescent="0.25">
      <c r="A41" s="381" t="s">
        <v>256</v>
      </c>
      <c r="B41" s="353"/>
      <c r="C41" s="353"/>
      <c r="D41" s="353"/>
      <c r="E41" s="353"/>
    </row>
  </sheetData>
  <printOptions horizontalCentered="1" verticalCentered="1"/>
  <pageMargins left="0.98425196850393704" right="0.39370078740157483" top="0.39370078740157483" bottom="0.39370078740157483" header="0" footer="0.59055118110236227"/>
  <pageSetup scale="80" orientation="landscape" r:id="rId1"/>
  <headerFooter>
    <oddFooter>&amp;R&amp;"Tahoma,Normal"&amp;10 379</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E51"/>
  <sheetViews>
    <sheetView showGridLines="0" view="pageBreakPreview" zoomScale="85" zoomScaleNormal="100" zoomScaleSheetLayoutView="85" workbookViewId="0">
      <selection activeCell="B40" sqref="B40"/>
    </sheetView>
  </sheetViews>
  <sheetFormatPr baseColWidth="10" defaultRowHeight="15" x14ac:dyDescent="0.25"/>
  <cols>
    <col min="1" max="1" width="82.85546875" customWidth="1"/>
    <col min="2" max="2" width="17.140625" customWidth="1"/>
    <col min="3" max="3" width="3.7109375" customWidth="1"/>
    <col min="4" max="4" width="17.140625" customWidth="1"/>
    <col min="5" max="5" width="2.28515625" customWidth="1"/>
  </cols>
  <sheetData>
    <row r="1" spans="1:5" x14ac:dyDescent="0.25">
      <c r="A1" s="80" t="s">
        <v>1061</v>
      </c>
      <c r="B1" s="81"/>
      <c r="C1" s="81"/>
      <c r="D1" s="82"/>
      <c r="E1" s="83" t="s">
        <v>247</v>
      </c>
    </row>
    <row r="2" spans="1:5" ht="15.75" x14ac:dyDescent="0.25">
      <c r="A2" s="84" t="s">
        <v>1060</v>
      </c>
      <c r="B2" s="85"/>
      <c r="C2" s="85"/>
      <c r="D2" s="82"/>
      <c r="E2" s="82"/>
    </row>
    <row r="3" spans="1:5" ht="9.75" customHeight="1" x14ac:dyDescent="0.25">
      <c r="A3" s="86"/>
      <c r="B3" s="87"/>
      <c r="C3" s="87"/>
      <c r="D3" s="82"/>
      <c r="E3" s="82"/>
    </row>
    <row r="4" spans="1:5" ht="12" customHeight="1" x14ac:dyDescent="0.25">
      <c r="A4" s="905" t="s">
        <v>257</v>
      </c>
      <c r="B4" s="907" t="s">
        <v>258</v>
      </c>
      <c r="C4" s="907"/>
      <c r="D4" s="907"/>
      <c r="E4" s="907"/>
    </row>
    <row r="5" spans="1:5" ht="12" customHeight="1" x14ac:dyDescent="0.25">
      <c r="A5" s="906"/>
      <c r="B5" s="847">
        <v>2012</v>
      </c>
      <c r="C5" s="847"/>
      <c r="D5" s="847">
        <v>2013</v>
      </c>
      <c r="E5" s="847"/>
    </row>
    <row r="6" spans="1:5" x14ac:dyDescent="0.25">
      <c r="A6" s="395" t="s">
        <v>4</v>
      </c>
      <c r="B6" s="79">
        <f>B7+B12+B14+B18+B22+B24+B29+B31+B33+B36+B40+B42+B44+B46</f>
        <v>337363600.59000003</v>
      </c>
      <c r="C6" s="79"/>
      <c r="D6" s="79">
        <f>SUM(D7,D12,D18,D22,D24,D31,D40,D42,D44,D46)</f>
        <v>325253541</v>
      </c>
      <c r="E6" s="396"/>
    </row>
    <row r="7" spans="1:5" ht="12.95" customHeight="1" x14ac:dyDescent="0.25">
      <c r="A7" s="636" t="s">
        <v>259</v>
      </c>
      <c r="B7" s="637">
        <f>SUM(B8:B11)</f>
        <v>4685926.16</v>
      </c>
      <c r="C7" s="638"/>
      <c r="D7" s="637">
        <f>SUM(D8:D11)</f>
        <v>7251542</v>
      </c>
      <c r="E7" s="631"/>
    </row>
    <row r="8" spans="1:5" ht="12.95" customHeight="1" x14ac:dyDescent="0.25">
      <c r="A8" s="93" t="s">
        <v>298</v>
      </c>
      <c r="B8" s="88">
        <v>200000</v>
      </c>
      <c r="C8" s="94"/>
      <c r="D8" s="88">
        <f>'[2]PIPE 2013'!C8</f>
        <v>2116415</v>
      </c>
      <c r="E8" s="632"/>
    </row>
    <row r="9" spans="1:5" ht="12.95" customHeight="1" x14ac:dyDescent="0.25">
      <c r="A9" s="93" t="s">
        <v>274</v>
      </c>
      <c r="B9" s="88">
        <v>1492225.16</v>
      </c>
      <c r="C9" s="94"/>
      <c r="D9" s="88">
        <v>0</v>
      </c>
      <c r="E9" s="632"/>
    </row>
    <row r="10" spans="1:5" ht="12.95" customHeight="1" x14ac:dyDescent="0.25">
      <c r="A10" s="633" t="s">
        <v>261</v>
      </c>
      <c r="B10" s="88">
        <v>0</v>
      </c>
      <c r="C10" s="94"/>
      <c r="D10" s="88">
        <f>'[2]PIPE 2013'!C10</f>
        <v>5135127</v>
      </c>
      <c r="E10" s="632"/>
    </row>
    <row r="11" spans="1:5" ht="12.95" customHeight="1" x14ac:dyDescent="0.25">
      <c r="A11" s="633" t="s">
        <v>262</v>
      </c>
      <c r="B11" s="88">
        <v>2993701</v>
      </c>
      <c r="C11" s="94"/>
      <c r="D11" s="88">
        <v>0</v>
      </c>
      <c r="E11" s="632"/>
    </row>
    <row r="12" spans="1:5" ht="12.95" customHeight="1" x14ac:dyDescent="0.25">
      <c r="A12" s="639" t="s">
        <v>263</v>
      </c>
      <c r="B12" s="640">
        <f>SUM(B13)</f>
        <v>2024000</v>
      </c>
      <c r="C12" s="162"/>
      <c r="D12" s="640">
        <f>+D13</f>
        <v>1600000</v>
      </c>
      <c r="E12" s="632"/>
    </row>
    <row r="13" spans="1:5" ht="12.95" customHeight="1" x14ac:dyDescent="0.25">
      <c r="A13" s="93" t="s">
        <v>262</v>
      </c>
      <c r="B13" s="88">
        <v>2024000</v>
      </c>
      <c r="C13" s="94"/>
      <c r="D13" s="88">
        <f>'[2]CULTURA AGUA 2013'!C6</f>
        <v>1600000</v>
      </c>
      <c r="E13" s="632"/>
    </row>
    <row r="14" spans="1:5" ht="12.95" customHeight="1" x14ac:dyDescent="0.25">
      <c r="A14" s="639" t="s">
        <v>264</v>
      </c>
      <c r="B14" s="640">
        <f>SUM(B15:B17)</f>
        <v>8933419.6899999995</v>
      </c>
      <c r="C14" s="162"/>
      <c r="D14" s="640">
        <f>SUM(D15:D17)</f>
        <v>0</v>
      </c>
      <c r="E14" s="634"/>
    </row>
    <row r="15" spans="1:5" ht="12.95" customHeight="1" x14ac:dyDescent="0.25">
      <c r="A15" s="93" t="s">
        <v>276</v>
      </c>
      <c r="B15" s="88">
        <v>3474625.33</v>
      </c>
      <c r="C15" s="94"/>
      <c r="D15" s="88">
        <v>0</v>
      </c>
      <c r="E15" s="632"/>
    </row>
    <row r="16" spans="1:5" ht="12.95" customHeight="1" x14ac:dyDescent="0.25">
      <c r="A16" s="93" t="s">
        <v>265</v>
      </c>
      <c r="B16" s="88">
        <v>940640.84</v>
      </c>
      <c r="C16" s="94"/>
      <c r="D16" s="88">
        <v>0</v>
      </c>
      <c r="E16" s="632"/>
    </row>
    <row r="17" spans="1:5" ht="12.95" customHeight="1" x14ac:dyDescent="0.25">
      <c r="A17" s="93" t="s">
        <v>274</v>
      </c>
      <c r="B17" s="88">
        <v>4518153.5199999996</v>
      </c>
      <c r="C17" s="94"/>
      <c r="D17" s="88">
        <v>0</v>
      </c>
      <c r="E17" s="632"/>
    </row>
    <row r="18" spans="1:5" ht="12.95" customHeight="1" x14ac:dyDescent="0.25">
      <c r="A18" s="641" t="s">
        <v>266</v>
      </c>
      <c r="B18" s="640">
        <f>SUM(B19,B20,B21)</f>
        <v>34139562.909999996</v>
      </c>
      <c r="C18" s="162"/>
      <c r="D18" s="640">
        <f>SUM(D19:D21)</f>
        <v>49206430</v>
      </c>
      <c r="E18" s="634"/>
    </row>
    <row r="19" spans="1:5" ht="12.95" customHeight="1" x14ac:dyDescent="0.25">
      <c r="A19" s="93" t="s">
        <v>276</v>
      </c>
      <c r="B19" s="88">
        <v>19380662.23</v>
      </c>
      <c r="C19" s="94"/>
      <c r="D19" s="88">
        <f>'[2]ZONAS RURALES 2013'!C6</f>
        <v>30728149</v>
      </c>
      <c r="E19" s="632"/>
    </row>
    <row r="20" spans="1:5" ht="12.95" customHeight="1" x14ac:dyDescent="0.25">
      <c r="A20" s="93" t="s">
        <v>265</v>
      </c>
      <c r="B20" s="88">
        <v>5994704.9900000002</v>
      </c>
      <c r="C20" s="94"/>
      <c r="D20" s="88">
        <f>'[2]ZONAS RURALES 2013 (2)'!C18</f>
        <v>18478281</v>
      </c>
      <c r="E20" s="632"/>
    </row>
    <row r="21" spans="1:5" ht="12.95" customHeight="1" x14ac:dyDescent="0.25">
      <c r="A21" s="642" t="s">
        <v>339</v>
      </c>
      <c r="B21" s="88">
        <v>8764195.6899999995</v>
      </c>
      <c r="C21" s="94"/>
      <c r="D21" s="88">
        <v>0</v>
      </c>
      <c r="E21" s="632"/>
    </row>
    <row r="22" spans="1:5" ht="12.95" customHeight="1" x14ac:dyDescent="0.25">
      <c r="A22" s="641" t="s">
        <v>267</v>
      </c>
      <c r="B22" s="640">
        <f>SUM(B23)</f>
        <v>2664099.6800000002</v>
      </c>
      <c r="C22" s="162"/>
      <c r="D22" s="640">
        <f>+D23</f>
        <v>2589219</v>
      </c>
      <c r="E22" s="634"/>
    </row>
    <row r="23" spans="1:5" ht="12.95" customHeight="1" x14ac:dyDescent="0.25">
      <c r="A23" s="93" t="s">
        <v>276</v>
      </c>
      <c r="B23" s="88">
        <v>2664099.6800000002</v>
      </c>
      <c r="C23" s="94"/>
      <c r="D23" s="88">
        <f>'[2] AGUA LIMPIA 2013'!C5</f>
        <v>2589219</v>
      </c>
      <c r="E23" s="632"/>
    </row>
    <row r="24" spans="1:5" ht="12.95" customHeight="1" x14ac:dyDescent="0.25">
      <c r="A24" s="641" t="s">
        <v>268</v>
      </c>
      <c r="B24" s="640">
        <f>SUM(B25:B28)</f>
        <v>215203807.15000001</v>
      </c>
      <c r="C24" s="162"/>
      <c r="D24" s="640">
        <f>SUM(D25:D28)</f>
        <v>158069181</v>
      </c>
      <c r="E24" s="634"/>
    </row>
    <row r="25" spans="1:5" ht="12.95" customHeight="1" x14ac:dyDescent="0.25">
      <c r="A25" s="93" t="s">
        <v>276</v>
      </c>
      <c r="B25" s="88">
        <v>111356739.02000001</v>
      </c>
      <c r="C25" s="94"/>
      <c r="D25" s="88">
        <f>'[2]APAZU 2013'!C6</f>
        <v>86764034</v>
      </c>
      <c r="E25" s="632"/>
    </row>
    <row r="26" spans="1:5" ht="12.95" customHeight="1" x14ac:dyDescent="0.25">
      <c r="A26" s="93" t="s">
        <v>265</v>
      </c>
      <c r="B26" s="88">
        <v>83510526.629999995</v>
      </c>
      <c r="C26" s="94"/>
      <c r="D26" s="88">
        <f>'[2]APAZU 2013 (4)'!C7</f>
        <v>52299266</v>
      </c>
      <c r="E26" s="632"/>
    </row>
    <row r="27" spans="1:5" ht="12.95" customHeight="1" x14ac:dyDescent="0.25">
      <c r="A27" s="642" t="s">
        <v>339</v>
      </c>
      <c r="B27" s="88">
        <v>15392916.960000001</v>
      </c>
      <c r="C27" s="94"/>
      <c r="D27" s="88">
        <f>'[2]APAZU 2013 (5)'!C7</f>
        <v>19005881</v>
      </c>
      <c r="E27" s="632"/>
    </row>
    <row r="28" spans="1:5" ht="12.95" customHeight="1" x14ac:dyDescent="0.25">
      <c r="A28" s="93" t="s">
        <v>262</v>
      </c>
      <c r="B28" s="88">
        <v>4943624.54</v>
      </c>
      <c r="C28" s="632"/>
      <c r="D28" s="88">
        <v>0</v>
      </c>
      <c r="E28" s="632"/>
    </row>
    <row r="29" spans="1:5" ht="12.95" customHeight="1" x14ac:dyDescent="0.25">
      <c r="A29" s="641" t="s">
        <v>269</v>
      </c>
      <c r="B29" s="640">
        <f>SUM(B30)</f>
        <v>1969732</v>
      </c>
      <c r="C29" s="640"/>
      <c r="D29" s="640">
        <f>SUM(D30:D30)</f>
        <v>0</v>
      </c>
      <c r="E29" s="94"/>
    </row>
    <row r="30" spans="1:5" ht="12.95" customHeight="1" x14ac:dyDescent="0.25">
      <c r="A30" s="93" t="s">
        <v>274</v>
      </c>
      <c r="B30" s="88">
        <v>1969732</v>
      </c>
      <c r="C30" s="88"/>
      <c r="D30" s="88">
        <v>0</v>
      </c>
      <c r="E30" s="94"/>
    </row>
    <row r="31" spans="1:5" ht="12.95" customHeight="1" x14ac:dyDescent="0.25">
      <c r="A31" s="641" t="s">
        <v>270</v>
      </c>
      <c r="B31" s="640">
        <f>SUM(B32)</f>
        <v>31963968</v>
      </c>
      <c r="C31" s="640"/>
      <c r="D31" s="640">
        <f>SUM(D32:D32)</f>
        <v>31549278</v>
      </c>
      <c r="E31" s="94"/>
    </row>
    <row r="32" spans="1:5" ht="12.95" customHeight="1" x14ac:dyDescent="0.25">
      <c r="A32" s="642" t="s">
        <v>339</v>
      </c>
      <c r="B32" s="88">
        <v>31963968</v>
      </c>
      <c r="C32" s="88"/>
      <c r="D32" s="88">
        <f>'[2]PROTAR 2013'!C7</f>
        <v>31549278</v>
      </c>
      <c r="E32" s="94"/>
    </row>
    <row r="33" spans="1:5" ht="12.95" customHeight="1" x14ac:dyDescent="0.25">
      <c r="A33" s="641" t="s">
        <v>271</v>
      </c>
      <c r="B33" s="640">
        <f>SUM(B34:B35)</f>
        <v>12399399</v>
      </c>
      <c r="C33" s="640"/>
      <c r="D33" s="640">
        <f>SUM(D34:D35)</f>
        <v>0</v>
      </c>
      <c r="E33" s="162"/>
    </row>
    <row r="34" spans="1:5" ht="12.95" customHeight="1" x14ac:dyDescent="0.25">
      <c r="A34" s="93" t="s">
        <v>276</v>
      </c>
      <c r="B34" s="643">
        <v>4640685</v>
      </c>
      <c r="C34" s="88"/>
      <c r="D34" s="643">
        <v>0</v>
      </c>
      <c r="E34" s="94"/>
    </row>
    <row r="35" spans="1:5" ht="12.95" customHeight="1" x14ac:dyDescent="0.25">
      <c r="A35" s="642" t="s">
        <v>339</v>
      </c>
      <c r="B35" s="643">
        <v>7758714</v>
      </c>
      <c r="C35" s="88"/>
      <c r="D35" s="643">
        <v>0</v>
      </c>
      <c r="E35" s="94"/>
    </row>
    <row r="36" spans="1:5" ht="12.95" customHeight="1" x14ac:dyDescent="0.25">
      <c r="A36" s="641" t="s">
        <v>272</v>
      </c>
      <c r="B36" s="640">
        <f>SUM(B37:B39)</f>
        <v>22459686</v>
      </c>
      <c r="C36" s="640"/>
      <c r="D36" s="640">
        <f>SUM(D37:D39)</f>
        <v>0</v>
      </c>
      <c r="E36" s="162"/>
    </row>
    <row r="37" spans="1:5" ht="12.95" customHeight="1" x14ac:dyDescent="0.25">
      <c r="A37" s="93" t="s">
        <v>273</v>
      </c>
      <c r="B37" s="88">
        <v>3617252</v>
      </c>
      <c r="C37" s="88"/>
      <c r="D37" s="88">
        <v>0</v>
      </c>
      <c r="E37" s="94"/>
    </row>
    <row r="38" spans="1:5" ht="12.95" customHeight="1" x14ac:dyDescent="0.25">
      <c r="A38" s="93" t="s">
        <v>265</v>
      </c>
      <c r="B38" s="88">
        <v>1623461</v>
      </c>
      <c r="C38" s="640"/>
      <c r="D38" s="88">
        <v>0</v>
      </c>
      <c r="E38" s="94"/>
    </row>
    <row r="39" spans="1:5" ht="12.95" customHeight="1" x14ac:dyDescent="0.25">
      <c r="A39" s="93" t="s">
        <v>274</v>
      </c>
      <c r="B39" s="88">
        <v>17218973</v>
      </c>
      <c r="C39" s="88"/>
      <c r="D39" s="88">
        <v>0</v>
      </c>
      <c r="E39" s="94"/>
    </row>
    <row r="40" spans="1:5" ht="12.95" customHeight="1" x14ac:dyDescent="0.25">
      <c r="A40" s="639" t="s">
        <v>275</v>
      </c>
      <c r="B40" s="640">
        <f>SUM(B41)</f>
        <v>0</v>
      </c>
      <c r="C40" s="88"/>
      <c r="D40" s="640">
        <f>+D41</f>
        <v>989683</v>
      </c>
      <c r="E40" s="94"/>
    </row>
    <row r="41" spans="1:5" ht="12.95" customHeight="1" x14ac:dyDescent="0.25">
      <c r="A41" s="93" t="s">
        <v>276</v>
      </c>
      <c r="B41" s="88">
        <v>0</v>
      </c>
      <c r="C41" s="88"/>
      <c r="D41" s="88">
        <f>'[2]FONDEN 2013'!C7</f>
        <v>989683</v>
      </c>
      <c r="E41" s="94"/>
    </row>
    <row r="42" spans="1:5" ht="12.95" customHeight="1" x14ac:dyDescent="0.25">
      <c r="A42" s="639" t="s">
        <v>277</v>
      </c>
      <c r="B42" s="640">
        <f>SUM(B43)</f>
        <v>920000</v>
      </c>
      <c r="C42" s="88"/>
      <c r="D42" s="640">
        <f>+D43</f>
        <v>1200000</v>
      </c>
      <c r="E42" s="94"/>
    </row>
    <row r="43" spans="1:5" ht="12.95" customHeight="1" x14ac:dyDescent="0.25">
      <c r="A43" s="93" t="s">
        <v>262</v>
      </c>
      <c r="B43" s="88">
        <v>920000</v>
      </c>
      <c r="C43" s="88"/>
      <c r="D43" s="88">
        <f>'[2]GERENCIA OPERATIVA 2013'!C5</f>
        <v>1200000</v>
      </c>
      <c r="E43" s="94"/>
    </row>
    <row r="44" spans="1:5" ht="12.95" customHeight="1" x14ac:dyDescent="0.25">
      <c r="A44" s="639" t="s">
        <v>278</v>
      </c>
      <c r="B44" s="640">
        <f>SUM(B45)</f>
        <v>0</v>
      </c>
      <c r="C44" s="88"/>
      <c r="D44" s="640">
        <f>+D45</f>
        <v>33632925</v>
      </c>
      <c r="E44" s="94"/>
    </row>
    <row r="45" spans="1:5" ht="12.95" customHeight="1" x14ac:dyDescent="0.25">
      <c r="A45" s="93" t="s">
        <v>274</v>
      </c>
      <c r="B45" s="88">
        <v>0</v>
      </c>
      <c r="C45" s="88"/>
      <c r="D45" s="88">
        <f>'[2]DISTRITOS DE RIEGO 2013'!C7</f>
        <v>33632925</v>
      </c>
      <c r="E45" s="94"/>
    </row>
    <row r="46" spans="1:5" ht="12.95" customHeight="1" x14ac:dyDescent="0.25">
      <c r="A46" s="639" t="s">
        <v>291</v>
      </c>
      <c r="B46" s="640">
        <f>SUM(B47)</f>
        <v>0</v>
      </c>
      <c r="C46" s="88"/>
      <c r="D46" s="640">
        <f>+D47</f>
        <v>39165283</v>
      </c>
      <c r="E46" s="94"/>
    </row>
    <row r="47" spans="1:5" ht="12.95" customHeight="1" x14ac:dyDescent="0.25">
      <c r="A47" s="644" t="s">
        <v>274</v>
      </c>
      <c r="B47" s="645"/>
      <c r="C47" s="646"/>
      <c r="D47" s="646">
        <f>'[2]UNIDADES DE RIEGO 2013'!C6</f>
        <v>39165283</v>
      </c>
      <c r="E47" s="635"/>
    </row>
    <row r="48" spans="1:5" ht="8.25" customHeight="1" x14ac:dyDescent="0.25">
      <c r="A48" s="89"/>
      <c r="B48" s="89"/>
      <c r="C48" s="89"/>
      <c r="D48" s="89"/>
      <c r="E48" s="89"/>
    </row>
    <row r="49" spans="1:5" ht="11.25" customHeight="1" x14ac:dyDescent="0.25">
      <c r="A49" s="908" t="s">
        <v>256</v>
      </c>
      <c r="B49" s="908"/>
      <c r="C49" s="908"/>
      <c r="D49" s="908"/>
      <c r="E49" s="908"/>
    </row>
    <row r="50" spans="1:5" x14ac:dyDescent="0.25">
      <c r="A50" s="90"/>
      <c r="B50" s="90"/>
      <c r="C50" s="90"/>
      <c r="D50" s="90"/>
      <c r="E50" s="90"/>
    </row>
    <row r="51" spans="1:5" x14ac:dyDescent="0.25">
      <c r="A51" s="90"/>
      <c r="B51" s="90"/>
      <c r="C51" s="90"/>
      <c r="D51" s="90"/>
      <c r="E51" s="90"/>
    </row>
  </sheetData>
  <mergeCells count="3">
    <mergeCell ref="A4:A5"/>
    <mergeCell ref="B4:E4"/>
    <mergeCell ref="A49:E49"/>
  </mergeCells>
  <printOptions horizontalCentered="1" verticalCentered="1"/>
  <pageMargins left="0.98425196850393704" right="0.39370078740157483" top="0.39370078740157483" bottom="0.39370078740157483" header="0" footer="0.59055118110236227"/>
  <pageSetup scale="80" fitToWidth="0" orientation="landscape" r:id="rId1"/>
  <headerFooter>
    <oddFooter>&amp;L&amp;"Tahoma,Normal"&amp;10 380</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E44"/>
  <sheetViews>
    <sheetView showGridLines="0" view="pageBreakPreview" zoomScaleNormal="100" zoomScaleSheetLayoutView="100" workbookViewId="0">
      <selection activeCell="B40" sqref="B40"/>
    </sheetView>
  </sheetViews>
  <sheetFormatPr baseColWidth="10" defaultRowHeight="15" x14ac:dyDescent="0.25"/>
  <cols>
    <col min="1" max="1" width="55.5703125" customWidth="1"/>
    <col min="2" max="2" width="19.140625" customWidth="1"/>
    <col min="3" max="3" width="6.28515625" customWidth="1"/>
    <col min="4" max="4" width="16.7109375" customWidth="1"/>
    <col min="5" max="5" width="7.42578125" customWidth="1"/>
  </cols>
  <sheetData>
    <row r="1" spans="1:5" x14ac:dyDescent="0.25">
      <c r="A1" s="80" t="s">
        <v>279</v>
      </c>
      <c r="B1" s="80"/>
      <c r="C1" s="80"/>
      <c r="D1" s="108"/>
      <c r="E1" s="180" t="s">
        <v>248</v>
      </c>
    </row>
    <row r="2" spans="1:5" x14ac:dyDescent="0.25">
      <c r="A2" s="330" t="s">
        <v>1060</v>
      </c>
      <c r="B2" s="399"/>
      <c r="C2" s="104"/>
      <c r="D2" s="400"/>
      <c r="E2" s="108"/>
    </row>
    <row r="3" spans="1:5" x14ac:dyDescent="0.25">
      <c r="A3" s="401"/>
      <c r="B3" s="399"/>
      <c r="C3" s="104"/>
      <c r="D3" s="108"/>
      <c r="E3" s="108"/>
    </row>
    <row r="4" spans="1:5" x14ac:dyDescent="0.25">
      <c r="A4" s="905" t="s">
        <v>280</v>
      </c>
      <c r="B4" s="909" t="s">
        <v>258</v>
      </c>
      <c r="C4" s="910"/>
      <c r="D4" s="910"/>
      <c r="E4" s="910"/>
    </row>
    <row r="5" spans="1:5" x14ac:dyDescent="0.25">
      <c r="A5" s="906"/>
      <c r="B5" s="847">
        <v>2012</v>
      </c>
      <c r="C5" s="847"/>
      <c r="D5" s="847">
        <v>2013</v>
      </c>
      <c r="E5" s="847"/>
    </row>
    <row r="6" spans="1:5" x14ac:dyDescent="0.25">
      <c r="A6" s="395" t="s">
        <v>4</v>
      </c>
      <c r="B6" s="397">
        <f>B7+B10+B12+B20+'[2]Resumen Municipios (2)'!B6+'[2]Resumen Municipios (2)'!B8+'[2]Resumen Municipios (3)'!B6+'[2]Resumen Municipios (3)'!B8+'[2]Resumen Municipios (3)'!B25+'[2]Resumen Municipios (3)'!B29+'[2]Resumen Municipios (3)'!B35+'[2]Resumen Municipios (3)'!B40+'[2]Resumen Municipios (4)'!B6+'[2]Resumen Municipios (4)'!B16</f>
        <v>337363601.39999998</v>
      </c>
      <c r="C6" s="398"/>
      <c r="D6" s="397">
        <f>SUM(D7,D10,D20,'Resumen Municipios (2)'!D6,'Resumen Municipios (2)'!D8,'Resumen Municipios (3)'!D8,'Resumen Municipios (3)'!D35,'Resumen Municipios (3)'!D40,'Resumen Municipios (4)'!D6,'Resumen Municipios (4)'!D16)</f>
        <v>325253541</v>
      </c>
      <c r="E6" s="398"/>
    </row>
    <row r="7" spans="1:5" ht="12" customHeight="1" x14ac:dyDescent="0.25">
      <c r="A7" s="636" t="s">
        <v>259</v>
      </c>
      <c r="B7" s="647">
        <f>SUM(B8:B9)</f>
        <v>4685926</v>
      </c>
      <c r="C7" s="648"/>
      <c r="D7" s="647">
        <f>SUM(D8:D9)</f>
        <v>7251542</v>
      </c>
      <c r="E7" s="649"/>
    </row>
    <row r="8" spans="1:5" ht="12" customHeight="1" x14ac:dyDescent="0.25">
      <c r="A8" s="519" t="s">
        <v>255</v>
      </c>
      <c r="B8" s="643">
        <v>4485926</v>
      </c>
      <c r="C8" s="93"/>
      <c r="D8" s="643">
        <f>'[2]PIPE 2013'!C8+'[2]PIPE 2013'!C11</f>
        <v>7251542</v>
      </c>
      <c r="E8" s="92"/>
    </row>
    <row r="9" spans="1:5" ht="12" customHeight="1" x14ac:dyDescent="0.25">
      <c r="A9" s="519" t="s">
        <v>90</v>
      </c>
      <c r="B9" s="643">
        <v>200000</v>
      </c>
      <c r="C9" s="94"/>
      <c r="D9" s="643">
        <v>0</v>
      </c>
      <c r="E9" s="100"/>
    </row>
    <row r="10" spans="1:5" ht="12" customHeight="1" x14ac:dyDescent="0.25">
      <c r="A10" s="639" t="s">
        <v>263</v>
      </c>
      <c r="B10" s="650">
        <f>SUM(B11)</f>
        <v>2024000</v>
      </c>
      <c r="C10" s="641"/>
      <c r="D10" s="650">
        <f>SUM(D11)</f>
        <v>1600000</v>
      </c>
      <c r="E10" s="92"/>
    </row>
    <row r="11" spans="1:5" ht="12" customHeight="1" x14ac:dyDescent="0.25">
      <c r="A11" s="519" t="s">
        <v>281</v>
      </c>
      <c r="B11" s="643">
        <v>2024000</v>
      </c>
      <c r="C11" s="93"/>
      <c r="D11" s="643">
        <f>'[2]CULTURA AGUA 2013'!C6</f>
        <v>1600000</v>
      </c>
      <c r="E11" s="92"/>
    </row>
    <row r="12" spans="1:5" ht="12" customHeight="1" x14ac:dyDescent="0.25">
      <c r="A12" s="639" t="s">
        <v>264</v>
      </c>
      <c r="B12" s="650">
        <f>SUM(B13:B19,)</f>
        <v>8933420</v>
      </c>
      <c r="C12" s="641"/>
      <c r="D12" s="650">
        <f>SUM(D13:D19,)</f>
        <v>0</v>
      </c>
      <c r="E12" s="92"/>
    </row>
    <row r="13" spans="1:5" ht="12" customHeight="1" x14ac:dyDescent="0.25">
      <c r="A13" s="519" t="s">
        <v>252</v>
      </c>
      <c r="B13" s="643">
        <v>713786</v>
      </c>
      <c r="C13" s="641"/>
      <c r="D13" s="643">
        <v>0</v>
      </c>
      <c r="E13" s="92"/>
    </row>
    <row r="14" spans="1:5" ht="12" customHeight="1" x14ac:dyDescent="0.25">
      <c r="A14" s="519" t="s">
        <v>38</v>
      </c>
      <c r="B14" s="643">
        <v>2900001</v>
      </c>
      <c r="C14" s="641"/>
      <c r="D14" s="643">
        <v>0</v>
      </c>
      <c r="E14" s="92"/>
    </row>
    <row r="15" spans="1:5" ht="12" customHeight="1" x14ac:dyDescent="0.25">
      <c r="A15" s="519" t="s">
        <v>13</v>
      </c>
      <c r="B15" s="643">
        <v>315966</v>
      </c>
      <c r="C15" s="641"/>
      <c r="D15" s="643">
        <v>0</v>
      </c>
      <c r="E15" s="92"/>
    </row>
    <row r="16" spans="1:5" ht="12" customHeight="1" x14ac:dyDescent="0.25">
      <c r="A16" s="519" t="s">
        <v>89</v>
      </c>
      <c r="B16" s="643">
        <v>226854</v>
      </c>
      <c r="C16" s="641"/>
      <c r="D16" s="643">
        <v>0</v>
      </c>
      <c r="E16" s="92"/>
    </row>
    <row r="17" spans="1:5" ht="12" customHeight="1" x14ac:dyDescent="0.25">
      <c r="A17" s="519" t="s">
        <v>91</v>
      </c>
      <c r="B17" s="643">
        <v>258659</v>
      </c>
      <c r="C17" s="641"/>
      <c r="D17" s="643">
        <v>0</v>
      </c>
      <c r="E17" s="92"/>
    </row>
    <row r="18" spans="1:5" ht="12" customHeight="1" x14ac:dyDescent="0.25">
      <c r="A18" s="519" t="s">
        <v>151</v>
      </c>
      <c r="B18" s="643">
        <v>2018154</v>
      </c>
      <c r="C18" s="641"/>
      <c r="D18" s="643">
        <v>0</v>
      </c>
      <c r="E18" s="92"/>
    </row>
    <row r="19" spans="1:5" ht="12" customHeight="1" x14ac:dyDescent="0.25">
      <c r="A19" s="519" t="s">
        <v>255</v>
      </c>
      <c r="B19" s="643">
        <v>2500000</v>
      </c>
      <c r="C19" s="641"/>
      <c r="D19" s="643">
        <v>0</v>
      </c>
      <c r="E19" s="92"/>
    </row>
    <row r="20" spans="1:5" ht="12" customHeight="1" x14ac:dyDescent="0.25">
      <c r="A20" s="639" t="s">
        <v>282</v>
      </c>
      <c r="B20" s="650">
        <f>SUM(B21:B42)</f>
        <v>34139563</v>
      </c>
      <c r="C20" s="641"/>
      <c r="D20" s="650">
        <f>SUM(D21:D42)</f>
        <v>49206430</v>
      </c>
      <c r="E20" s="92"/>
    </row>
    <row r="21" spans="1:5" ht="12" customHeight="1" x14ac:dyDescent="0.25">
      <c r="A21" s="519" t="s">
        <v>76</v>
      </c>
      <c r="B21" s="643">
        <v>0</v>
      </c>
      <c r="C21" s="641"/>
      <c r="D21" s="643">
        <f>'[3]ZONAS RURALES 2013'!C6+'[3]ZONAS RURALES 2013'!C8+'[3]ZONAS RURALES 2013'!C10+'[3]ZONAS RURALES 2013'!C12+'[3]ZONAS RURALES 2013'!C14+'[3]ZONAS RURALES 2013'!C57</f>
        <v>3398452</v>
      </c>
      <c r="E21" s="92"/>
    </row>
    <row r="22" spans="1:5" ht="12" customHeight="1" x14ac:dyDescent="0.25">
      <c r="A22" s="519" t="s">
        <v>162</v>
      </c>
      <c r="B22" s="643">
        <v>638109</v>
      </c>
      <c r="C22" s="641"/>
      <c r="D22" s="643">
        <f>'[3]ZONAS RURALES 2013'!C59</f>
        <v>4902155</v>
      </c>
      <c r="E22" s="92"/>
    </row>
    <row r="23" spans="1:5" ht="12" customHeight="1" x14ac:dyDescent="0.25">
      <c r="A23" s="519" t="s">
        <v>252</v>
      </c>
      <c r="B23" s="643">
        <v>0</v>
      </c>
      <c r="C23" s="641"/>
      <c r="D23" s="643">
        <f>'[3]ZONAS RURALES 2013'!C17+'[3]ZONAS RURALES 2013'!C61</f>
        <v>1705454</v>
      </c>
      <c r="E23" s="92"/>
    </row>
    <row r="24" spans="1:5" ht="12" customHeight="1" x14ac:dyDescent="0.25">
      <c r="A24" s="519" t="s">
        <v>163</v>
      </c>
      <c r="B24" s="643">
        <v>20700347</v>
      </c>
      <c r="C24" s="641"/>
      <c r="D24" s="643">
        <f>'[3]ZONAS RURALES 2013'!C18+'[3]ZONAS RURALES 2013'!C20+'[3]ZONAS RURALES 2013'!C22</f>
        <v>4148033</v>
      </c>
      <c r="E24" s="92"/>
    </row>
    <row r="25" spans="1:5" ht="12" customHeight="1" x14ac:dyDescent="0.25">
      <c r="A25" s="519" t="s">
        <v>21</v>
      </c>
      <c r="B25" s="643">
        <v>0</v>
      </c>
      <c r="C25" s="641"/>
      <c r="D25" s="643">
        <f>'[3]ZONAS RURALES 2013'!C63</f>
        <v>1491093</v>
      </c>
      <c r="E25" s="92"/>
    </row>
    <row r="26" spans="1:5" ht="12" customHeight="1" x14ac:dyDescent="0.25">
      <c r="A26" s="519" t="s">
        <v>66</v>
      </c>
      <c r="B26" s="643">
        <v>0</v>
      </c>
      <c r="C26" s="641"/>
      <c r="D26" s="643">
        <f>'[3]ZONAS RURALES 2013'!C25</f>
        <v>1305037</v>
      </c>
      <c r="E26" s="92"/>
    </row>
    <row r="27" spans="1:5" ht="12" customHeight="1" x14ac:dyDescent="0.25">
      <c r="A27" s="519" t="s">
        <v>81</v>
      </c>
      <c r="B27" s="643">
        <v>315606</v>
      </c>
      <c r="C27" s="641"/>
      <c r="D27" s="643">
        <v>0</v>
      </c>
      <c r="E27" s="92"/>
    </row>
    <row r="28" spans="1:5" ht="12" customHeight="1" x14ac:dyDescent="0.25">
      <c r="A28" s="519" t="s">
        <v>41</v>
      </c>
      <c r="B28" s="643">
        <v>5012034</v>
      </c>
      <c r="C28" s="641"/>
      <c r="D28" s="643">
        <v>0</v>
      </c>
      <c r="E28" s="92"/>
    </row>
    <row r="29" spans="1:5" ht="12" customHeight="1" x14ac:dyDescent="0.25">
      <c r="A29" s="519" t="s">
        <v>42</v>
      </c>
      <c r="B29" s="643">
        <v>4226660</v>
      </c>
      <c r="C29" s="641"/>
      <c r="D29" s="643">
        <v>0</v>
      </c>
      <c r="E29" s="92"/>
    </row>
    <row r="30" spans="1:5" ht="12" customHeight="1" x14ac:dyDescent="0.25">
      <c r="A30" s="519" t="s">
        <v>90</v>
      </c>
      <c r="B30" s="643">
        <v>2643068</v>
      </c>
      <c r="C30" s="641"/>
      <c r="D30" s="643">
        <v>0</v>
      </c>
      <c r="E30" s="92"/>
    </row>
    <row r="31" spans="1:5" ht="12" customHeight="1" x14ac:dyDescent="0.25">
      <c r="A31" s="519" t="s">
        <v>151</v>
      </c>
      <c r="B31" s="643">
        <v>603739</v>
      </c>
      <c r="C31" s="641"/>
      <c r="D31" s="643">
        <f>'[3]ZONAS RURALES 2013'!C27</f>
        <v>1128868</v>
      </c>
      <c r="E31" s="92"/>
    </row>
    <row r="32" spans="1:5" ht="12" customHeight="1" x14ac:dyDescent="0.25">
      <c r="A32" s="519" t="s">
        <v>71</v>
      </c>
      <c r="B32" s="643">
        <v>0</v>
      </c>
      <c r="C32" s="641"/>
      <c r="D32" s="643">
        <f>'[3]ZONAS RURALES 2013'!C29</f>
        <v>1372197</v>
      </c>
      <c r="E32" s="92"/>
    </row>
    <row r="33" spans="1:5" ht="12" customHeight="1" x14ac:dyDescent="0.25">
      <c r="A33" s="519" t="s">
        <v>41</v>
      </c>
      <c r="B33" s="643">
        <v>0</v>
      </c>
      <c r="C33" s="641"/>
      <c r="D33" s="643">
        <f>'[3]ZONAS RURALES 2013'!C65</f>
        <v>4454339</v>
      </c>
      <c r="E33" s="92"/>
    </row>
    <row r="34" spans="1:5" ht="12" customHeight="1" x14ac:dyDescent="0.25">
      <c r="A34" s="519" t="s">
        <v>42</v>
      </c>
      <c r="B34" s="643">
        <v>0</v>
      </c>
      <c r="C34" s="641"/>
      <c r="D34" s="643">
        <f>'[3]ZONAS RURALES 2013'!C31</f>
        <v>1599794</v>
      </c>
      <c r="E34" s="92"/>
    </row>
    <row r="35" spans="1:5" ht="12" customHeight="1" x14ac:dyDescent="0.25">
      <c r="A35" s="519" t="s">
        <v>87</v>
      </c>
      <c r="B35" s="643">
        <v>0</v>
      </c>
      <c r="C35" s="641"/>
      <c r="D35" s="643">
        <f>'[3]ZONAS RURALES 2013'!C67</f>
        <v>5230325</v>
      </c>
      <c r="E35" s="92"/>
    </row>
    <row r="36" spans="1:5" ht="12" customHeight="1" x14ac:dyDescent="0.25">
      <c r="A36" s="519" t="s">
        <v>88</v>
      </c>
      <c r="B36" s="643">
        <v>0</v>
      </c>
      <c r="C36" s="641"/>
      <c r="D36" s="643">
        <f>'[3]ZONAS RURALES 2013'!C33</f>
        <v>723236</v>
      </c>
      <c r="E36" s="92"/>
    </row>
    <row r="37" spans="1:5" ht="12" customHeight="1" x14ac:dyDescent="0.25">
      <c r="A37" s="519" t="s">
        <v>13</v>
      </c>
      <c r="B37" s="643">
        <v>0</v>
      </c>
      <c r="C37" s="641"/>
      <c r="D37" s="643">
        <f>'[3]ZONAS RURALES 2013'!C69</f>
        <v>723911</v>
      </c>
      <c r="E37" s="92"/>
    </row>
    <row r="38" spans="1:5" ht="12" customHeight="1" x14ac:dyDescent="0.25">
      <c r="A38" s="519" t="s">
        <v>43</v>
      </c>
      <c r="B38" s="643">
        <v>0</v>
      </c>
      <c r="C38" s="641"/>
      <c r="D38" s="643">
        <f>'[3]ZONAS RURALES 2013'!C35+'[3]ZONAS RURALES 2013'!C71</f>
        <v>1620028</v>
      </c>
      <c r="E38" s="92"/>
    </row>
    <row r="39" spans="1:5" ht="12" customHeight="1" x14ac:dyDescent="0.25">
      <c r="A39" s="519" t="s">
        <v>90</v>
      </c>
      <c r="B39" s="643">
        <v>0</v>
      </c>
      <c r="C39" s="641"/>
      <c r="D39" s="643">
        <f>'[3]ZONAS RURALES 2013'!C37+'[3]ZONAS RURALES 2013'!C39+'[3]ZONAS RURALES 2013'!C41</f>
        <v>2371776</v>
      </c>
      <c r="E39" s="92"/>
    </row>
    <row r="40" spans="1:5" ht="12" customHeight="1" x14ac:dyDescent="0.25">
      <c r="A40" s="519" t="s">
        <v>14</v>
      </c>
      <c r="B40" s="643">
        <v>0</v>
      </c>
      <c r="C40" s="641"/>
      <c r="D40" s="643">
        <f>'[3]ZONAS RURALES 2013'!C43+'[3]ZONAS RURALES 2013'!C45+'[3]ZONAS RURALES 2013'!C47</f>
        <v>6368347</v>
      </c>
      <c r="E40" s="92"/>
    </row>
    <row r="41" spans="1:5" ht="12" customHeight="1" x14ac:dyDescent="0.25">
      <c r="A41" s="519" t="s">
        <v>91</v>
      </c>
      <c r="B41" s="643">
        <v>0</v>
      </c>
      <c r="C41" s="641"/>
      <c r="D41" s="643">
        <f>'[3]ZONAS RURALES 2013'!C49+'[3]ZONAS RURALES 2013'!C51</f>
        <v>3686796</v>
      </c>
      <c r="E41" s="92"/>
    </row>
    <row r="42" spans="1:5" ht="12" customHeight="1" x14ac:dyDescent="0.25">
      <c r="A42" s="651" t="s">
        <v>255</v>
      </c>
      <c r="B42" s="652">
        <v>0</v>
      </c>
      <c r="C42" s="653"/>
      <c r="D42" s="652">
        <f>'[3]ZONAS RURALES 2013'!C53+'[3]ZONAS RURALES 2013'!C54</f>
        <v>2976589</v>
      </c>
      <c r="E42" s="654"/>
    </row>
    <row r="43" spans="1:5" x14ac:dyDescent="0.25">
      <c r="A43" s="328"/>
      <c r="B43" s="402"/>
      <c r="C43" s="403"/>
      <c r="D43" s="328"/>
      <c r="E43" s="108"/>
    </row>
    <row r="44" spans="1:5" x14ac:dyDescent="0.25">
      <c r="A44" s="322" t="s">
        <v>40</v>
      </c>
      <c r="B44" s="93"/>
      <c r="C44" s="93"/>
      <c r="D44" s="94"/>
      <c r="E44" s="92"/>
    </row>
  </sheetData>
  <mergeCells count="2">
    <mergeCell ref="A4:A5"/>
    <mergeCell ref="B4:E4"/>
  </mergeCells>
  <printOptions horizontalCentered="1" verticalCentered="1"/>
  <pageMargins left="0.98425196850393704" right="0.39370078740157483" top="0.39370078740157483" bottom="0.39370078740157483" header="0" footer="0.59055118110236227"/>
  <pageSetup scale="80" fitToWidth="0" orientation="landscape" r:id="rId1"/>
  <headerFooter>
    <oddFooter>&amp;R&amp;"Tahoma,Normal"&amp;10 381</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38"/>
  <sheetViews>
    <sheetView showGridLines="0" view="pageBreakPreview" zoomScaleNormal="75" zoomScaleSheetLayoutView="100" workbookViewId="0">
      <selection activeCell="B40" sqref="B40"/>
    </sheetView>
  </sheetViews>
  <sheetFormatPr baseColWidth="10" defaultRowHeight="12.75" x14ac:dyDescent="0.2"/>
  <cols>
    <col min="1" max="1" width="55.5703125" style="82" customWidth="1"/>
    <col min="2" max="2" width="19.140625" style="97" customWidth="1"/>
    <col min="3" max="3" width="6.42578125" style="98" customWidth="1"/>
    <col min="4" max="4" width="16.7109375" style="82" customWidth="1"/>
    <col min="5" max="5" width="8" style="82" customWidth="1"/>
    <col min="6" max="6" width="3.7109375" style="82" customWidth="1"/>
    <col min="7" max="7" width="20.5703125" style="82" customWidth="1"/>
    <col min="8" max="8" width="11.42578125" style="82"/>
    <col min="9" max="9" width="19" style="82" bestFit="1" customWidth="1"/>
    <col min="10" max="16384" width="11.42578125" style="82"/>
  </cols>
  <sheetData>
    <row r="1" spans="1:5" ht="15" customHeight="1" x14ac:dyDescent="0.2">
      <c r="A1" s="80" t="s">
        <v>279</v>
      </c>
      <c r="B1" s="80"/>
      <c r="C1" s="80"/>
      <c r="D1" s="108"/>
      <c r="E1" s="180" t="s">
        <v>248</v>
      </c>
    </row>
    <row r="2" spans="1:5" ht="15" customHeight="1" x14ac:dyDescent="0.2">
      <c r="A2" s="330" t="s">
        <v>218</v>
      </c>
      <c r="B2" s="399"/>
      <c r="C2" s="104"/>
      <c r="D2" s="400"/>
      <c r="E2" s="108"/>
    </row>
    <row r="3" spans="1:5" ht="12" customHeight="1" x14ac:dyDescent="0.2">
      <c r="A3" s="401"/>
      <c r="B3" s="399"/>
      <c r="C3" s="104"/>
      <c r="D3" s="108"/>
      <c r="E3" s="108"/>
    </row>
    <row r="4" spans="1:5" ht="15" customHeight="1" x14ac:dyDescent="0.2">
      <c r="A4" s="905" t="s">
        <v>280</v>
      </c>
      <c r="B4" s="909" t="s">
        <v>258</v>
      </c>
      <c r="C4" s="910"/>
      <c r="D4" s="910"/>
      <c r="E4" s="910"/>
    </row>
    <row r="5" spans="1:5" ht="15" customHeight="1" x14ac:dyDescent="0.2">
      <c r="A5" s="906"/>
      <c r="B5" s="847">
        <v>2012</v>
      </c>
      <c r="C5" s="847"/>
      <c r="D5" s="847">
        <v>2013</v>
      </c>
      <c r="E5" s="847"/>
    </row>
    <row r="6" spans="1:5" x14ac:dyDescent="0.2">
      <c r="A6" s="636" t="s">
        <v>267</v>
      </c>
      <c r="B6" s="655">
        <f>SUM(B7)</f>
        <v>2664100</v>
      </c>
      <c r="C6" s="655"/>
      <c r="D6" s="655">
        <f>+D7</f>
        <v>2589219</v>
      </c>
      <c r="E6" s="649"/>
    </row>
    <row r="7" spans="1:5" x14ac:dyDescent="0.2">
      <c r="A7" s="519" t="s">
        <v>255</v>
      </c>
      <c r="B7" s="656">
        <v>2664100</v>
      </c>
      <c r="C7" s="656"/>
      <c r="D7" s="656">
        <f>'[2] AGUA LIMPIA 2013'!C7</f>
        <v>2589219</v>
      </c>
      <c r="E7" s="92"/>
    </row>
    <row r="8" spans="1:5" ht="25.5" x14ac:dyDescent="0.2">
      <c r="A8" s="639" t="s">
        <v>286</v>
      </c>
      <c r="B8" s="657">
        <f>SUM(B9:B34)</f>
        <v>215203807.40000001</v>
      </c>
      <c r="C8" s="658"/>
      <c r="D8" s="657">
        <f>SUM(D9:D34)</f>
        <v>158069181</v>
      </c>
      <c r="E8" s="92"/>
    </row>
    <row r="9" spans="1:5" x14ac:dyDescent="0.2">
      <c r="A9" s="519" t="s">
        <v>76</v>
      </c>
      <c r="B9" s="656">
        <v>13757316</v>
      </c>
      <c r="C9" s="656"/>
      <c r="D9" s="656">
        <f>'[2]APAZU 2013'!C8+'[2]APAZU 2013'!C10</f>
        <v>9758470</v>
      </c>
      <c r="E9" s="92"/>
    </row>
    <row r="10" spans="1:5" x14ac:dyDescent="0.2">
      <c r="A10" s="519" t="s">
        <v>153</v>
      </c>
      <c r="B10" s="656">
        <v>6495789</v>
      </c>
      <c r="C10" s="656"/>
      <c r="D10" s="656">
        <v>0</v>
      </c>
      <c r="E10" s="92"/>
    </row>
    <row r="11" spans="1:5" x14ac:dyDescent="0.2">
      <c r="A11" s="519" t="s">
        <v>252</v>
      </c>
      <c r="B11" s="656">
        <v>0</v>
      </c>
      <c r="C11" s="656"/>
      <c r="D11" s="656">
        <f>'[2]APAZU 2013'!C12+'[2]APAZU 2013'!C13+'[2]APAZU 2013'!C15+'[2]APAZU 2013 (4)'!C9</f>
        <v>3390994</v>
      </c>
      <c r="E11" s="92"/>
    </row>
    <row r="12" spans="1:5" x14ac:dyDescent="0.2">
      <c r="A12" s="519" t="s">
        <v>21</v>
      </c>
      <c r="B12" s="656">
        <v>33224915</v>
      </c>
      <c r="C12" s="656"/>
      <c r="D12" s="656">
        <f>'[2]APAZU 2013 (4)'!C11+'[2]APAZU 2013 (4)'!C13</f>
        <v>8573525</v>
      </c>
      <c r="E12" s="92"/>
    </row>
    <row r="13" spans="1:5" x14ac:dyDescent="0.2">
      <c r="A13" s="519" t="s">
        <v>7</v>
      </c>
      <c r="B13" s="656">
        <v>9698407</v>
      </c>
      <c r="C13" s="656"/>
      <c r="D13" s="656">
        <f>'[2]APAZU 2013'!C17+'[2]APAZU 2013'!C18+'[2]APAZU 2013'!C19+'[2]APAZU 2013 (4)'!C15+'[2]APAZU 2013 (4)'!C16+'[2]APAZU 2013 (4)'!C17+'[2]APAZU 2013 (4)'!C18+'[2]APAZU 2013 (4)'!C19+'[2]APAZU 2013 (4)'!C20</f>
        <v>20592450</v>
      </c>
      <c r="E13" s="92"/>
    </row>
    <row r="14" spans="1:5" x14ac:dyDescent="0.2">
      <c r="A14" s="519" t="s">
        <v>12</v>
      </c>
      <c r="B14" s="656"/>
      <c r="C14" s="656"/>
      <c r="D14" s="656">
        <f>'[2]APAZU 2013 (4)'!C22+'[2]APAZU 2013 (4)'!C24</f>
        <v>3674321</v>
      </c>
      <c r="E14" s="92"/>
    </row>
    <row r="15" spans="1:5" x14ac:dyDescent="0.2">
      <c r="A15" s="519" t="s">
        <v>66</v>
      </c>
      <c r="B15" s="656">
        <v>6436887</v>
      </c>
      <c r="C15" s="656"/>
      <c r="D15" s="656">
        <f>'[2]APAZU 2013'!C21+'[2]APAZU 2013'!C22+'[2]APAZU 2013'!C24</f>
        <v>11238258</v>
      </c>
      <c r="E15" s="92"/>
    </row>
    <row r="16" spans="1:5" x14ac:dyDescent="0.2">
      <c r="A16" s="519" t="s">
        <v>1</v>
      </c>
      <c r="B16" s="656">
        <v>996121</v>
      </c>
      <c r="C16" s="656"/>
      <c r="D16" s="656">
        <f>'[2]APAZU 2013'!C26+'[2]APAZU 2013'!C27+'[2]APAZU 2013 (4)'!C26</f>
        <v>12315768</v>
      </c>
      <c r="E16" s="92"/>
    </row>
    <row r="17" spans="1:5" x14ac:dyDescent="0.2">
      <c r="A17" s="519" t="s">
        <v>81</v>
      </c>
      <c r="B17" s="656">
        <v>24469184</v>
      </c>
      <c r="C17" s="656"/>
      <c r="D17" s="656">
        <v>17536244</v>
      </c>
      <c r="E17" s="92"/>
    </row>
    <row r="18" spans="1:5" x14ac:dyDescent="0.2">
      <c r="A18" s="519" t="s">
        <v>82</v>
      </c>
      <c r="B18" s="656">
        <v>998808</v>
      </c>
      <c r="C18" s="656"/>
      <c r="D18" s="656">
        <v>0</v>
      </c>
      <c r="E18" s="92"/>
    </row>
    <row r="19" spans="1:5" x14ac:dyDescent="0.2">
      <c r="A19" s="519" t="s">
        <v>37</v>
      </c>
      <c r="B19" s="656">
        <v>726424</v>
      </c>
      <c r="C19" s="656"/>
      <c r="D19" s="656">
        <v>2450527</v>
      </c>
      <c r="E19" s="92"/>
    </row>
    <row r="20" spans="1:5" x14ac:dyDescent="0.2">
      <c r="A20" s="519" t="s">
        <v>85</v>
      </c>
      <c r="B20" s="656">
        <v>2319930.4</v>
      </c>
      <c r="C20" s="656"/>
      <c r="D20" s="656">
        <v>4232526</v>
      </c>
      <c r="E20" s="92"/>
    </row>
    <row r="21" spans="1:5" x14ac:dyDescent="0.2">
      <c r="A21" s="519" t="s">
        <v>38</v>
      </c>
      <c r="B21" s="656">
        <v>16831059</v>
      </c>
      <c r="C21" s="656"/>
      <c r="D21" s="656">
        <v>21682853</v>
      </c>
      <c r="E21" s="92"/>
    </row>
    <row r="22" spans="1:5" x14ac:dyDescent="0.2">
      <c r="A22" s="519" t="s">
        <v>71</v>
      </c>
      <c r="B22" s="656">
        <v>2973621</v>
      </c>
      <c r="C22" s="656"/>
      <c r="D22" s="656">
        <v>2251749</v>
      </c>
      <c r="E22" s="92"/>
    </row>
    <row r="23" spans="1:5" x14ac:dyDescent="0.2">
      <c r="A23" s="519" t="s">
        <v>39</v>
      </c>
      <c r="B23" s="656">
        <v>0</v>
      </c>
      <c r="C23" s="656"/>
      <c r="D23" s="656">
        <v>6622055</v>
      </c>
      <c r="E23" s="92"/>
    </row>
    <row r="24" spans="1:5" x14ac:dyDescent="0.2">
      <c r="A24" s="519" t="s">
        <v>41</v>
      </c>
      <c r="B24" s="656">
        <v>8769962</v>
      </c>
      <c r="C24" s="656"/>
      <c r="D24" s="656">
        <v>0</v>
      </c>
      <c r="E24" s="92"/>
    </row>
    <row r="25" spans="1:5" x14ac:dyDescent="0.2">
      <c r="A25" s="519" t="s">
        <v>42</v>
      </c>
      <c r="B25" s="656">
        <v>9556180</v>
      </c>
      <c r="C25" s="656"/>
      <c r="D25" s="656">
        <v>1512910</v>
      </c>
      <c r="E25" s="92"/>
    </row>
    <row r="26" spans="1:5" x14ac:dyDescent="0.2">
      <c r="A26" s="519" t="s">
        <v>86</v>
      </c>
      <c r="B26" s="656">
        <v>12638380</v>
      </c>
      <c r="C26" s="656"/>
      <c r="D26" s="656">
        <v>0</v>
      </c>
      <c r="E26" s="92"/>
    </row>
    <row r="27" spans="1:5" x14ac:dyDescent="0.2">
      <c r="A27" s="519" t="s">
        <v>87</v>
      </c>
      <c r="B27" s="656">
        <v>0</v>
      </c>
      <c r="C27" s="656"/>
      <c r="D27" s="656">
        <v>2522168</v>
      </c>
      <c r="E27" s="92"/>
    </row>
    <row r="28" spans="1:5" x14ac:dyDescent="0.2">
      <c r="A28" s="93" t="s">
        <v>13</v>
      </c>
      <c r="B28" s="656">
        <v>11995936</v>
      </c>
      <c r="C28" s="656"/>
      <c r="D28" s="656">
        <v>0</v>
      </c>
      <c r="E28" s="92"/>
    </row>
    <row r="29" spans="1:5" x14ac:dyDescent="0.2">
      <c r="A29" s="519" t="s">
        <v>90</v>
      </c>
      <c r="B29" s="656">
        <v>0</v>
      </c>
      <c r="C29" s="656"/>
      <c r="D29" s="656">
        <v>2131351</v>
      </c>
      <c r="E29" s="92"/>
    </row>
    <row r="30" spans="1:5" x14ac:dyDescent="0.2">
      <c r="A30" s="519" t="s">
        <v>44</v>
      </c>
      <c r="B30" s="656">
        <v>3192719</v>
      </c>
      <c r="C30" s="656"/>
      <c r="D30" s="656">
        <v>1688032</v>
      </c>
      <c r="E30" s="92"/>
    </row>
    <row r="31" spans="1:5" x14ac:dyDescent="0.2">
      <c r="A31" s="519" t="s">
        <v>14</v>
      </c>
      <c r="B31" s="656">
        <v>9613777</v>
      </c>
      <c r="C31" s="656"/>
      <c r="D31" s="656">
        <v>3933895</v>
      </c>
      <c r="E31" s="92"/>
    </row>
    <row r="32" spans="1:5" x14ac:dyDescent="0.2">
      <c r="A32" s="519" t="s">
        <v>91</v>
      </c>
      <c r="B32" s="656">
        <v>0</v>
      </c>
      <c r="C32" s="656"/>
      <c r="D32" s="656">
        <v>2550631</v>
      </c>
      <c r="E32" s="92"/>
    </row>
    <row r="33" spans="1:10" x14ac:dyDescent="0.2">
      <c r="A33" s="519" t="s">
        <v>45</v>
      </c>
      <c r="B33" s="656">
        <v>5277653</v>
      </c>
      <c r="C33" s="656"/>
      <c r="D33" s="656">
        <v>0</v>
      </c>
      <c r="E33" s="92"/>
    </row>
    <row r="34" spans="1:10" ht="12" customHeight="1" x14ac:dyDescent="0.2">
      <c r="A34" s="651" t="s">
        <v>281</v>
      </c>
      <c r="B34" s="659">
        <v>35230739</v>
      </c>
      <c r="C34" s="654"/>
      <c r="D34" s="659">
        <v>19410454</v>
      </c>
      <c r="E34" s="654"/>
    </row>
    <row r="35" spans="1:10" ht="12" customHeight="1" x14ac:dyDescent="0.2">
      <c r="A35" s="108"/>
      <c r="B35" s="404"/>
      <c r="C35" s="109"/>
      <c r="D35" s="108"/>
      <c r="E35" s="108"/>
      <c r="H35" s="99"/>
      <c r="I35" s="99"/>
      <c r="J35" s="99"/>
    </row>
    <row r="36" spans="1:10" ht="14.25" customHeight="1" x14ac:dyDescent="0.2">
      <c r="A36" s="405" t="s">
        <v>40</v>
      </c>
      <c r="B36" s="92"/>
      <c r="C36" s="92"/>
      <c r="D36" s="100"/>
      <c r="E36" s="92"/>
    </row>
    <row r="37" spans="1:10" ht="15" customHeight="1" x14ac:dyDescent="0.2"/>
    <row r="38" spans="1:10" ht="14.25" x14ac:dyDescent="0.2">
      <c r="A38" s="101"/>
    </row>
  </sheetData>
  <mergeCells count="2">
    <mergeCell ref="A4:A5"/>
    <mergeCell ref="B4:E4"/>
  </mergeCells>
  <printOptions horizontalCentered="1" verticalCentered="1"/>
  <pageMargins left="0.98425196850393704" right="0.39370078740157483" top="0.39370078740157483" bottom="0.39370078740157483" header="0" footer="0.59055118110236227"/>
  <pageSetup scale="90" fitToWidth="0" orientation="landscape" r:id="rId1"/>
  <headerFooter>
    <oddFooter>&amp;L&amp;"Tahoma,Normal"&amp;10 382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1:D35"/>
  <sheetViews>
    <sheetView showGridLines="0" view="pageBreakPreview" topLeftCell="A13" zoomScaleNormal="100" zoomScaleSheetLayoutView="100" workbookViewId="0">
      <selection activeCell="B40" sqref="B40"/>
    </sheetView>
  </sheetViews>
  <sheetFormatPr baseColWidth="10" defaultRowHeight="15" x14ac:dyDescent="0.25"/>
  <cols>
    <col min="1" max="1" width="47.85546875" customWidth="1"/>
    <col min="2" max="2" width="15" customWidth="1"/>
    <col min="3" max="3" width="7.140625" customWidth="1"/>
    <col min="4" max="4" width="45.85546875" customWidth="1"/>
  </cols>
  <sheetData>
    <row r="1" spans="1:4" ht="15" customHeight="1" x14ac:dyDescent="0.25">
      <c r="A1" s="339" t="s">
        <v>1045</v>
      </c>
      <c r="B1" s="339"/>
      <c r="C1" s="339"/>
      <c r="D1" s="15" t="s">
        <v>5</v>
      </c>
    </row>
    <row r="2" spans="1:4" x14ac:dyDescent="0.25">
      <c r="A2" s="339">
        <v>2013</v>
      </c>
      <c r="B2" s="337"/>
      <c r="C2" s="337"/>
      <c r="D2" s="2"/>
    </row>
    <row r="3" spans="1:4" ht="12.75" customHeight="1" x14ac:dyDescent="0.25">
      <c r="A3" s="5"/>
      <c r="B3" s="5"/>
      <c r="C3" s="5"/>
      <c r="D3" s="2"/>
    </row>
    <row r="4" spans="1:4" ht="15" customHeight="1" x14ac:dyDescent="0.25">
      <c r="A4" s="4" t="s">
        <v>2</v>
      </c>
      <c r="B4" s="858" t="s">
        <v>20</v>
      </c>
      <c r="C4" s="858"/>
      <c r="D4" s="4" t="s">
        <v>3</v>
      </c>
    </row>
    <row r="5" spans="1:4" x14ac:dyDescent="0.25">
      <c r="A5" s="486" t="s">
        <v>4</v>
      </c>
      <c r="B5" s="487">
        <f>SUM(B6:C13)</f>
        <v>597</v>
      </c>
      <c r="C5" s="488"/>
      <c r="D5" s="486"/>
    </row>
    <row r="6" spans="1:4" ht="13.5" customHeight="1" x14ac:dyDescent="0.25">
      <c r="A6" s="859" t="s">
        <v>11</v>
      </c>
      <c r="B6" s="863">
        <v>247</v>
      </c>
      <c r="C6" s="524"/>
      <c r="D6" s="525" t="s">
        <v>12</v>
      </c>
    </row>
    <row r="7" spans="1:4" ht="13.5" customHeight="1" x14ac:dyDescent="0.25">
      <c r="A7" s="860"/>
      <c r="B7" s="864"/>
      <c r="C7" s="526"/>
      <c r="D7" s="512" t="s">
        <v>1</v>
      </c>
    </row>
    <row r="8" spans="1:4" ht="13.5" customHeight="1" x14ac:dyDescent="0.25">
      <c r="A8" s="860"/>
      <c r="B8" s="864"/>
      <c r="C8" s="526"/>
      <c r="D8" s="512" t="s">
        <v>13</v>
      </c>
    </row>
    <row r="9" spans="1:4" ht="13.5" customHeight="1" x14ac:dyDescent="0.25">
      <c r="A9" s="860"/>
      <c r="B9" s="864"/>
      <c r="C9" s="526"/>
      <c r="D9" s="512" t="s">
        <v>14</v>
      </c>
    </row>
    <row r="10" spans="1:4" ht="13.5" customHeight="1" x14ac:dyDescent="0.25">
      <c r="A10" s="527" t="s">
        <v>15</v>
      </c>
      <c r="B10" s="528">
        <v>96</v>
      </c>
      <c r="C10" s="528"/>
      <c r="D10" s="527" t="s">
        <v>13</v>
      </c>
    </row>
    <row r="11" spans="1:4" ht="13.5" customHeight="1" x14ac:dyDescent="0.25">
      <c r="A11" s="527" t="s">
        <v>0</v>
      </c>
      <c r="B11" s="529">
        <v>121</v>
      </c>
      <c r="C11" s="529"/>
      <c r="D11" s="3" t="s">
        <v>1</v>
      </c>
    </row>
    <row r="12" spans="1:4" ht="13.5" customHeight="1" x14ac:dyDescent="0.25">
      <c r="A12" s="527" t="s">
        <v>16</v>
      </c>
      <c r="B12" s="529">
        <v>48</v>
      </c>
      <c r="C12" s="529"/>
      <c r="D12" s="515" t="s">
        <v>17</v>
      </c>
    </row>
    <row r="13" spans="1:4" ht="29.25" customHeight="1" x14ac:dyDescent="0.25">
      <c r="A13" s="530" t="s">
        <v>802</v>
      </c>
      <c r="B13" s="531">
        <v>85</v>
      </c>
      <c r="C13" s="531"/>
      <c r="D13" s="530" t="s">
        <v>21</v>
      </c>
    </row>
    <row r="14" spans="1:4" ht="12.75" customHeight="1" x14ac:dyDescent="0.25">
      <c r="A14" s="3"/>
      <c r="B14" s="6"/>
      <c r="C14" s="6"/>
      <c r="D14" s="6"/>
    </row>
    <row r="15" spans="1:4" x14ac:dyDescent="0.25">
      <c r="A15" s="861" t="s">
        <v>22</v>
      </c>
      <c r="B15" s="861"/>
      <c r="C15" s="861"/>
      <c r="D15" s="861"/>
    </row>
    <row r="16" spans="1:4" x14ac:dyDescent="0.25">
      <c r="A16" s="862" t="s">
        <v>6</v>
      </c>
      <c r="B16" s="862"/>
      <c r="C16" s="862"/>
      <c r="D16" s="862"/>
    </row>
    <row r="18" spans="1:4" ht="15" customHeight="1" x14ac:dyDescent="0.25">
      <c r="A18" s="7" t="s">
        <v>27</v>
      </c>
      <c r="B18" s="8"/>
      <c r="C18" s="13"/>
      <c r="D18" s="16" t="s">
        <v>8</v>
      </c>
    </row>
    <row r="19" spans="1:4" ht="15.75" x14ac:dyDescent="0.25">
      <c r="A19" s="12" t="s">
        <v>1046</v>
      </c>
      <c r="B19" s="9"/>
      <c r="C19" s="9"/>
    </row>
    <row r="20" spans="1:4" ht="12.75" customHeight="1" x14ac:dyDescent="0.25">
      <c r="A20" s="10"/>
      <c r="B20" s="9"/>
      <c r="C20" s="9"/>
    </row>
    <row r="21" spans="1:4" ht="16.5" customHeight="1" x14ac:dyDescent="0.25">
      <c r="A21" s="11" t="s">
        <v>3</v>
      </c>
      <c r="B21" s="851" t="s">
        <v>24</v>
      </c>
      <c r="C21" s="851"/>
      <c r="D21" s="851"/>
    </row>
    <row r="22" spans="1:4" ht="12.75" customHeight="1" x14ac:dyDescent="0.25">
      <c r="A22" s="532" t="s">
        <v>12</v>
      </c>
      <c r="B22" s="856" t="s">
        <v>11</v>
      </c>
      <c r="C22" s="856"/>
      <c r="D22" s="856"/>
    </row>
    <row r="23" spans="1:4" ht="12.75" customHeight="1" x14ac:dyDescent="0.25">
      <c r="A23" s="514" t="s">
        <v>1</v>
      </c>
      <c r="B23" s="852"/>
      <c r="C23" s="852"/>
      <c r="D23" s="852"/>
    </row>
    <row r="24" spans="1:4" ht="12.75" customHeight="1" x14ac:dyDescent="0.25">
      <c r="A24" s="514" t="s">
        <v>13</v>
      </c>
      <c r="B24" s="852"/>
      <c r="C24" s="852"/>
      <c r="D24" s="852"/>
    </row>
    <row r="25" spans="1:4" ht="12.75" customHeight="1" x14ac:dyDescent="0.25">
      <c r="A25" s="514" t="s">
        <v>14</v>
      </c>
      <c r="B25" s="852"/>
      <c r="C25" s="852"/>
      <c r="D25" s="852"/>
    </row>
    <row r="26" spans="1:4" ht="15" customHeight="1" x14ac:dyDescent="0.25">
      <c r="A26" s="514" t="s">
        <v>21</v>
      </c>
      <c r="B26" s="857" t="s">
        <v>802</v>
      </c>
      <c r="C26" s="857"/>
      <c r="D26" s="857"/>
    </row>
    <row r="27" spans="1:4" ht="12.75" customHeight="1" x14ac:dyDescent="0.25">
      <c r="A27" s="514" t="s">
        <v>7</v>
      </c>
      <c r="B27" s="852" t="s">
        <v>776</v>
      </c>
      <c r="C27" s="852"/>
      <c r="D27" s="852"/>
    </row>
    <row r="28" spans="1:4" ht="12.75" customHeight="1" x14ac:dyDescent="0.25">
      <c r="A28" s="514" t="s">
        <v>1</v>
      </c>
      <c r="B28" s="852" t="s">
        <v>773</v>
      </c>
      <c r="C28" s="852"/>
      <c r="D28" s="852"/>
    </row>
    <row r="29" spans="1:4" ht="12.75" customHeight="1" x14ac:dyDescent="0.25">
      <c r="A29" s="514" t="s">
        <v>13</v>
      </c>
      <c r="B29" s="852" t="s">
        <v>15</v>
      </c>
      <c r="C29" s="852"/>
      <c r="D29" s="852"/>
    </row>
    <row r="30" spans="1:4" ht="12.75" customHeight="1" x14ac:dyDescent="0.25">
      <c r="A30" s="533" t="s">
        <v>17</v>
      </c>
      <c r="B30" s="853" t="s">
        <v>16</v>
      </c>
      <c r="C30" s="853"/>
      <c r="D30" s="853"/>
    </row>
    <row r="31" spans="1:4" ht="12.75" customHeight="1" x14ac:dyDescent="0.25">
      <c r="A31" s="14"/>
      <c r="B31" s="14"/>
      <c r="C31" s="14"/>
      <c r="D31" s="14"/>
    </row>
    <row r="32" spans="1:4" ht="14.25" customHeight="1" x14ac:dyDescent="0.25">
      <c r="A32" s="852" t="s">
        <v>774</v>
      </c>
      <c r="B32" s="852"/>
      <c r="C32" s="852"/>
      <c r="D32" s="852"/>
    </row>
    <row r="33" spans="1:4" ht="66.75" customHeight="1" x14ac:dyDescent="0.25">
      <c r="A33" s="852" t="s">
        <v>1043</v>
      </c>
      <c r="B33" s="852"/>
      <c r="C33" s="852"/>
      <c r="D33" s="852"/>
    </row>
    <row r="34" spans="1:4" x14ac:dyDescent="0.25">
      <c r="A34" s="855" t="s">
        <v>896</v>
      </c>
      <c r="B34" s="855"/>
      <c r="C34" s="855"/>
      <c r="D34" s="855"/>
    </row>
    <row r="35" spans="1:4" ht="24.75" customHeight="1" x14ac:dyDescent="0.25">
      <c r="A35" s="854" t="s">
        <v>775</v>
      </c>
      <c r="B35" s="854"/>
      <c r="C35" s="854"/>
      <c r="D35" s="854"/>
    </row>
  </sheetData>
  <mergeCells count="16">
    <mergeCell ref="B4:C4"/>
    <mergeCell ref="A6:A9"/>
    <mergeCell ref="A15:D15"/>
    <mergeCell ref="A16:D16"/>
    <mergeCell ref="B6:B9"/>
    <mergeCell ref="B21:D21"/>
    <mergeCell ref="B28:D28"/>
    <mergeCell ref="B29:D29"/>
    <mergeCell ref="B30:D30"/>
    <mergeCell ref="A35:D35"/>
    <mergeCell ref="A34:D34"/>
    <mergeCell ref="B22:D25"/>
    <mergeCell ref="B26:D26"/>
    <mergeCell ref="B27:D27"/>
    <mergeCell ref="A32:D32"/>
    <mergeCell ref="A33:D33"/>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&amp;L&amp;"Tahoma,Normal"&amp;10 356</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45"/>
  <sheetViews>
    <sheetView showGridLines="0" view="pageBreakPreview" zoomScaleNormal="75" zoomScaleSheetLayoutView="100" workbookViewId="0">
      <selection activeCell="B40" sqref="B40"/>
    </sheetView>
  </sheetViews>
  <sheetFormatPr baseColWidth="10" defaultRowHeight="12.75" x14ac:dyDescent="0.2"/>
  <cols>
    <col min="1" max="1" width="63.42578125" style="82" customWidth="1"/>
    <col min="2" max="2" width="19.85546875" style="97" customWidth="1"/>
    <col min="3" max="3" width="7.28515625" style="98" customWidth="1"/>
    <col min="4" max="4" width="16.140625" style="82" customWidth="1"/>
    <col min="5" max="5" width="8.140625" style="82" customWidth="1"/>
    <col min="6" max="6" width="3.7109375" style="82" customWidth="1"/>
    <col min="7" max="7" width="11.42578125" style="82"/>
    <col min="8" max="9" width="13.85546875" style="82" bestFit="1" customWidth="1"/>
    <col min="10" max="10" width="11.85546875" style="82" bestFit="1" customWidth="1"/>
    <col min="11" max="16384" width="11.42578125" style="82"/>
  </cols>
  <sheetData>
    <row r="1" spans="1:5" ht="15.75" customHeight="1" x14ac:dyDescent="0.2">
      <c r="A1" s="80" t="s">
        <v>279</v>
      </c>
      <c r="B1" s="399"/>
      <c r="C1" s="109"/>
      <c r="D1" s="108"/>
      <c r="E1" s="180" t="s">
        <v>248</v>
      </c>
    </row>
    <row r="2" spans="1:5" ht="16.5" customHeight="1" x14ac:dyDescent="0.2">
      <c r="A2" s="330" t="s">
        <v>218</v>
      </c>
      <c r="B2" s="399"/>
      <c r="C2" s="104"/>
      <c r="D2" s="108"/>
      <c r="E2" s="108"/>
    </row>
    <row r="3" spans="1:5" ht="17.25" customHeight="1" x14ac:dyDescent="0.2">
      <c r="A3" s="330"/>
      <c r="B3" s="399"/>
      <c r="C3" s="104"/>
      <c r="D3" s="108"/>
      <c r="E3" s="108"/>
    </row>
    <row r="4" spans="1:5" ht="18.75" customHeight="1" x14ac:dyDescent="0.2">
      <c r="A4" s="905" t="s">
        <v>280</v>
      </c>
      <c r="B4" s="911" t="s">
        <v>258</v>
      </c>
      <c r="C4" s="911"/>
      <c r="D4" s="911"/>
      <c r="E4" s="911"/>
    </row>
    <row r="5" spans="1:5" ht="15" customHeight="1" x14ac:dyDescent="0.2">
      <c r="A5" s="906"/>
      <c r="B5" s="847">
        <v>2012</v>
      </c>
      <c r="C5" s="847"/>
      <c r="D5" s="847">
        <v>2013</v>
      </c>
      <c r="E5" s="847"/>
    </row>
    <row r="6" spans="1:5" ht="12" customHeight="1" x14ac:dyDescent="0.2">
      <c r="A6" s="648" t="s">
        <v>287</v>
      </c>
      <c r="B6" s="655">
        <f>SUM(B7)</f>
        <v>1969732</v>
      </c>
      <c r="C6" s="660"/>
      <c r="D6" s="655">
        <f>SUM(D7:D7)</f>
        <v>0</v>
      </c>
      <c r="E6" s="661"/>
    </row>
    <row r="7" spans="1:5" ht="12" customHeight="1" x14ac:dyDescent="0.2">
      <c r="A7" s="93" t="s">
        <v>151</v>
      </c>
      <c r="B7" s="656">
        <v>1969732</v>
      </c>
      <c r="C7" s="656"/>
      <c r="D7" s="656">
        <v>0</v>
      </c>
      <c r="E7" s="92"/>
    </row>
    <row r="8" spans="1:5" ht="12" customHeight="1" x14ac:dyDescent="0.2">
      <c r="A8" s="639" t="s">
        <v>288</v>
      </c>
      <c r="B8" s="657">
        <f>SUM(B9:B24)</f>
        <v>31963968</v>
      </c>
      <c r="C8" s="656"/>
      <c r="D8" s="657">
        <f>SUM(D9:D24)</f>
        <v>31549278</v>
      </c>
      <c r="E8" s="92"/>
    </row>
    <row r="9" spans="1:5" ht="12" customHeight="1" x14ac:dyDescent="0.2">
      <c r="A9" s="519" t="s">
        <v>76</v>
      </c>
      <c r="B9" s="656">
        <v>0</v>
      </c>
      <c r="C9" s="656"/>
      <c r="D9" s="656">
        <f>'[2]PROTAR 2013'!C9</f>
        <v>3432693</v>
      </c>
      <c r="E9" s="92"/>
    </row>
    <row r="10" spans="1:5" ht="12" customHeight="1" x14ac:dyDescent="0.2">
      <c r="A10" s="519" t="s">
        <v>153</v>
      </c>
      <c r="B10" s="656">
        <v>0</v>
      </c>
      <c r="C10" s="656"/>
      <c r="D10" s="656">
        <f>'[2]PROTAR 2013'!C11</f>
        <v>885691</v>
      </c>
      <c r="E10" s="92"/>
    </row>
    <row r="11" spans="1:5" ht="12" customHeight="1" x14ac:dyDescent="0.2">
      <c r="A11" s="519" t="s">
        <v>78</v>
      </c>
      <c r="B11" s="656">
        <v>0</v>
      </c>
      <c r="C11" s="656"/>
      <c r="D11" s="656">
        <f>'[2]PROTAR 2013'!C13</f>
        <v>1252408</v>
      </c>
      <c r="E11" s="92"/>
    </row>
    <row r="12" spans="1:5" ht="12" customHeight="1" x14ac:dyDescent="0.2">
      <c r="A12" s="519" t="s">
        <v>21</v>
      </c>
      <c r="B12" s="656">
        <v>30508001</v>
      </c>
      <c r="C12" s="656"/>
      <c r="D12" s="656">
        <v>0</v>
      </c>
      <c r="E12" s="92"/>
    </row>
    <row r="13" spans="1:5" ht="12" customHeight="1" x14ac:dyDescent="0.2">
      <c r="A13" s="519" t="s">
        <v>7</v>
      </c>
      <c r="B13" s="656">
        <v>0</v>
      </c>
      <c r="C13" s="656"/>
      <c r="D13" s="656">
        <f>'[2]PROTAR 2013'!C15</f>
        <v>4230550</v>
      </c>
      <c r="E13" s="92"/>
    </row>
    <row r="14" spans="1:5" ht="12" customHeight="1" x14ac:dyDescent="0.2">
      <c r="A14" s="519" t="s">
        <v>12</v>
      </c>
      <c r="B14" s="656">
        <v>0</v>
      </c>
      <c r="C14" s="656"/>
      <c r="D14" s="656">
        <f>'[2]PROTAR 2013'!C17</f>
        <v>19354</v>
      </c>
      <c r="E14" s="92"/>
    </row>
    <row r="15" spans="1:5" ht="12" customHeight="1" x14ac:dyDescent="0.2">
      <c r="A15" s="519" t="s">
        <v>81</v>
      </c>
      <c r="B15" s="656">
        <v>0</v>
      </c>
      <c r="C15" s="656"/>
      <c r="D15" s="656">
        <f>'[2]PROTAR 2013'!C19</f>
        <v>149362</v>
      </c>
      <c r="E15" s="92"/>
    </row>
    <row r="16" spans="1:5" ht="12" customHeight="1" x14ac:dyDescent="0.2">
      <c r="A16" s="519" t="s">
        <v>82</v>
      </c>
      <c r="B16" s="656">
        <v>0</v>
      </c>
      <c r="C16" s="656"/>
      <c r="D16" s="656">
        <f>'[2]PROTAR 2013'!C21</f>
        <v>13612040</v>
      </c>
      <c r="E16" s="92"/>
    </row>
    <row r="17" spans="1:5" ht="12" customHeight="1" x14ac:dyDescent="0.2">
      <c r="A17" s="519" t="s">
        <v>85</v>
      </c>
      <c r="B17" s="656">
        <v>0</v>
      </c>
      <c r="C17" s="656"/>
      <c r="D17" s="656">
        <f>'[2]PROTAR 2013'!C23</f>
        <v>968635</v>
      </c>
      <c r="E17" s="92"/>
    </row>
    <row r="18" spans="1:5" ht="12" customHeight="1" x14ac:dyDescent="0.2">
      <c r="A18" s="519" t="s">
        <v>71</v>
      </c>
      <c r="B18" s="656">
        <v>0</v>
      </c>
      <c r="C18" s="656"/>
      <c r="D18" s="656">
        <f>'[2]PROTAR 2013'!C25</f>
        <v>228136</v>
      </c>
      <c r="E18" s="92"/>
    </row>
    <row r="19" spans="1:5" ht="12" customHeight="1" x14ac:dyDescent="0.2">
      <c r="A19" s="519" t="s">
        <v>43</v>
      </c>
      <c r="B19" s="656">
        <v>0</v>
      </c>
      <c r="C19" s="656"/>
      <c r="D19" s="656">
        <f>'[2]PROTAR 2013'!C27</f>
        <v>1599946</v>
      </c>
      <c r="E19" s="92"/>
    </row>
    <row r="20" spans="1:5" ht="12" customHeight="1" x14ac:dyDescent="0.2">
      <c r="A20" s="519" t="s">
        <v>89</v>
      </c>
      <c r="B20" s="656">
        <v>0</v>
      </c>
      <c r="C20" s="656"/>
      <c r="D20" s="656">
        <f>'[2]PROTAR 2013'!C29</f>
        <v>695024</v>
      </c>
      <c r="E20" s="92"/>
    </row>
    <row r="21" spans="1:5" ht="12" customHeight="1" x14ac:dyDescent="0.2">
      <c r="A21" s="519" t="s">
        <v>44</v>
      </c>
      <c r="B21" s="656">
        <v>0</v>
      </c>
      <c r="C21" s="656"/>
      <c r="D21" s="656">
        <f>'[2]PROTAR 2013'!C31</f>
        <v>2159686</v>
      </c>
      <c r="E21" s="92"/>
    </row>
    <row r="22" spans="1:5" ht="12" customHeight="1" x14ac:dyDescent="0.2">
      <c r="A22" s="519" t="s">
        <v>14</v>
      </c>
      <c r="B22" s="656">
        <v>0</v>
      </c>
      <c r="C22" s="656"/>
      <c r="D22" s="656">
        <f>'[2]PROTAR 2013'!C33</f>
        <v>410645</v>
      </c>
      <c r="E22" s="92"/>
    </row>
    <row r="23" spans="1:5" ht="12" customHeight="1" x14ac:dyDescent="0.2">
      <c r="A23" s="519" t="s">
        <v>17</v>
      </c>
      <c r="B23" s="656">
        <v>0</v>
      </c>
      <c r="C23" s="656"/>
      <c r="D23" s="656">
        <f>'[2]PROTAR 2013'!C35</f>
        <v>460908</v>
      </c>
      <c r="E23" s="92"/>
    </row>
    <row r="24" spans="1:5" ht="12" customHeight="1" x14ac:dyDescent="0.2">
      <c r="A24" s="519" t="s">
        <v>255</v>
      </c>
      <c r="B24" s="656">
        <v>1455967</v>
      </c>
      <c r="C24" s="656"/>
      <c r="D24" s="656">
        <f>'[2]PROTAR 2013'!C37</f>
        <v>1444200</v>
      </c>
      <c r="E24" s="92"/>
    </row>
    <row r="25" spans="1:5" ht="12" customHeight="1" x14ac:dyDescent="0.2">
      <c r="A25" s="639" t="s">
        <v>271</v>
      </c>
      <c r="B25" s="657">
        <f>SUM(B26:B28)</f>
        <v>12399399</v>
      </c>
      <c r="C25" s="656"/>
      <c r="D25" s="657">
        <f>SUM(D26:D27)</f>
        <v>0</v>
      </c>
      <c r="E25" s="92"/>
    </row>
    <row r="26" spans="1:5" ht="12" customHeight="1" x14ac:dyDescent="0.2">
      <c r="A26" s="519" t="s">
        <v>7</v>
      </c>
      <c r="B26" s="656">
        <v>7669050</v>
      </c>
      <c r="C26" s="656"/>
      <c r="D26" s="656">
        <v>0</v>
      </c>
      <c r="E26" s="92"/>
    </row>
    <row r="27" spans="1:5" ht="12" customHeight="1" x14ac:dyDescent="0.2">
      <c r="A27" s="519" t="s">
        <v>71</v>
      </c>
      <c r="B27" s="656">
        <v>998000</v>
      </c>
      <c r="C27" s="656"/>
      <c r="D27" s="656">
        <v>0</v>
      </c>
      <c r="E27" s="92"/>
    </row>
    <row r="28" spans="1:5" ht="12" customHeight="1" x14ac:dyDescent="0.2">
      <c r="A28" s="519" t="s">
        <v>255</v>
      </c>
      <c r="B28" s="656">
        <v>3732349</v>
      </c>
      <c r="C28" s="656"/>
      <c r="D28" s="656">
        <v>0</v>
      </c>
      <c r="E28" s="92"/>
    </row>
    <row r="29" spans="1:5" ht="12" customHeight="1" x14ac:dyDescent="0.2">
      <c r="A29" s="639" t="s">
        <v>272</v>
      </c>
      <c r="B29" s="657">
        <f>SUM(B30:B34)</f>
        <v>22459686</v>
      </c>
      <c r="C29" s="656"/>
      <c r="D29" s="657">
        <f>SUM(D30:D34)</f>
        <v>0</v>
      </c>
      <c r="E29" s="92"/>
    </row>
    <row r="30" spans="1:5" ht="12" customHeight="1" x14ac:dyDescent="0.2">
      <c r="A30" s="182" t="s">
        <v>21</v>
      </c>
      <c r="B30" s="656">
        <v>3617252</v>
      </c>
      <c r="C30" s="656"/>
      <c r="D30" s="656">
        <v>0</v>
      </c>
      <c r="E30" s="92"/>
    </row>
    <row r="31" spans="1:5" ht="12" customHeight="1" x14ac:dyDescent="0.2">
      <c r="A31" s="182" t="s">
        <v>151</v>
      </c>
      <c r="B31" s="656">
        <v>5219738</v>
      </c>
      <c r="C31" s="656"/>
      <c r="D31" s="656">
        <v>0</v>
      </c>
      <c r="E31" s="92"/>
    </row>
    <row r="32" spans="1:5" ht="12" customHeight="1" x14ac:dyDescent="0.2">
      <c r="A32" s="182" t="s">
        <v>38</v>
      </c>
      <c r="B32" s="656">
        <v>2494323</v>
      </c>
      <c r="C32" s="656"/>
      <c r="D32" s="656">
        <v>0</v>
      </c>
      <c r="E32" s="92"/>
    </row>
    <row r="33" spans="1:26" ht="12" customHeight="1" x14ac:dyDescent="0.2">
      <c r="A33" s="182" t="s">
        <v>14</v>
      </c>
      <c r="B33" s="656">
        <v>1623461</v>
      </c>
      <c r="C33" s="656"/>
      <c r="D33" s="656">
        <v>0</v>
      </c>
      <c r="E33" s="92"/>
    </row>
    <row r="34" spans="1:26" ht="12" customHeight="1" x14ac:dyDescent="0.2">
      <c r="A34" s="519" t="s">
        <v>91</v>
      </c>
      <c r="B34" s="656">
        <v>9504912</v>
      </c>
      <c r="C34" s="656"/>
      <c r="D34" s="656">
        <v>0</v>
      </c>
      <c r="E34" s="92"/>
    </row>
    <row r="35" spans="1:26" ht="12" customHeight="1" x14ac:dyDescent="0.2">
      <c r="A35" s="639" t="s">
        <v>289</v>
      </c>
      <c r="B35" s="657">
        <f>SUM(B36:B39)</f>
        <v>0</v>
      </c>
      <c r="C35" s="656"/>
      <c r="D35" s="657">
        <f>SUM(D36:D39)</f>
        <v>989683</v>
      </c>
      <c r="E35" s="92"/>
    </row>
    <row r="36" spans="1:26" ht="12" customHeight="1" x14ac:dyDescent="0.2">
      <c r="A36" s="182" t="s">
        <v>76</v>
      </c>
      <c r="B36" s="656">
        <v>0</v>
      </c>
      <c r="C36" s="656"/>
      <c r="D36" s="656">
        <f>'[2]FONDEN 2013'!C8+'[2]FONDEN 2013'!C13+'[2]FONDEN 2013'!C16+'[2]FONDEN 2013'!C21</f>
        <v>535311</v>
      </c>
      <c r="E36" s="92"/>
    </row>
    <row r="37" spans="1:26" ht="12" customHeight="1" x14ac:dyDescent="0.2">
      <c r="A37" s="519" t="s">
        <v>81</v>
      </c>
      <c r="B37" s="656">
        <v>0</v>
      </c>
      <c r="C37" s="656"/>
      <c r="D37" s="656">
        <f>'[2]FONDEN 2013'!C24</f>
        <v>130948</v>
      </c>
      <c r="E37" s="92"/>
      <c r="F37" s="102"/>
      <c r="G37" s="102"/>
      <c r="H37" s="102"/>
      <c r="I37" s="102"/>
      <c r="J37" s="102"/>
      <c r="K37" s="102"/>
      <c r="L37" s="102"/>
      <c r="M37" s="102"/>
      <c r="N37" s="102"/>
      <c r="O37" s="102"/>
      <c r="P37" s="102"/>
      <c r="Q37" s="102"/>
      <c r="R37" s="102"/>
      <c r="S37" s="102"/>
      <c r="T37" s="102"/>
      <c r="U37" s="102"/>
      <c r="V37" s="102"/>
      <c r="W37" s="102"/>
      <c r="X37" s="102"/>
      <c r="Y37" s="102"/>
      <c r="Z37" s="102"/>
    </row>
    <row r="38" spans="1:26" ht="12" customHeight="1" x14ac:dyDescent="0.2">
      <c r="A38" s="519" t="s">
        <v>38</v>
      </c>
      <c r="B38" s="656">
        <v>0</v>
      </c>
      <c r="C38" s="656"/>
      <c r="D38" s="656">
        <f>'[2]FONDEN 2013'!C30+'[2]FONDEN 2013'!C31</f>
        <v>121883</v>
      </c>
      <c r="E38" s="92"/>
      <c r="F38" s="102"/>
      <c r="G38" s="102"/>
      <c r="H38" s="102"/>
      <c r="I38" s="102"/>
      <c r="J38" s="102"/>
      <c r="K38" s="102"/>
      <c r="L38" s="102"/>
      <c r="M38" s="102"/>
      <c r="N38" s="102"/>
      <c r="O38" s="102"/>
      <c r="P38" s="102"/>
      <c r="Q38" s="102"/>
      <c r="R38" s="102"/>
      <c r="S38" s="102"/>
      <c r="T38" s="102"/>
      <c r="U38" s="102"/>
      <c r="V38" s="102"/>
      <c r="W38" s="102"/>
      <c r="X38" s="102"/>
      <c r="Y38" s="102"/>
      <c r="Z38" s="102"/>
    </row>
    <row r="39" spans="1:26" ht="12" customHeight="1" x14ac:dyDescent="0.2">
      <c r="A39" s="519" t="s">
        <v>43</v>
      </c>
      <c r="B39" s="656">
        <v>0</v>
      </c>
      <c r="C39" s="656"/>
      <c r="D39" s="656">
        <f>'[2]FONDEN 2013'!C33+'[2]FONDEN 2013'!C34</f>
        <v>201541</v>
      </c>
      <c r="E39" s="92"/>
      <c r="F39" s="102"/>
      <c r="G39" s="102"/>
      <c r="H39" s="102"/>
      <c r="I39" s="102"/>
      <c r="J39" s="102"/>
      <c r="K39" s="102"/>
      <c r="L39" s="102"/>
      <c r="M39" s="102"/>
      <c r="N39" s="102"/>
      <c r="O39" s="102"/>
      <c r="P39" s="102"/>
      <c r="Q39" s="102"/>
      <c r="R39" s="102"/>
      <c r="S39" s="102"/>
      <c r="T39" s="102"/>
      <c r="U39" s="102"/>
      <c r="V39" s="102"/>
      <c r="W39" s="102"/>
      <c r="X39" s="102"/>
      <c r="Y39" s="102"/>
      <c r="Z39" s="102"/>
    </row>
    <row r="40" spans="1:26" ht="12" customHeight="1" x14ac:dyDescent="0.2">
      <c r="A40" s="639" t="s">
        <v>290</v>
      </c>
      <c r="B40" s="657">
        <f>SUM(B41)</f>
        <v>920000</v>
      </c>
      <c r="C40" s="656"/>
      <c r="D40" s="657">
        <f>SUM(D41:D42)</f>
        <v>1200000</v>
      </c>
      <c r="E40" s="92"/>
      <c r="F40" s="102"/>
      <c r="G40" s="102"/>
      <c r="H40" s="102"/>
      <c r="I40" s="102"/>
      <c r="J40" s="102"/>
      <c r="K40" s="102"/>
      <c r="L40" s="102"/>
      <c r="M40" s="102"/>
      <c r="N40" s="102"/>
      <c r="O40" s="102"/>
      <c r="P40" s="102"/>
      <c r="Q40" s="102"/>
      <c r="R40" s="102"/>
      <c r="S40" s="102"/>
      <c r="T40" s="102"/>
      <c r="U40" s="102"/>
      <c r="V40" s="102"/>
      <c r="W40" s="102"/>
      <c r="X40" s="102"/>
      <c r="Y40" s="102"/>
      <c r="Z40" s="102"/>
    </row>
    <row r="41" spans="1:26" ht="12" customHeight="1" x14ac:dyDescent="0.2">
      <c r="A41" s="519" t="s">
        <v>7</v>
      </c>
      <c r="B41" s="656">
        <v>920000</v>
      </c>
      <c r="C41" s="656"/>
      <c r="D41" s="656">
        <v>0</v>
      </c>
      <c r="E41" s="92"/>
      <c r="F41" s="102"/>
      <c r="G41" s="102"/>
      <c r="H41" s="102"/>
      <c r="I41" s="102"/>
      <c r="J41" s="102"/>
      <c r="K41" s="102"/>
      <c r="L41" s="102"/>
      <c r="M41" s="102"/>
      <c r="N41" s="102"/>
      <c r="O41" s="102"/>
      <c r="P41" s="102"/>
      <c r="Q41" s="102"/>
      <c r="R41" s="102"/>
      <c r="S41" s="102"/>
      <c r="T41" s="102"/>
      <c r="U41" s="102"/>
      <c r="V41" s="102"/>
      <c r="W41" s="102"/>
      <c r="X41" s="102"/>
      <c r="Y41" s="102"/>
      <c r="Z41" s="102"/>
    </row>
    <row r="42" spans="1:26" ht="12" customHeight="1" x14ac:dyDescent="0.2">
      <c r="A42" s="651" t="s">
        <v>255</v>
      </c>
      <c r="B42" s="659">
        <v>0</v>
      </c>
      <c r="C42" s="659"/>
      <c r="D42" s="659">
        <f>'[2]GERENCIA OPERATIVA 2013'!C8</f>
        <v>1200000</v>
      </c>
      <c r="E42" s="654"/>
      <c r="F42" s="102"/>
      <c r="G42" s="102"/>
      <c r="H42" s="102"/>
      <c r="I42" s="102"/>
      <c r="J42" s="102"/>
      <c r="K42" s="102"/>
      <c r="L42" s="102"/>
      <c r="M42" s="102"/>
      <c r="N42" s="102"/>
      <c r="O42" s="102"/>
      <c r="P42" s="102"/>
      <c r="Q42" s="102"/>
      <c r="R42" s="102"/>
      <c r="S42" s="102"/>
      <c r="T42" s="102"/>
      <c r="U42" s="102"/>
      <c r="V42" s="102"/>
      <c r="W42" s="102"/>
      <c r="X42" s="102"/>
      <c r="Y42" s="102"/>
      <c r="Z42" s="102"/>
    </row>
    <row r="43" spans="1:26" ht="13.5" customHeight="1" x14ac:dyDescent="0.2">
      <c r="A43" s="406"/>
      <c r="B43" s="404"/>
      <c r="C43" s="109"/>
      <c r="D43" s="108"/>
      <c r="E43" s="108"/>
    </row>
    <row r="44" spans="1:26" ht="13.5" customHeight="1" x14ac:dyDescent="0.2">
      <c r="A44" s="406"/>
      <c r="B44" s="404"/>
      <c r="C44" s="109"/>
      <c r="D44" s="108"/>
      <c r="E44" s="108"/>
    </row>
    <row r="45" spans="1:26" ht="12.75" customHeight="1" x14ac:dyDescent="0.2">
      <c r="A45" s="912" t="s">
        <v>40</v>
      </c>
      <c r="B45" s="913"/>
      <c r="C45" s="913"/>
      <c r="D45" s="913"/>
      <c r="E45" s="913"/>
    </row>
  </sheetData>
  <mergeCells count="3">
    <mergeCell ref="A4:A5"/>
    <mergeCell ref="B4:E4"/>
    <mergeCell ref="A45:E45"/>
  </mergeCells>
  <printOptions horizontalCentered="1" verticalCentered="1"/>
  <pageMargins left="0.98425196850393704" right="0.39370078740157483" top="0.39370078740157483" bottom="0.39370078740157483" header="0" footer="0.59055118110236227"/>
  <pageSetup scale="80" fitToWidth="0" orientation="landscape" r:id="rId1"/>
  <headerFooter>
    <oddFooter>&amp;R&amp;"Tahoma,Normal"&amp;10 383</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33"/>
  <sheetViews>
    <sheetView showGridLines="0" view="pageBreakPreview" zoomScaleNormal="75" zoomScaleSheetLayoutView="100" workbookViewId="0">
      <selection activeCell="B40" sqref="B40"/>
    </sheetView>
  </sheetViews>
  <sheetFormatPr baseColWidth="10" defaultRowHeight="12.75" x14ac:dyDescent="0.2"/>
  <cols>
    <col min="1" max="1" width="63.42578125" style="82" customWidth="1"/>
    <col min="2" max="2" width="19.85546875" style="97" customWidth="1"/>
    <col min="3" max="3" width="7.28515625" style="98" customWidth="1"/>
    <col min="4" max="4" width="16.140625" style="82" customWidth="1"/>
    <col min="5" max="5" width="8.140625" style="82" customWidth="1"/>
    <col min="6" max="6" width="3.7109375" style="82" customWidth="1"/>
    <col min="7" max="7" width="11.42578125" style="82"/>
    <col min="8" max="9" width="13.85546875" style="82" bestFit="1" customWidth="1"/>
    <col min="10" max="10" width="11.85546875" style="82" bestFit="1" customWidth="1"/>
    <col min="11" max="16384" width="11.42578125" style="82"/>
  </cols>
  <sheetData>
    <row r="1" spans="1:26" ht="15.75" customHeight="1" x14ac:dyDescent="0.2">
      <c r="A1" s="80" t="s">
        <v>279</v>
      </c>
      <c r="B1" s="399"/>
      <c r="C1" s="109"/>
      <c r="D1" s="108"/>
      <c r="E1" s="180" t="s">
        <v>248</v>
      </c>
    </row>
    <row r="2" spans="1:26" ht="15.75" customHeight="1" x14ac:dyDescent="0.2">
      <c r="A2" s="330" t="s">
        <v>218</v>
      </c>
      <c r="B2" s="399"/>
      <c r="C2" s="104"/>
      <c r="D2" s="108"/>
      <c r="E2" s="108"/>
    </row>
    <row r="3" spans="1:26" ht="15.75" customHeight="1" x14ac:dyDescent="0.2">
      <c r="A3" s="330"/>
      <c r="B3" s="399"/>
      <c r="C3" s="104"/>
      <c r="D3" s="108"/>
      <c r="E3" s="108"/>
    </row>
    <row r="4" spans="1:26" ht="17.25" customHeight="1" x14ac:dyDescent="0.2">
      <c r="A4" s="905" t="s">
        <v>280</v>
      </c>
      <c r="B4" s="911" t="s">
        <v>258</v>
      </c>
      <c r="C4" s="911"/>
      <c r="D4" s="911"/>
      <c r="E4" s="911"/>
    </row>
    <row r="5" spans="1:26" ht="15.75" customHeight="1" x14ac:dyDescent="0.2">
      <c r="A5" s="906"/>
      <c r="B5" s="847">
        <v>2012</v>
      </c>
      <c r="C5" s="847"/>
      <c r="D5" s="847">
        <v>2013</v>
      </c>
      <c r="E5" s="847"/>
    </row>
    <row r="6" spans="1:26" ht="25.5" x14ac:dyDescent="0.2">
      <c r="A6" s="636" t="s">
        <v>278</v>
      </c>
      <c r="B6" s="662">
        <f>SUM(B7)</f>
        <v>0</v>
      </c>
      <c r="C6" s="663"/>
      <c r="D6" s="655">
        <f>SUM(D7:D15)</f>
        <v>33632925</v>
      </c>
      <c r="E6" s="661"/>
      <c r="F6" s="102"/>
      <c r="G6" s="102"/>
      <c r="H6" s="102"/>
      <c r="I6" s="102"/>
      <c r="J6" s="102"/>
      <c r="K6" s="102"/>
      <c r="L6" s="102"/>
      <c r="M6" s="102"/>
      <c r="N6" s="102"/>
      <c r="O6" s="102"/>
      <c r="P6" s="102"/>
      <c r="Q6" s="102"/>
      <c r="R6" s="102"/>
      <c r="S6" s="102"/>
      <c r="T6" s="102"/>
      <c r="U6" s="102"/>
      <c r="V6" s="102"/>
      <c r="W6" s="102"/>
      <c r="X6" s="102"/>
      <c r="Y6" s="102"/>
      <c r="Z6" s="102"/>
    </row>
    <row r="7" spans="1:26" ht="13.5" customHeight="1" x14ac:dyDescent="0.2">
      <c r="A7" s="93" t="s">
        <v>78</v>
      </c>
      <c r="B7" s="664">
        <v>0</v>
      </c>
      <c r="C7" s="664"/>
      <c r="D7" s="664">
        <f>'[2]DISTRITOS DE RIEGO 2013'!C8</f>
        <v>8520451</v>
      </c>
      <c r="E7" s="92"/>
      <c r="F7" s="102"/>
      <c r="G7" s="102"/>
      <c r="H7" s="102"/>
      <c r="I7" s="102"/>
      <c r="J7" s="102"/>
      <c r="K7" s="102"/>
      <c r="L7" s="102"/>
      <c r="M7" s="102"/>
      <c r="N7" s="102"/>
      <c r="O7" s="102"/>
      <c r="P7" s="102"/>
      <c r="Q7" s="102"/>
      <c r="R7" s="102"/>
      <c r="S7" s="102"/>
      <c r="T7" s="102"/>
      <c r="U7" s="102"/>
      <c r="V7" s="102"/>
      <c r="W7" s="102"/>
      <c r="X7" s="102"/>
      <c r="Y7" s="102"/>
      <c r="Z7" s="102"/>
    </row>
    <row r="8" spans="1:26" ht="13.5" customHeight="1" x14ac:dyDescent="0.2">
      <c r="A8" s="93" t="s">
        <v>21</v>
      </c>
      <c r="B8" s="664">
        <v>0</v>
      </c>
      <c r="C8" s="664"/>
      <c r="D8" s="664">
        <f>'[2]DISTRITOS DE RIEGO 2013'!C14</f>
        <v>937912</v>
      </c>
      <c r="E8" s="92"/>
      <c r="F8" s="102"/>
      <c r="G8" s="102"/>
      <c r="H8" s="102"/>
      <c r="I8" s="102"/>
      <c r="J8" s="102"/>
      <c r="K8" s="102"/>
      <c r="L8" s="102"/>
      <c r="M8" s="102"/>
      <c r="N8" s="102"/>
      <c r="O8" s="102"/>
      <c r="P8" s="102"/>
      <c r="Q8" s="102"/>
      <c r="R8" s="102"/>
      <c r="S8" s="102"/>
      <c r="T8" s="102"/>
      <c r="U8" s="102"/>
      <c r="V8" s="102"/>
      <c r="W8" s="102"/>
      <c r="X8" s="102"/>
      <c r="Y8" s="102"/>
      <c r="Z8" s="102"/>
    </row>
    <row r="9" spans="1:26" ht="13.5" customHeight="1" x14ac:dyDescent="0.2">
      <c r="A9" s="93" t="s">
        <v>1</v>
      </c>
      <c r="B9" s="664">
        <v>0</v>
      </c>
      <c r="C9" s="664"/>
      <c r="D9" s="664">
        <f>'[2]DISTRITOS DE RIEGO 2013'!C16</f>
        <v>1903041</v>
      </c>
      <c r="E9" s="92"/>
      <c r="F9" s="102"/>
      <c r="G9" s="102"/>
      <c r="H9" s="102"/>
      <c r="I9" s="102"/>
      <c r="J9" s="102"/>
      <c r="K9" s="102"/>
      <c r="L9" s="102"/>
      <c r="M9" s="102"/>
      <c r="N9" s="102"/>
      <c r="O9" s="102"/>
      <c r="P9" s="102"/>
      <c r="Q9" s="102"/>
      <c r="R9" s="102"/>
      <c r="S9" s="102"/>
      <c r="T9" s="102"/>
      <c r="U9" s="102"/>
      <c r="V9" s="102"/>
      <c r="W9" s="102"/>
      <c r="X9" s="102"/>
      <c r="Y9" s="102"/>
      <c r="Z9" s="102"/>
    </row>
    <row r="10" spans="1:26" ht="13.5" customHeight="1" x14ac:dyDescent="0.2">
      <c r="A10" s="93" t="s">
        <v>81</v>
      </c>
      <c r="B10" s="664">
        <v>0</v>
      </c>
      <c r="C10" s="664"/>
      <c r="D10" s="664">
        <f>'[2]DISTRITOS DE RIEGO 2013'!C18+'[2]DISTRITOS DE RIEGO 2013'!C20</f>
        <v>2429526</v>
      </c>
      <c r="E10" s="92"/>
      <c r="F10" s="102"/>
      <c r="G10" s="102"/>
      <c r="H10" s="102"/>
      <c r="I10" s="102"/>
      <c r="J10" s="102"/>
      <c r="K10" s="102"/>
      <c r="L10" s="102"/>
      <c r="M10" s="102"/>
      <c r="N10" s="102"/>
      <c r="O10" s="102"/>
      <c r="P10" s="102"/>
      <c r="Q10" s="102"/>
      <c r="R10" s="102"/>
      <c r="S10" s="102"/>
      <c r="T10" s="102"/>
      <c r="U10" s="102"/>
      <c r="V10" s="102"/>
      <c r="W10" s="102"/>
      <c r="X10" s="102"/>
      <c r="Y10" s="102"/>
      <c r="Z10" s="102"/>
    </row>
    <row r="11" spans="1:26" ht="13.5" customHeight="1" x14ac:dyDescent="0.2">
      <c r="A11" s="93" t="s">
        <v>151</v>
      </c>
      <c r="B11" s="664">
        <v>0</v>
      </c>
      <c r="C11" s="664"/>
      <c r="D11" s="664">
        <f>'[2]DISTRITOS DE RIEGO 2013'!C22</f>
        <v>2216529</v>
      </c>
      <c r="E11" s="92"/>
      <c r="F11" s="102"/>
      <c r="G11" s="102"/>
      <c r="H11" s="102"/>
      <c r="I11" s="102"/>
      <c r="J11" s="102"/>
      <c r="K11" s="102"/>
      <c r="L11" s="102"/>
      <c r="M11" s="102"/>
      <c r="N11" s="102"/>
      <c r="O11" s="102"/>
      <c r="P11" s="102"/>
      <c r="Q11" s="102"/>
      <c r="R11" s="102"/>
      <c r="S11" s="102"/>
      <c r="T11" s="102"/>
      <c r="U11" s="102"/>
      <c r="V11" s="102"/>
      <c r="W11" s="102"/>
      <c r="X11" s="102"/>
      <c r="Y11" s="102"/>
      <c r="Z11" s="102"/>
    </row>
    <row r="12" spans="1:26" ht="13.5" customHeight="1" x14ac:dyDescent="0.2">
      <c r="A12" s="93" t="s">
        <v>41</v>
      </c>
      <c r="B12" s="664">
        <v>0</v>
      </c>
      <c r="C12" s="664"/>
      <c r="D12" s="664">
        <f>'[2]DISTRITOS DE RIEGO 2013'!C24</f>
        <v>1030638</v>
      </c>
      <c r="E12" s="92"/>
      <c r="F12" s="102"/>
      <c r="G12" s="102"/>
      <c r="H12" s="102"/>
      <c r="I12" s="102"/>
      <c r="J12" s="102"/>
      <c r="K12" s="102"/>
      <c r="L12" s="102"/>
      <c r="M12" s="102"/>
      <c r="N12" s="102"/>
      <c r="O12" s="102"/>
      <c r="P12" s="102"/>
      <c r="Q12" s="102"/>
      <c r="R12" s="102"/>
      <c r="S12" s="102"/>
      <c r="T12" s="102"/>
      <c r="U12" s="102"/>
      <c r="V12" s="102"/>
      <c r="W12" s="102"/>
      <c r="X12" s="102"/>
      <c r="Y12" s="102"/>
      <c r="Z12" s="102"/>
    </row>
    <row r="13" spans="1:26" ht="13.5" customHeight="1" x14ac:dyDescent="0.2">
      <c r="A13" s="93" t="s">
        <v>13</v>
      </c>
      <c r="B13" s="664">
        <v>0</v>
      </c>
      <c r="C13" s="664"/>
      <c r="D13" s="664">
        <f>'[2]DISTRITOS DE RIEGO 2013'!C26+'[2]DISTRITOS DE RIEGO 2013'!C28</f>
        <v>8589800</v>
      </c>
      <c r="E13" s="92"/>
      <c r="F13" s="102"/>
      <c r="G13" s="102"/>
      <c r="H13" s="102"/>
      <c r="I13" s="102"/>
      <c r="J13" s="102"/>
      <c r="K13" s="102"/>
      <c r="L13" s="102"/>
      <c r="M13" s="102"/>
      <c r="N13" s="102"/>
      <c r="O13" s="102"/>
      <c r="P13" s="102"/>
      <c r="Q13" s="102"/>
      <c r="R13" s="102"/>
      <c r="S13" s="102"/>
      <c r="T13" s="102"/>
      <c r="U13" s="102"/>
      <c r="V13" s="102"/>
      <c r="W13" s="102"/>
      <c r="X13" s="102"/>
      <c r="Y13" s="102"/>
      <c r="Z13" s="102"/>
    </row>
    <row r="14" spans="1:26" ht="13.5" customHeight="1" x14ac:dyDescent="0.2">
      <c r="A14" s="93" t="s">
        <v>43</v>
      </c>
      <c r="B14" s="664">
        <v>0</v>
      </c>
      <c r="C14" s="664"/>
      <c r="D14" s="664">
        <f>'[2]DISTRITOS DE RIEGO 2013'!C30</f>
        <v>1078908</v>
      </c>
      <c r="E14" s="92"/>
      <c r="F14" s="102"/>
      <c r="G14" s="102"/>
      <c r="H14" s="102"/>
      <c r="I14" s="102"/>
      <c r="J14" s="102"/>
      <c r="K14" s="102"/>
      <c r="L14" s="102"/>
      <c r="M14" s="102"/>
      <c r="N14" s="102"/>
      <c r="O14" s="102"/>
      <c r="P14" s="102"/>
      <c r="Q14" s="102"/>
      <c r="R14" s="102"/>
      <c r="S14" s="102"/>
      <c r="T14" s="102"/>
      <c r="U14" s="102"/>
      <c r="V14" s="102"/>
      <c r="W14" s="102"/>
      <c r="X14" s="102"/>
      <c r="Y14" s="102"/>
      <c r="Z14" s="102"/>
    </row>
    <row r="15" spans="1:26" ht="13.5" customHeight="1" x14ac:dyDescent="0.2">
      <c r="A15" s="519" t="s">
        <v>255</v>
      </c>
      <c r="B15" s="664">
        <v>0</v>
      </c>
      <c r="C15" s="664"/>
      <c r="D15" s="664">
        <f>'[2]DISTRITOS DE RIEGO 2013'!C31</f>
        <v>6926120</v>
      </c>
      <c r="E15" s="92"/>
      <c r="F15" s="102"/>
      <c r="G15" s="102"/>
      <c r="H15" s="102"/>
      <c r="I15" s="102"/>
      <c r="J15" s="102"/>
      <c r="K15" s="102"/>
      <c r="L15" s="102"/>
      <c r="M15" s="102"/>
      <c r="N15" s="102"/>
      <c r="O15" s="102"/>
      <c r="P15" s="102"/>
      <c r="Q15" s="102"/>
      <c r="R15" s="102"/>
      <c r="S15" s="102"/>
      <c r="T15" s="102"/>
      <c r="U15" s="102"/>
      <c r="V15" s="102"/>
      <c r="W15" s="102"/>
      <c r="X15" s="102"/>
      <c r="Y15" s="102"/>
      <c r="Z15" s="102"/>
    </row>
    <row r="16" spans="1:26" ht="25.5" x14ac:dyDescent="0.2">
      <c r="A16" s="639" t="s">
        <v>291</v>
      </c>
      <c r="B16" s="665">
        <f>SUM(B17)</f>
        <v>0</v>
      </c>
      <c r="C16" s="664"/>
      <c r="D16" s="665">
        <f>SUM(D17:D29)</f>
        <v>39165283</v>
      </c>
      <c r="E16" s="92"/>
      <c r="F16" s="102"/>
      <c r="G16" s="102"/>
      <c r="H16" s="102"/>
      <c r="I16" s="102"/>
      <c r="J16" s="102"/>
      <c r="K16" s="102"/>
      <c r="L16" s="102"/>
      <c r="M16" s="102"/>
      <c r="N16" s="102"/>
      <c r="O16" s="102"/>
      <c r="P16" s="102"/>
      <c r="Q16" s="102"/>
      <c r="R16" s="102"/>
      <c r="S16" s="102"/>
      <c r="T16" s="102"/>
      <c r="U16" s="102"/>
      <c r="V16" s="102"/>
      <c r="W16" s="102"/>
      <c r="X16" s="102"/>
      <c r="Y16" s="102"/>
      <c r="Z16" s="102"/>
    </row>
    <row r="17" spans="1:26" ht="13.5" customHeight="1" x14ac:dyDescent="0.2">
      <c r="A17" s="519" t="s">
        <v>162</v>
      </c>
      <c r="B17" s="656">
        <v>0</v>
      </c>
      <c r="C17" s="656"/>
      <c r="D17" s="656">
        <f>'[2]UNIDADES DE RIEGO 2013'!C8</f>
        <v>1871542</v>
      </c>
      <c r="E17" s="92"/>
      <c r="F17" s="102"/>
      <c r="G17" s="102"/>
      <c r="H17" s="102"/>
      <c r="I17" s="102"/>
      <c r="J17" s="102"/>
      <c r="K17" s="102"/>
      <c r="L17" s="102"/>
      <c r="M17" s="102"/>
      <c r="N17" s="102"/>
      <c r="O17" s="102"/>
      <c r="P17" s="102"/>
      <c r="Q17" s="102"/>
      <c r="R17" s="102"/>
      <c r="S17" s="102"/>
      <c r="T17" s="102"/>
      <c r="U17" s="102"/>
      <c r="V17" s="102"/>
      <c r="W17" s="102"/>
      <c r="X17" s="102"/>
      <c r="Y17" s="102"/>
      <c r="Z17" s="102"/>
    </row>
    <row r="18" spans="1:26" ht="13.5" customHeight="1" x14ac:dyDescent="0.2">
      <c r="A18" s="519" t="s">
        <v>153</v>
      </c>
      <c r="B18" s="656">
        <v>0</v>
      </c>
      <c r="C18" s="656"/>
      <c r="D18" s="656">
        <f>'[2]UNIDADES DE RIEGO 2013'!C9+'[2]UNIDADES DE RIEGO 2013'!C12+'[2]UNIDADES DE RIEGO 2013'!C14+'[2]UNIDADES DE RIEGO 2013'!C16</f>
        <v>17264636</v>
      </c>
      <c r="E18" s="92"/>
      <c r="F18" s="102"/>
      <c r="G18" s="102"/>
      <c r="H18" s="102"/>
      <c r="I18" s="102"/>
      <c r="J18" s="102"/>
      <c r="K18" s="102"/>
      <c r="L18" s="102"/>
      <c r="M18" s="102"/>
      <c r="N18" s="102"/>
      <c r="O18" s="102"/>
      <c r="P18" s="102"/>
      <c r="Q18" s="102"/>
      <c r="R18" s="102"/>
      <c r="S18" s="102"/>
      <c r="T18" s="102"/>
      <c r="U18" s="102"/>
      <c r="V18" s="102"/>
      <c r="W18" s="102"/>
      <c r="X18" s="102"/>
      <c r="Y18" s="102"/>
      <c r="Z18" s="102"/>
    </row>
    <row r="19" spans="1:26" ht="13.5" customHeight="1" x14ac:dyDescent="0.2">
      <c r="A19" s="519" t="s">
        <v>78</v>
      </c>
      <c r="B19" s="656">
        <v>0</v>
      </c>
      <c r="C19" s="656"/>
      <c r="D19" s="656">
        <f>'[2]UNIDADES DE RIEGO 2013'!C27+'[2]UNIDADES DE RIEGO 2013'!C29</f>
        <v>1795687</v>
      </c>
      <c r="E19" s="92"/>
      <c r="F19" s="102"/>
      <c r="G19" s="102"/>
      <c r="H19" s="102"/>
      <c r="I19" s="102"/>
      <c r="J19" s="102"/>
      <c r="K19" s="102"/>
      <c r="L19" s="102"/>
      <c r="M19" s="102"/>
      <c r="N19" s="102"/>
      <c r="O19" s="102"/>
      <c r="P19" s="102"/>
      <c r="Q19" s="102"/>
      <c r="R19" s="102"/>
      <c r="S19" s="102"/>
      <c r="T19" s="102"/>
      <c r="U19" s="102"/>
      <c r="V19" s="102"/>
      <c r="W19" s="102"/>
      <c r="X19" s="102"/>
      <c r="Y19" s="102"/>
      <c r="Z19" s="102"/>
    </row>
    <row r="20" spans="1:26" ht="13.5" customHeight="1" x14ac:dyDescent="0.2">
      <c r="A20" s="519" t="s">
        <v>21</v>
      </c>
      <c r="B20" s="656">
        <v>0</v>
      </c>
      <c r="C20" s="656"/>
      <c r="D20" s="656">
        <f>'[2]UNIDADES DE RIEGO 2013'!C32</f>
        <v>2349673</v>
      </c>
      <c r="E20" s="92"/>
      <c r="F20" s="102"/>
      <c r="G20" s="102"/>
      <c r="H20" s="102"/>
      <c r="I20" s="102"/>
      <c r="J20" s="102"/>
      <c r="K20" s="102"/>
      <c r="L20" s="102"/>
      <c r="M20" s="102"/>
      <c r="N20" s="102"/>
      <c r="O20" s="102"/>
      <c r="P20" s="102"/>
      <c r="Q20" s="102"/>
      <c r="R20" s="102"/>
      <c r="S20" s="102"/>
      <c r="T20" s="102"/>
      <c r="U20" s="102"/>
      <c r="V20" s="102"/>
      <c r="W20" s="102"/>
      <c r="X20" s="102"/>
      <c r="Y20" s="102"/>
      <c r="Z20" s="102"/>
    </row>
    <row r="21" spans="1:26" ht="13.5" customHeight="1" x14ac:dyDescent="0.2">
      <c r="A21" s="519" t="s">
        <v>7</v>
      </c>
      <c r="B21" s="656">
        <v>0</v>
      </c>
      <c r="C21" s="656"/>
      <c r="D21" s="656">
        <f>'[2]UNIDADES DE RIEGO 2013'!C34</f>
        <v>405085</v>
      </c>
      <c r="E21" s="92"/>
      <c r="F21" s="102"/>
      <c r="G21" s="102"/>
      <c r="H21" s="102"/>
      <c r="I21" s="102"/>
      <c r="J21" s="102"/>
      <c r="K21" s="102"/>
      <c r="L21" s="102"/>
      <c r="M21" s="102"/>
      <c r="N21" s="102"/>
      <c r="O21" s="102"/>
      <c r="P21" s="102"/>
      <c r="Q21" s="102"/>
      <c r="R21" s="102"/>
      <c r="S21" s="102"/>
      <c r="T21" s="102"/>
      <c r="U21" s="102"/>
      <c r="V21" s="102"/>
      <c r="W21" s="102"/>
      <c r="X21" s="102"/>
      <c r="Y21" s="102"/>
      <c r="Z21" s="102"/>
    </row>
    <row r="22" spans="1:26" ht="13.5" customHeight="1" x14ac:dyDescent="0.2">
      <c r="A22" s="519" t="s">
        <v>80</v>
      </c>
      <c r="B22" s="656">
        <v>0</v>
      </c>
      <c r="C22" s="656"/>
      <c r="D22" s="656">
        <f>'[2]UNIDADES DE RIEGO 2013'!C36</f>
        <v>1993819</v>
      </c>
      <c r="E22" s="92"/>
      <c r="F22" s="102"/>
      <c r="G22" s="102"/>
      <c r="H22" s="102"/>
      <c r="I22" s="102"/>
      <c r="J22" s="102"/>
      <c r="K22" s="102"/>
      <c r="L22" s="102"/>
      <c r="M22" s="102"/>
      <c r="N22" s="102"/>
      <c r="O22" s="102"/>
      <c r="P22" s="102"/>
      <c r="Q22" s="102"/>
      <c r="R22" s="102"/>
      <c r="S22" s="102"/>
      <c r="T22" s="102"/>
      <c r="U22" s="102"/>
      <c r="V22" s="102"/>
      <c r="W22" s="102"/>
      <c r="X22" s="102"/>
      <c r="Y22" s="102"/>
      <c r="Z22" s="102"/>
    </row>
    <row r="23" spans="1:26" ht="13.5" customHeight="1" x14ac:dyDescent="0.2">
      <c r="A23" s="519" t="s">
        <v>81</v>
      </c>
      <c r="B23" s="656">
        <v>0</v>
      </c>
      <c r="C23" s="656"/>
      <c r="D23" s="656">
        <f>'[2]UNIDADES DE RIEGO 2013'!C38</f>
        <v>299999</v>
      </c>
      <c r="E23" s="92"/>
      <c r="F23" s="102"/>
      <c r="G23" s="102"/>
      <c r="H23" s="102"/>
      <c r="I23" s="102"/>
      <c r="J23" s="102"/>
      <c r="K23" s="102"/>
      <c r="L23" s="102"/>
      <c r="M23" s="102"/>
      <c r="N23" s="102"/>
      <c r="O23" s="102"/>
      <c r="P23" s="102"/>
      <c r="Q23" s="102"/>
      <c r="R23" s="102"/>
      <c r="S23" s="102"/>
      <c r="T23" s="102"/>
      <c r="U23" s="102"/>
      <c r="V23" s="102"/>
      <c r="W23" s="102"/>
      <c r="X23" s="102"/>
      <c r="Y23" s="102"/>
      <c r="Z23" s="102"/>
    </row>
    <row r="24" spans="1:26" ht="13.5" customHeight="1" x14ac:dyDescent="0.2">
      <c r="A24" s="519" t="s">
        <v>82</v>
      </c>
      <c r="B24" s="656">
        <v>0</v>
      </c>
      <c r="C24" s="656"/>
      <c r="D24" s="656">
        <f>'[2]UNIDADES DE RIEGO 2013'!C39</f>
        <v>3281349</v>
      </c>
      <c r="E24" s="92"/>
      <c r="F24" s="102"/>
      <c r="G24" s="102"/>
      <c r="H24" s="102"/>
      <c r="I24" s="102"/>
      <c r="J24" s="102"/>
      <c r="K24" s="102"/>
      <c r="L24" s="102"/>
      <c r="M24" s="102"/>
      <c r="N24" s="102"/>
      <c r="O24" s="102"/>
      <c r="P24" s="102"/>
      <c r="Q24" s="102"/>
      <c r="R24" s="102"/>
      <c r="S24" s="102"/>
      <c r="T24" s="102"/>
      <c r="U24" s="102"/>
      <c r="V24" s="102"/>
      <c r="W24" s="102"/>
      <c r="X24" s="102"/>
      <c r="Y24" s="102"/>
      <c r="Z24" s="102"/>
    </row>
    <row r="25" spans="1:26" ht="13.5" customHeight="1" x14ac:dyDescent="0.2">
      <c r="A25" s="519" t="s">
        <v>37</v>
      </c>
      <c r="B25" s="656">
        <v>0</v>
      </c>
      <c r="C25" s="656"/>
      <c r="D25" s="656">
        <f>'[2]UNIDADES DE RIEGO 2013'!C43</f>
        <v>2755141</v>
      </c>
      <c r="E25" s="92"/>
      <c r="F25" s="102"/>
      <c r="G25" s="102"/>
      <c r="H25" s="102"/>
      <c r="I25" s="102"/>
      <c r="J25" s="102"/>
      <c r="K25" s="102"/>
      <c r="L25" s="102"/>
      <c r="M25" s="102"/>
      <c r="N25" s="102"/>
      <c r="O25" s="102"/>
      <c r="P25" s="102"/>
      <c r="Q25" s="102"/>
      <c r="R25" s="102"/>
      <c r="S25" s="102"/>
      <c r="T25" s="102"/>
      <c r="U25" s="102"/>
      <c r="V25" s="102"/>
      <c r="W25" s="102"/>
      <c r="X25" s="102"/>
      <c r="Y25" s="102"/>
      <c r="Z25" s="102"/>
    </row>
    <row r="26" spans="1:26" ht="13.5" customHeight="1" x14ac:dyDescent="0.2">
      <c r="A26" s="519" t="s">
        <v>41</v>
      </c>
      <c r="B26" s="656">
        <v>0</v>
      </c>
      <c r="C26" s="656"/>
      <c r="D26" s="656">
        <f>'[2]UNIDADES DE RIEGO 2013'!C44+'[2]UNIDADES DE RIEGO 2013'!C46</f>
        <v>4328520</v>
      </c>
      <c r="E26" s="92"/>
      <c r="F26" s="102"/>
      <c r="G26" s="102"/>
      <c r="H26" s="102"/>
      <c r="I26" s="102"/>
      <c r="J26" s="102"/>
      <c r="K26" s="102"/>
      <c r="L26" s="102"/>
      <c r="M26" s="102"/>
      <c r="N26" s="102"/>
      <c r="O26" s="102"/>
      <c r="P26" s="102"/>
      <c r="Q26" s="102"/>
      <c r="R26" s="102"/>
      <c r="S26" s="102"/>
      <c r="T26" s="102"/>
      <c r="U26" s="102"/>
      <c r="V26" s="102"/>
      <c r="W26" s="102"/>
      <c r="X26" s="102"/>
      <c r="Y26" s="102"/>
      <c r="Z26" s="102"/>
    </row>
    <row r="27" spans="1:26" ht="13.5" customHeight="1" x14ac:dyDescent="0.2">
      <c r="A27" s="519" t="s">
        <v>42</v>
      </c>
      <c r="B27" s="656">
        <v>0</v>
      </c>
      <c r="C27" s="656"/>
      <c r="D27" s="656">
        <f>'[2]UNIDADES DE RIEGO 2013'!C50</f>
        <v>2077976</v>
      </c>
      <c r="E27" s="92"/>
      <c r="F27" s="102"/>
      <c r="G27" s="102"/>
      <c r="H27" s="102"/>
      <c r="I27" s="102"/>
      <c r="J27" s="102"/>
      <c r="K27" s="102"/>
      <c r="L27" s="102"/>
      <c r="M27" s="102"/>
      <c r="N27" s="102"/>
      <c r="O27" s="102"/>
      <c r="P27" s="102"/>
      <c r="Q27" s="102"/>
      <c r="R27" s="102"/>
      <c r="S27" s="102"/>
      <c r="T27" s="102"/>
      <c r="U27" s="102"/>
      <c r="V27" s="102"/>
      <c r="W27" s="102"/>
      <c r="X27" s="102"/>
      <c r="Y27" s="102"/>
      <c r="Z27" s="102"/>
    </row>
    <row r="28" spans="1:26" ht="13.5" customHeight="1" x14ac:dyDescent="0.2">
      <c r="A28" s="519" t="s">
        <v>14</v>
      </c>
      <c r="B28" s="656">
        <v>0</v>
      </c>
      <c r="C28" s="656"/>
      <c r="D28" s="656">
        <f>'[2]UNIDADES DE RIEGO 2013'!C52</f>
        <v>631800</v>
      </c>
      <c r="E28" s="92"/>
      <c r="F28" s="102"/>
      <c r="G28" s="102"/>
      <c r="H28" s="102"/>
      <c r="I28" s="102"/>
      <c r="J28" s="102"/>
      <c r="K28" s="102"/>
      <c r="L28" s="102"/>
      <c r="M28" s="102"/>
      <c r="N28" s="102"/>
      <c r="O28" s="102"/>
      <c r="P28" s="102"/>
      <c r="Q28" s="102"/>
      <c r="R28" s="102"/>
      <c r="S28" s="102"/>
      <c r="T28" s="102"/>
      <c r="U28" s="102"/>
      <c r="V28" s="102"/>
      <c r="W28" s="102"/>
      <c r="X28" s="102"/>
      <c r="Y28" s="102"/>
      <c r="Z28" s="102"/>
    </row>
    <row r="29" spans="1:26" ht="13.5" customHeight="1" x14ac:dyDescent="0.2">
      <c r="A29" s="651" t="s">
        <v>255</v>
      </c>
      <c r="B29" s="659">
        <v>0</v>
      </c>
      <c r="C29" s="659"/>
      <c r="D29" s="659">
        <f>'[2]UNIDADES DE RIEGO 2013'!C54</f>
        <v>110056</v>
      </c>
      <c r="E29" s="654"/>
      <c r="F29" s="102"/>
      <c r="G29" s="102"/>
      <c r="H29" s="102"/>
      <c r="I29" s="102"/>
      <c r="J29" s="102"/>
      <c r="K29" s="102"/>
      <c r="L29" s="102"/>
      <c r="M29" s="102"/>
      <c r="N29" s="102"/>
      <c r="O29" s="102"/>
      <c r="P29" s="102"/>
      <c r="Q29" s="102"/>
      <c r="R29" s="102"/>
      <c r="S29" s="102"/>
      <c r="T29" s="102"/>
      <c r="U29" s="102"/>
      <c r="V29" s="102"/>
      <c r="W29" s="102"/>
      <c r="X29" s="102"/>
      <c r="Y29" s="102"/>
      <c r="Z29" s="102"/>
    </row>
    <row r="30" spans="1:26" ht="13.5" customHeight="1" x14ac:dyDescent="0.2">
      <c r="A30" s="406"/>
      <c r="B30" s="404"/>
      <c r="C30" s="109"/>
      <c r="D30" s="108"/>
      <c r="E30" s="108"/>
    </row>
    <row r="31" spans="1:26" ht="13.5" customHeight="1" x14ac:dyDescent="0.2">
      <c r="A31" s="913" t="s">
        <v>292</v>
      </c>
      <c r="B31" s="913"/>
      <c r="C31" s="913"/>
      <c r="D31" s="913"/>
      <c r="E31" s="913"/>
    </row>
    <row r="32" spans="1:26" x14ac:dyDescent="0.2">
      <c r="A32" s="108"/>
      <c r="B32" s="404"/>
      <c r="C32" s="109"/>
      <c r="D32" s="108"/>
      <c r="E32" s="108"/>
    </row>
    <row r="33" spans="1:5" x14ac:dyDescent="0.2">
      <c r="A33" s="108"/>
      <c r="B33" s="404"/>
      <c r="C33" s="109"/>
      <c r="D33" s="108"/>
      <c r="E33" s="108"/>
    </row>
  </sheetData>
  <mergeCells count="3">
    <mergeCell ref="A4:A5"/>
    <mergeCell ref="B4:E4"/>
    <mergeCell ref="A31:E31"/>
  </mergeCells>
  <printOptions horizontalCentered="1" verticalCentered="1"/>
  <pageMargins left="0.98425196850393704" right="0.39370078740157483" top="0.39370078740157483" bottom="0.39370078740157483" header="0" footer="0.59055118110236227"/>
  <pageSetup fitToWidth="0" orientation="landscape" r:id="rId1"/>
  <headerFooter>
    <oddFooter>&amp;L&amp;"Tahoma,Normal"&amp;10 384</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4"/>
  <sheetViews>
    <sheetView showGridLines="0" view="pageBreakPreview" zoomScaleNormal="75" zoomScaleSheetLayoutView="100" workbookViewId="0">
      <selection activeCell="B40" sqref="B40"/>
    </sheetView>
  </sheetViews>
  <sheetFormatPr baseColWidth="10" defaultRowHeight="12.75" x14ac:dyDescent="0.25"/>
  <cols>
    <col min="1" max="1" width="22.85546875" style="115" customWidth="1"/>
    <col min="2" max="2" width="61.5703125" style="130" customWidth="1"/>
    <col min="3" max="3" width="17.7109375" style="115" bestFit="1" customWidth="1"/>
    <col min="4" max="4" width="2.7109375" style="115" customWidth="1"/>
    <col min="5" max="5" width="10.7109375" style="127" customWidth="1"/>
    <col min="6" max="6" width="3.85546875" style="128" customWidth="1"/>
    <col min="7" max="7" width="11.42578125" style="115"/>
    <col min="8" max="8" width="16.5703125" style="115" bestFit="1" customWidth="1"/>
    <col min="9" max="16384" width="11.42578125" style="115"/>
  </cols>
  <sheetData>
    <row r="1" spans="1:13" s="108" customFormat="1" ht="15.75" customHeight="1" x14ac:dyDescent="0.25">
      <c r="A1" s="80" t="s">
        <v>293</v>
      </c>
      <c r="B1" s="103"/>
      <c r="C1" s="104"/>
      <c r="D1" s="104"/>
      <c r="E1" s="105"/>
      <c r="F1" s="83" t="s">
        <v>283</v>
      </c>
      <c r="G1" s="106"/>
      <c r="H1" s="107"/>
      <c r="J1" s="104"/>
      <c r="K1" s="109"/>
      <c r="L1" s="109"/>
      <c r="M1" s="109"/>
    </row>
    <row r="2" spans="1:13" s="108" customFormat="1" ht="15.75" customHeight="1" x14ac:dyDescent="0.25">
      <c r="A2" s="80" t="s">
        <v>1062</v>
      </c>
      <c r="B2" s="103"/>
      <c r="C2" s="104"/>
      <c r="D2" s="104"/>
      <c r="E2" s="105"/>
      <c r="F2" s="110"/>
      <c r="G2" s="106"/>
      <c r="H2" s="106"/>
      <c r="I2" s="104"/>
      <c r="J2" s="104"/>
      <c r="K2" s="104"/>
      <c r="L2" s="109"/>
      <c r="M2" s="109"/>
    </row>
    <row r="3" spans="1:13" ht="15" x14ac:dyDescent="0.25">
      <c r="A3" s="111">
        <v>2012</v>
      </c>
      <c r="B3" s="112"/>
      <c r="C3" s="113"/>
      <c r="D3" s="113"/>
      <c r="E3" s="114"/>
      <c r="F3" s="113"/>
    </row>
    <row r="4" spans="1:13" ht="15" x14ac:dyDescent="0.25">
      <c r="A4" s="111"/>
      <c r="B4" s="112"/>
      <c r="C4" s="113"/>
      <c r="D4" s="113"/>
      <c r="E4" s="114"/>
      <c r="F4" s="113"/>
    </row>
    <row r="5" spans="1:13" ht="28.5" customHeight="1" x14ac:dyDescent="0.25">
      <c r="A5" s="95" t="s">
        <v>280</v>
      </c>
      <c r="B5" s="95" t="s">
        <v>294</v>
      </c>
      <c r="C5" s="907" t="s">
        <v>295</v>
      </c>
      <c r="D5" s="907"/>
      <c r="E5" s="914" t="s">
        <v>296</v>
      </c>
      <c r="F5" s="914"/>
      <c r="I5" s="108"/>
    </row>
    <row r="6" spans="1:13" ht="16.5" customHeight="1" x14ac:dyDescent="0.25">
      <c r="A6" s="407" t="s">
        <v>297</v>
      </c>
      <c r="B6" s="407"/>
      <c r="C6" s="408">
        <f>C7+C10+C14</f>
        <v>4685926</v>
      </c>
      <c r="D6" s="79"/>
      <c r="E6" s="79"/>
      <c r="F6" s="79"/>
      <c r="I6" s="108"/>
    </row>
    <row r="7" spans="1:13" ht="22.5" customHeight="1" x14ac:dyDescent="0.25">
      <c r="A7" s="919" t="s">
        <v>298</v>
      </c>
      <c r="B7" s="919"/>
      <c r="C7" s="666">
        <f>C8</f>
        <v>200000</v>
      </c>
      <c r="D7" s="662"/>
      <c r="E7" s="662"/>
      <c r="F7" s="663"/>
      <c r="G7" s="116"/>
      <c r="H7" s="117"/>
      <c r="I7" s="108"/>
    </row>
    <row r="8" spans="1:13" ht="12.75" customHeight="1" x14ac:dyDescent="0.25">
      <c r="A8" s="915" t="s">
        <v>90</v>
      </c>
      <c r="B8" s="667" t="s">
        <v>299</v>
      </c>
      <c r="C8" s="668">
        <f>SUM(C9)</f>
        <v>200000</v>
      </c>
      <c r="D8" s="88"/>
      <c r="E8" s="88"/>
      <c r="F8" s="88"/>
      <c r="G8" s="118"/>
      <c r="H8" s="117"/>
    </row>
    <row r="9" spans="1:13" ht="12.75" customHeight="1" x14ac:dyDescent="0.25">
      <c r="A9" s="915"/>
      <c r="B9" s="669" t="s">
        <v>300</v>
      </c>
      <c r="C9" s="670">
        <v>200000</v>
      </c>
      <c r="D9" s="88"/>
      <c r="E9" s="88">
        <v>35</v>
      </c>
      <c r="F9" s="88"/>
      <c r="G9" s="119"/>
    </row>
    <row r="10" spans="1:13" ht="22.5" customHeight="1" x14ac:dyDescent="0.25">
      <c r="A10" s="918" t="s">
        <v>262</v>
      </c>
      <c r="B10" s="918"/>
      <c r="C10" s="668">
        <f>C11</f>
        <v>2993701</v>
      </c>
      <c r="D10" s="665"/>
      <c r="E10" s="664"/>
      <c r="F10" s="664"/>
      <c r="I10" s="108"/>
    </row>
    <row r="11" spans="1:13" ht="12.75" customHeight="1" x14ac:dyDescent="0.25">
      <c r="A11" s="916" t="s">
        <v>255</v>
      </c>
      <c r="B11" s="667" t="s">
        <v>301</v>
      </c>
      <c r="C11" s="668">
        <f>SUM(C12:C13)</f>
        <v>2993701</v>
      </c>
      <c r="D11" s="88"/>
      <c r="E11" s="88"/>
      <c r="F11" s="88"/>
      <c r="G11" s="119"/>
    </row>
    <row r="12" spans="1:13" ht="12.75" customHeight="1" x14ac:dyDescent="0.25">
      <c r="A12" s="916"/>
      <c r="B12" s="671" t="s">
        <v>302</v>
      </c>
      <c r="C12" s="672">
        <v>1524986</v>
      </c>
      <c r="D12" s="88"/>
      <c r="E12" s="88">
        <v>2500</v>
      </c>
      <c r="F12" s="88"/>
      <c r="G12" s="119"/>
    </row>
    <row r="13" spans="1:13" ht="12.75" customHeight="1" x14ac:dyDescent="0.25">
      <c r="A13" s="916"/>
      <c r="B13" s="671" t="s">
        <v>303</v>
      </c>
      <c r="C13" s="672">
        <v>1468715</v>
      </c>
      <c r="D13" s="88"/>
      <c r="E13" s="88">
        <v>2500</v>
      </c>
      <c r="F13" s="88"/>
      <c r="G13" s="119"/>
    </row>
    <row r="14" spans="1:13" ht="22.5" customHeight="1" x14ac:dyDescent="0.25">
      <c r="A14" s="918" t="s">
        <v>274</v>
      </c>
      <c r="B14" s="918"/>
      <c r="C14" s="668">
        <f>C15</f>
        <v>1492225</v>
      </c>
      <c r="D14" s="88"/>
      <c r="E14" s="88"/>
      <c r="F14" s="88"/>
      <c r="G14" s="119"/>
    </row>
    <row r="15" spans="1:13" ht="12.75" customHeight="1" x14ac:dyDescent="0.25">
      <c r="A15" s="916" t="s">
        <v>255</v>
      </c>
      <c r="B15" s="667" t="s">
        <v>301</v>
      </c>
      <c r="C15" s="668">
        <f>SUM(C16)</f>
        <v>1492225</v>
      </c>
      <c r="D15" s="88"/>
      <c r="E15" s="88"/>
      <c r="F15" s="88"/>
      <c r="G15" s="119"/>
    </row>
    <row r="16" spans="1:13" ht="12.75" customHeight="1" x14ac:dyDescent="0.25">
      <c r="A16" s="917"/>
      <c r="B16" s="673" t="s">
        <v>837</v>
      </c>
      <c r="C16" s="674">
        <v>1492225</v>
      </c>
      <c r="D16" s="646"/>
      <c r="E16" s="646">
        <v>30</v>
      </c>
      <c r="F16" s="646"/>
      <c r="G16" s="119"/>
    </row>
    <row r="17" spans="1:7" ht="15" x14ac:dyDescent="0.25">
      <c r="A17" s="120"/>
      <c r="B17" s="121"/>
      <c r="C17" s="122"/>
      <c r="D17" s="88"/>
      <c r="E17" s="88"/>
      <c r="F17" s="88"/>
      <c r="G17" s="119"/>
    </row>
    <row r="18" spans="1:7" ht="15" customHeight="1" x14ac:dyDescent="0.2">
      <c r="A18" s="123" t="s">
        <v>292</v>
      </c>
      <c r="B18" s="93"/>
      <c r="C18" s="124"/>
      <c r="D18" s="94"/>
      <c r="E18" s="94"/>
      <c r="F18" s="94"/>
      <c r="G18" s="119"/>
    </row>
    <row r="19" spans="1:7" ht="16.5" customHeight="1" x14ac:dyDescent="0.25">
      <c r="A19" s="125"/>
      <c r="B19" s="93"/>
      <c r="E19" s="94"/>
      <c r="F19" s="94"/>
    </row>
    <row r="20" spans="1:7" ht="15" customHeight="1" x14ac:dyDescent="0.25">
      <c r="A20" s="126"/>
      <c r="B20" s="126"/>
    </row>
    <row r="34" spans="1:1" x14ac:dyDescent="0.25">
      <c r="A34" s="129"/>
    </row>
  </sheetData>
  <mergeCells count="8">
    <mergeCell ref="C5:D5"/>
    <mergeCell ref="E5:F5"/>
    <mergeCell ref="A8:A9"/>
    <mergeCell ref="A11:A13"/>
    <mergeCell ref="A15:A16"/>
    <mergeCell ref="A14:B14"/>
    <mergeCell ref="A10:B10"/>
    <mergeCell ref="A7:B7"/>
  </mergeCells>
  <printOptions horizontalCentered="1" verticalCentered="1"/>
  <pageMargins left="0.98425196850393704" right="0.39370078740157483" top="0.39370078740157483" bottom="0.39370078740157483" header="0" footer="0.59055118110236227"/>
  <pageSetup fitToWidth="0" orientation="landscape" r:id="rId1"/>
  <headerFooter>
    <oddFooter>&amp;R&amp;"Tahoma,Normal"&amp;10 385</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4"/>
  <sheetViews>
    <sheetView showGridLines="0" view="pageBreakPreview" zoomScaleNormal="115" zoomScaleSheetLayoutView="100" workbookViewId="0">
      <selection activeCell="B40" sqref="B40"/>
    </sheetView>
  </sheetViews>
  <sheetFormatPr baseColWidth="10" defaultRowHeight="12.75" x14ac:dyDescent="0.25"/>
  <cols>
    <col min="1" max="1" width="22.85546875" style="115" customWidth="1"/>
    <col min="2" max="2" width="69.28515625" style="130" customWidth="1"/>
    <col min="3" max="3" width="16.42578125" style="115" customWidth="1"/>
    <col min="4" max="4" width="2.7109375" style="115" customWidth="1"/>
    <col min="5" max="5" width="12.28515625" style="127" customWidth="1"/>
    <col min="6" max="6" width="2.7109375" style="128" customWidth="1"/>
    <col min="7" max="7" width="11.42578125" style="115"/>
    <col min="8" max="8" width="16.5703125" style="115" bestFit="1" customWidth="1"/>
    <col min="9" max="16384" width="11.42578125" style="115"/>
  </cols>
  <sheetData>
    <row r="1" spans="1:13" s="108" customFormat="1" ht="15.75" customHeight="1" x14ac:dyDescent="0.25">
      <c r="A1" s="80" t="s">
        <v>293</v>
      </c>
      <c r="B1" s="103"/>
      <c r="C1" s="104"/>
      <c r="D1" s="104"/>
      <c r="E1" s="105"/>
      <c r="F1" s="83" t="s">
        <v>284</v>
      </c>
      <c r="G1" s="106"/>
      <c r="H1" s="107"/>
      <c r="J1" s="104"/>
      <c r="K1" s="109"/>
      <c r="L1" s="109"/>
      <c r="M1" s="109"/>
    </row>
    <row r="2" spans="1:13" s="108" customFormat="1" ht="15.75" customHeight="1" x14ac:dyDescent="0.25">
      <c r="A2" s="80" t="s">
        <v>1062</v>
      </c>
      <c r="B2" s="103"/>
      <c r="C2" s="104"/>
      <c r="D2" s="104"/>
      <c r="E2" s="105"/>
      <c r="F2" s="110"/>
      <c r="G2" s="106"/>
      <c r="H2" s="106"/>
      <c r="I2" s="104"/>
      <c r="J2" s="104"/>
      <c r="K2" s="104"/>
      <c r="L2" s="109"/>
      <c r="M2" s="109"/>
    </row>
    <row r="3" spans="1:13" ht="15" x14ac:dyDescent="0.25">
      <c r="A3" s="111">
        <v>2013</v>
      </c>
      <c r="B3" s="112"/>
      <c r="C3" s="113"/>
      <c r="D3" s="113"/>
      <c r="E3" s="114"/>
      <c r="F3" s="113"/>
    </row>
    <row r="4" spans="1:13" ht="15" x14ac:dyDescent="0.25">
      <c r="A4" s="111"/>
      <c r="B4" s="112"/>
      <c r="C4" s="113"/>
      <c r="D4" s="113"/>
      <c r="E4" s="114"/>
      <c r="F4" s="113"/>
    </row>
    <row r="5" spans="1:13" ht="28.5" customHeight="1" x14ac:dyDescent="0.25">
      <c r="A5" s="95" t="s">
        <v>280</v>
      </c>
      <c r="B5" s="95" t="s">
        <v>294</v>
      </c>
      <c r="C5" s="907" t="s">
        <v>295</v>
      </c>
      <c r="D5" s="907"/>
      <c r="E5" s="914" t="s">
        <v>296</v>
      </c>
      <c r="F5" s="914"/>
      <c r="I5" s="108"/>
    </row>
    <row r="6" spans="1:13" ht="16.5" customHeight="1" x14ac:dyDescent="0.25">
      <c r="A6" s="407" t="s">
        <v>304</v>
      </c>
      <c r="B6" s="407"/>
      <c r="C6" s="408">
        <f>C9+C12+C13+C14+C15+C16</f>
        <v>7251542</v>
      </c>
      <c r="D6" s="79"/>
      <c r="E6" s="79"/>
      <c r="F6" s="79"/>
      <c r="I6" s="108"/>
    </row>
    <row r="7" spans="1:13" ht="22.5" customHeight="1" x14ac:dyDescent="0.25">
      <c r="A7" s="919" t="s">
        <v>298</v>
      </c>
      <c r="B7" s="919"/>
      <c r="C7" s="666">
        <f>C8</f>
        <v>2116415</v>
      </c>
      <c r="D7" s="662"/>
      <c r="E7" s="662"/>
      <c r="F7" s="663"/>
      <c r="G7" s="116"/>
      <c r="H7" s="117"/>
      <c r="I7" s="108"/>
    </row>
    <row r="8" spans="1:13" ht="12.75" customHeight="1" x14ac:dyDescent="0.25">
      <c r="A8" s="916" t="s">
        <v>255</v>
      </c>
      <c r="B8" s="667" t="s">
        <v>305</v>
      </c>
      <c r="C8" s="668">
        <f>SUM(C9)</f>
        <v>2116415</v>
      </c>
      <c r="D8" s="88"/>
      <c r="E8" s="88"/>
      <c r="F8" s="88"/>
      <c r="G8" s="118"/>
      <c r="H8" s="117"/>
    </row>
    <row r="9" spans="1:13" ht="12.75" customHeight="1" x14ac:dyDescent="0.25">
      <c r="A9" s="916"/>
      <c r="B9" s="669" t="s">
        <v>306</v>
      </c>
      <c r="C9" s="670">
        <v>2116415</v>
      </c>
      <c r="D9" s="88"/>
      <c r="E9" s="88">
        <v>1777227</v>
      </c>
      <c r="F9" s="88"/>
      <c r="G9" s="119"/>
    </row>
    <row r="10" spans="1:13" ht="22.5" customHeight="1" x14ac:dyDescent="0.25">
      <c r="A10" s="918" t="s">
        <v>261</v>
      </c>
      <c r="B10" s="918"/>
      <c r="C10" s="668">
        <f>C11</f>
        <v>5135127</v>
      </c>
      <c r="D10" s="665"/>
      <c r="E10" s="665"/>
      <c r="F10" s="664"/>
      <c r="G10" s="119"/>
    </row>
    <row r="11" spans="1:13" ht="12.75" customHeight="1" x14ac:dyDescent="0.25">
      <c r="A11" s="916" t="s">
        <v>255</v>
      </c>
      <c r="B11" s="667" t="s">
        <v>305</v>
      </c>
      <c r="C11" s="668">
        <f>SUM(C12:C16)</f>
        <v>5135127</v>
      </c>
      <c r="D11" s="88"/>
      <c r="E11" s="88"/>
      <c r="F11" s="88"/>
      <c r="G11" s="119"/>
    </row>
    <row r="12" spans="1:13" ht="38.25" x14ac:dyDescent="0.25">
      <c r="A12" s="916"/>
      <c r="B12" s="669" t="s">
        <v>841</v>
      </c>
      <c r="C12" s="670">
        <v>1072106</v>
      </c>
      <c r="D12" s="88"/>
      <c r="E12" s="670">
        <v>1251</v>
      </c>
      <c r="F12" s="88"/>
      <c r="G12" s="119"/>
    </row>
    <row r="13" spans="1:13" ht="38.25" x14ac:dyDescent="0.25">
      <c r="A13" s="916"/>
      <c r="B13" s="669" t="s">
        <v>839</v>
      </c>
      <c r="C13" s="670">
        <v>1894641</v>
      </c>
      <c r="D13" s="88"/>
      <c r="E13" s="670">
        <v>2115</v>
      </c>
      <c r="F13" s="88"/>
      <c r="G13" s="119"/>
    </row>
    <row r="14" spans="1:13" ht="51" x14ac:dyDescent="0.25">
      <c r="A14" s="916"/>
      <c r="B14" s="669" t="s">
        <v>840</v>
      </c>
      <c r="C14" s="670">
        <v>87974</v>
      </c>
      <c r="D14" s="88"/>
      <c r="E14" s="88">
        <v>0</v>
      </c>
      <c r="F14" s="88"/>
      <c r="G14" s="119"/>
    </row>
    <row r="15" spans="1:13" ht="38.25" x14ac:dyDescent="0.25">
      <c r="A15" s="916"/>
      <c r="B15" s="669" t="s">
        <v>1096</v>
      </c>
      <c r="C15" s="670">
        <v>303654</v>
      </c>
      <c r="D15" s="88"/>
      <c r="E15" s="88">
        <v>0</v>
      </c>
      <c r="F15" s="88"/>
      <c r="G15" s="119"/>
    </row>
    <row r="16" spans="1:13" ht="40.5" customHeight="1" x14ac:dyDescent="0.25">
      <c r="A16" s="917"/>
      <c r="B16" s="675" t="s">
        <v>838</v>
      </c>
      <c r="C16" s="674">
        <v>1776752</v>
      </c>
      <c r="D16" s="646"/>
      <c r="E16" s="646">
        <v>1754</v>
      </c>
      <c r="F16" s="646"/>
      <c r="G16" s="119"/>
    </row>
    <row r="17" spans="1:7" ht="15" x14ac:dyDescent="0.25">
      <c r="A17" s="120"/>
      <c r="B17" s="121"/>
      <c r="C17" s="122"/>
      <c r="D17" s="88"/>
      <c r="E17" s="88"/>
      <c r="F17" s="88"/>
      <c r="G17" s="119"/>
    </row>
    <row r="18" spans="1:7" ht="15" customHeight="1" x14ac:dyDescent="0.2">
      <c r="A18" s="123" t="s">
        <v>292</v>
      </c>
      <c r="B18" s="93"/>
      <c r="C18" s="124"/>
      <c r="D18" s="94"/>
      <c r="E18" s="94"/>
      <c r="F18" s="94"/>
      <c r="G18" s="119"/>
    </row>
    <row r="19" spans="1:7" ht="16.5" customHeight="1" x14ac:dyDescent="0.25">
      <c r="A19" s="125"/>
      <c r="B19" s="93"/>
      <c r="E19" s="94"/>
      <c r="F19" s="94"/>
    </row>
    <row r="20" spans="1:7" ht="15" customHeight="1" x14ac:dyDescent="0.25">
      <c r="A20" s="126"/>
      <c r="B20" s="126"/>
    </row>
    <row r="34" spans="1:6" x14ac:dyDescent="0.25">
      <c r="A34" s="129"/>
      <c r="B34" s="115"/>
      <c r="E34" s="115"/>
      <c r="F34" s="115"/>
    </row>
  </sheetData>
  <mergeCells count="6">
    <mergeCell ref="C5:D5"/>
    <mergeCell ref="E5:F5"/>
    <mergeCell ref="A8:A9"/>
    <mergeCell ref="A11:A16"/>
    <mergeCell ref="A10:B10"/>
    <mergeCell ref="A7:B7"/>
  </mergeCells>
  <printOptions horizontalCentered="1" verticalCentered="1"/>
  <pageMargins left="0.98425196850393704" right="0.39370078740157483" top="0.39370078740157483" bottom="0.39370078740157483" header="0" footer="0.59055118110236227"/>
  <pageSetup scale="95" fitToWidth="0" orientation="landscape" r:id="rId1"/>
  <headerFooter>
    <oddFooter>&amp;L&amp;"Tahoma,Normal"&amp;10 386</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8"/>
  <sheetViews>
    <sheetView showGridLines="0" view="pageBreakPreview" zoomScaleNormal="75" zoomScaleSheetLayoutView="100" workbookViewId="0">
      <selection activeCell="B40" sqref="B40"/>
    </sheetView>
  </sheetViews>
  <sheetFormatPr baseColWidth="10" defaultRowHeight="12.75" x14ac:dyDescent="0.2"/>
  <cols>
    <col min="1" max="1" width="39.140625" style="123" customWidth="1"/>
    <col min="2" max="2" width="54.5703125" style="141" customWidth="1"/>
    <col min="3" max="3" width="13" style="123" customWidth="1"/>
    <col min="4" max="4" width="3" style="123" customWidth="1"/>
    <col min="5" max="5" width="12.28515625" style="142" customWidth="1"/>
    <col min="6" max="6" width="3.7109375" style="142" customWidth="1"/>
    <col min="7" max="16384" width="11.42578125" style="123"/>
  </cols>
  <sheetData>
    <row r="1" spans="1:13" s="82" customFormat="1" ht="15.75" customHeight="1" x14ac:dyDescent="0.2">
      <c r="A1" s="80" t="s">
        <v>1042</v>
      </c>
      <c r="B1" s="131"/>
      <c r="C1" s="104"/>
      <c r="D1" s="104"/>
      <c r="E1" s="110"/>
      <c r="F1" s="180" t="s">
        <v>285</v>
      </c>
      <c r="G1" s="134"/>
      <c r="H1" s="135"/>
      <c r="J1" s="87"/>
      <c r="K1" s="98"/>
      <c r="L1" s="98"/>
      <c r="M1" s="98"/>
    </row>
    <row r="2" spans="1:13" s="82" customFormat="1" ht="15.75" customHeight="1" x14ac:dyDescent="0.2">
      <c r="A2" s="80" t="s">
        <v>1081</v>
      </c>
      <c r="B2" s="131"/>
      <c r="C2" s="104"/>
      <c r="D2" s="104"/>
      <c r="E2" s="110"/>
      <c r="F2" s="180"/>
      <c r="G2" s="134"/>
      <c r="H2" s="135"/>
      <c r="J2" s="87"/>
      <c r="K2" s="98"/>
      <c r="L2" s="98"/>
      <c r="M2" s="98"/>
    </row>
    <row r="3" spans="1:13" s="82" customFormat="1" ht="15.75" customHeight="1" x14ac:dyDescent="0.2">
      <c r="A3" s="80" t="s">
        <v>1063</v>
      </c>
      <c r="B3" s="131"/>
      <c r="C3" s="104"/>
      <c r="D3" s="104"/>
      <c r="E3" s="110"/>
      <c r="F3" s="180"/>
      <c r="G3" s="134"/>
      <c r="H3" s="135"/>
      <c r="J3" s="87"/>
      <c r="K3" s="98"/>
      <c r="L3" s="98"/>
      <c r="M3" s="98"/>
    </row>
    <row r="4" spans="1:13" ht="15" x14ac:dyDescent="0.2">
      <c r="A4" s="411"/>
      <c r="B4" s="412"/>
      <c r="C4" s="113"/>
      <c r="D4" s="113"/>
      <c r="E4" s="113"/>
      <c r="F4" s="113"/>
    </row>
    <row r="5" spans="1:13" ht="26.25" customHeight="1" x14ac:dyDescent="0.2">
      <c r="A5" s="320" t="s">
        <v>280</v>
      </c>
      <c r="B5" s="320" t="s">
        <v>294</v>
      </c>
      <c r="C5" s="907" t="s">
        <v>295</v>
      </c>
      <c r="D5" s="907"/>
      <c r="E5" s="914" t="s">
        <v>296</v>
      </c>
      <c r="F5" s="920"/>
      <c r="I5" s="82"/>
    </row>
    <row r="6" spans="1:13" ht="18.75" customHeight="1" x14ac:dyDescent="0.2">
      <c r="A6" s="395" t="s">
        <v>307</v>
      </c>
      <c r="B6" s="409"/>
      <c r="C6" s="79">
        <f>+C7</f>
        <v>2024000</v>
      </c>
      <c r="D6" s="396"/>
      <c r="E6" s="396"/>
      <c r="F6" s="396"/>
      <c r="I6" s="82"/>
    </row>
    <row r="7" spans="1:13" s="82" customFormat="1" ht="18.75" customHeight="1" x14ac:dyDescent="0.2">
      <c r="A7" s="925" t="s">
        <v>262</v>
      </c>
      <c r="B7" s="925"/>
      <c r="C7" s="637">
        <f>+C8</f>
        <v>2024000</v>
      </c>
      <c r="D7" s="638"/>
      <c r="E7" s="638"/>
      <c r="F7" s="638"/>
    </row>
    <row r="8" spans="1:13" s="82" customFormat="1" ht="18.75" customHeight="1" x14ac:dyDescent="0.2">
      <c r="A8" s="921" t="s">
        <v>308</v>
      </c>
      <c r="B8" s="676" t="s">
        <v>309</v>
      </c>
      <c r="C8" s="640">
        <f>SUM(C9:C16)</f>
        <v>2024000</v>
      </c>
      <c r="D8" s="162"/>
      <c r="E8" s="162"/>
      <c r="F8" s="162"/>
    </row>
    <row r="9" spans="1:13" ht="29.25" customHeight="1" x14ac:dyDescent="0.2">
      <c r="A9" s="921"/>
      <c r="B9" s="196" t="s">
        <v>310</v>
      </c>
      <c r="C9" s="166">
        <v>4248</v>
      </c>
      <c r="D9" s="94"/>
      <c r="E9" s="923">
        <v>1699613</v>
      </c>
      <c r="F9" s="923"/>
      <c r="G9" s="139"/>
    </row>
    <row r="10" spans="1:13" ht="21" customHeight="1" x14ac:dyDescent="0.2">
      <c r="A10" s="921"/>
      <c r="B10" s="93" t="s">
        <v>311</v>
      </c>
      <c r="C10" s="166">
        <v>190000</v>
      </c>
      <c r="D10" s="94"/>
      <c r="E10" s="923"/>
      <c r="F10" s="923"/>
      <c r="G10" s="139"/>
    </row>
    <row r="11" spans="1:13" ht="21" customHeight="1" x14ac:dyDescent="0.2">
      <c r="A11" s="921"/>
      <c r="B11" s="196" t="s">
        <v>312</v>
      </c>
      <c r="C11" s="166">
        <v>550000</v>
      </c>
      <c r="D11" s="94"/>
      <c r="E11" s="923"/>
      <c r="F11" s="923"/>
      <c r="G11" s="139"/>
    </row>
    <row r="12" spans="1:13" ht="21" customHeight="1" x14ac:dyDescent="0.2">
      <c r="A12" s="921"/>
      <c r="B12" s="196" t="s">
        <v>313</v>
      </c>
      <c r="C12" s="166">
        <v>500000</v>
      </c>
      <c r="D12" s="94"/>
      <c r="E12" s="923"/>
      <c r="F12" s="923"/>
      <c r="G12" s="139"/>
    </row>
    <row r="13" spans="1:13" ht="21" customHeight="1" x14ac:dyDescent="0.2">
      <c r="A13" s="921"/>
      <c r="B13" s="196" t="s">
        <v>842</v>
      </c>
      <c r="C13" s="166">
        <v>149792</v>
      </c>
      <c r="D13" s="94"/>
      <c r="E13" s="923"/>
      <c r="F13" s="923"/>
      <c r="G13" s="139"/>
    </row>
    <row r="14" spans="1:13" ht="21" customHeight="1" x14ac:dyDescent="0.2">
      <c r="A14" s="921"/>
      <c r="B14" s="93" t="s">
        <v>314</v>
      </c>
      <c r="C14" s="166">
        <v>240000</v>
      </c>
      <c r="D14" s="94"/>
      <c r="E14" s="923"/>
      <c r="F14" s="923"/>
      <c r="G14" s="139"/>
    </row>
    <row r="15" spans="1:13" ht="21" customHeight="1" x14ac:dyDescent="0.2">
      <c r="A15" s="921"/>
      <c r="B15" s="196" t="s">
        <v>315</v>
      </c>
      <c r="C15" s="166">
        <v>84960</v>
      </c>
      <c r="D15" s="94"/>
      <c r="E15" s="923"/>
      <c r="F15" s="923"/>
      <c r="G15" s="139"/>
    </row>
    <row r="16" spans="1:13" ht="21" customHeight="1" x14ac:dyDescent="0.2">
      <c r="A16" s="922"/>
      <c r="B16" s="677" t="s">
        <v>316</v>
      </c>
      <c r="C16" s="678">
        <v>305000</v>
      </c>
      <c r="D16" s="635"/>
      <c r="E16" s="924"/>
      <c r="F16" s="924"/>
      <c r="G16" s="139"/>
    </row>
    <row r="17" spans="1:6" ht="21" customHeight="1" x14ac:dyDescent="0.2">
      <c r="A17" s="321"/>
      <c r="B17" s="93"/>
      <c r="C17" s="94"/>
      <c r="D17" s="94"/>
      <c r="E17" s="94"/>
      <c r="F17" s="94"/>
    </row>
    <row r="18" spans="1:6" ht="17.25" customHeight="1" x14ac:dyDescent="0.2">
      <c r="A18" s="329" t="s">
        <v>256</v>
      </c>
      <c r="B18" s="93"/>
      <c r="C18" s="115"/>
      <c r="D18" s="115"/>
      <c r="E18" s="94"/>
      <c r="F18" s="94"/>
    </row>
  </sheetData>
  <mergeCells count="5">
    <mergeCell ref="C5:D5"/>
    <mergeCell ref="E5:F5"/>
    <mergeCell ref="A8:A16"/>
    <mergeCell ref="E9:F16"/>
    <mergeCell ref="A7:B7"/>
  </mergeCells>
  <printOptions horizontalCentered="1" verticalCentered="1"/>
  <pageMargins left="0.98425196850393704" right="0.39370078740157483" top="0.39370078740157483" bottom="0.39370078740157483" header="0" footer="0.59055118110236227"/>
  <pageSetup scale="95" fitToWidth="0" orientation="landscape" r:id="rId1"/>
  <headerFooter>
    <oddFooter>&amp;R&amp;"Tahoma,Normal"&amp;10 387</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8"/>
  <sheetViews>
    <sheetView showGridLines="0" view="pageBreakPreview" zoomScaleNormal="75" zoomScaleSheetLayoutView="100" workbookViewId="0">
      <selection activeCell="B40" sqref="B40"/>
    </sheetView>
  </sheetViews>
  <sheetFormatPr baseColWidth="10" defaultRowHeight="12.75" x14ac:dyDescent="0.2"/>
  <cols>
    <col min="1" max="1" width="39.42578125" style="123" customWidth="1"/>
    <col min="2" max="2" width="55.140625" style="141" customWidth="1"/>
    <col min="3" max="3" width="13" style="123" customWidth="1"/>
    <col min="4" max="4" width="3" style="123" customWidth="1"/>
    <col min="5" max="5" width="12.28515625" style="142" customWidth="1"/>
    <col min="6" max="6" width="3.7109375" style="142" customWidth="1"/>
    <col min="7" max="16384" width="11.42578125" style="123"/>
  </cols>
  <sheetData>
    <row r="1" spans="1:13" s="82" customFormat="1" ht="15.75" customHeight="1" x14ac:dyDescent="0.2">
      <c r="A1" s="80" t="s">
        <v>1042</v>
      </c>
      <c r="B1" s="131"/>
      <c r="C1" s="87"/>
      <c r="D1" s="87"/>
      <c r="E1" s="132"/>
      <c r="F1" s="133" t="s">
        <v>344</v>
      </c>
      <c r="G1" s="134"/>
      <c r="H1" s="135"/>
      <c r="J1" s="87"/>
      <c r="K1" s="98"/>
      <c r="L1" s="98"/>
      <c r="M1" s="98"/>
    </row>
    <row r="2" spans="1:13" s="82" customFormat="1" ht="15.75" customHeight="1" x14ac:dyDescent="0.2">
      <c r="A2" s="80" t="s">
        <v>1081</v>
      </c>
      <c r="B2" s="131"/>
      <c r="C2" s="87"/>
      <c r="D2" s="87"/>
      <c r="E2" s="132"/>
      <c r="F2" s="133"/>
      <c r="G2" s="134"/>
      <c r="H2" s="135"/>
      <c r="J2" s="87"/>
      <c r="K2" s="98"/>
      <c r="L2" s="98"/>
      <c r="M2" s="98"/>
    </row>
    <row r="3" spans="1:13" s="82" customFormat="1" ht="15.75" customHeight="1" x14ac:dyDescent="0.2">
      <c r="A3" s="80" t="s">
        <v>1046</v>
      </c>
      <c r="B3" s="131"/>
      <c r="C3" s="87"/>
      <c r="D3" s="87"/>
      <c r="E3" s="132"/>
      <c r="F3" s="133"/>
      <c r="G3" s="134"/>
      <c r="H3" s="135"/>
      <c r="J3" s="87"/>
      <c r="K3" s="98"/>
      <c r="L3" s="98"/>
      <c r="M3" s="98"/>
    </row>
    <row r="4" spans="1:13" ht="15" x14ac:dyDescent="0.2">
      <c r="A4" s="136"/>
      <c r="B4" s="137"/>
      <c r="C4" s="138"/>
      <c r="D4" s="138"/>
      <c r="E4" s="138"/>
      <c r="F4" s="138"/>
    </row>
    <row r="5" spans="1:13" ht="28.5" customHeight="1" x14ac:dyDescent="0.2">
      <c r="A5" s="95" t="s">
        <v>280</v>
      </c>
      <c r="B5" s="95" t="s">
        <v>294</v>
      </c>
      <c r="C5" s="907" t="s">
        <v>295</v>
      </c>
      <c r="D5" s="907"/>
      <c r="E5" s="914" t="s">
        <v>296</v>
      </c>
      <c r="F5" s="920"/>
      <c r="I5" s="82"/>
    </row>
    <row r="6" spans="1:13" ht="18.75" customHeight="1" x14ac:dyDescent="0.2">
      <c r="A6" s="395" t="s">
        <v>318</v>
      </c>
      <c r="B6" s="409"/>
      <c r="C6" s="79">
        <f>+C7</f>
        <v>1600000</v>
      </c>
      <c r="D6" s="396"/>
      <c r="E6" s="396"/>
      <c r="F6" s="396"/>
      <c r="I6" s="82"/>
    </row>
    <row r="7" spans="1:13" s="82" customFormat="1" ht="18.75" customHeight="1" x14ac:dyDescent="0.2">
      <c r="A7" s="636" t="s">
        <v>262</v>
      </c>
      <c r="B7" s="679"/>
      <c r="C7" s="637">
        <f>+C8</f>
        <v>1600000</v>
      </c>
      <c r="D7" s="638"/>
      <c r="E7" s="638"/>
      <c r="F7" s="638"/>
    </row>
    <row r="8" spans="1:13" s="82" customFormat="1" ht="18.75" customHeight="1" x14ac:dyDescent="0.2">
      <c r="A8" s="921" t="s">
        <v>308</v>
      </c>
      <c r="B8" s="676" t="s">
        <v>309</v>
      </c>
      <c r="C8" s="640">
        <f>SUM(C9:C16)</f>
        <v>1600000</v>
      </c>
      <c r="D8" s="162"/>
      <c r="E8" s="162"/>
      <c r="F8" s="162"/>
    </row>
    <row r="9" spans="1:13" ht="21" customHeight="1" x14ac:dyDescent="0.2">
      <c r="A9" s="921"/>
      <c r="B9" s="196" t="s">
        <v>310</v>
      </c>
      <c r="C9" s="166">
        <v>3200</v>
      </c>
      <c r="D9" s="94"/>
      <c r="E9" s="923">
        <v>1777227</v>
      </c>
      <c r="F9" s="923"/>
      <c r="G9" s="139"/>
    </row>
    <row r="10" spans="1:13" ht="21" customHeight="1" x14ac:dyDescent="0.2">
      <c r="A10" s="921"/>
      <c r="B10" s="93" t="s">
        <v>311</v>
      </c>
      <c r="C10" s="166">
        <v>297000</v>
      </c>
      <c r="D10" s="94"/>
      <c r="E10" s="923"/>
      <c r="F10" s="923"/>
      <c r="G10" s="139"/>
    </row>
    <row r="11" spans="1:13" ht="21" customHeight="1" x14ac:dyDescent="0.2">
      <c r="A11" s="921"/>
      <c r="B11" s="196" t="s">
        <v>312</v>
      </c>
      <c r="C11" s="166">
        <v>372000</v>
      </c>
      <c r="D11" s="94"/>
      <c r="E11" s="923"/>
      <c r="F11" s="923"/>
      <c r="G11" s="139"/>
    </row>
    <row r="12" spans="1:13" ht="21" customHeight="1" x14ac:dyDescent="0.2">
      <c r="A12" s="921"/>
      <c r="B12" s="196" t="s">
        <v>313</v>
      </c>
      <c r="C12" s="166">
        <v>164400</v>
      </c>
      <c r="D12" s="94"/>
      <c r="E12" s="923"/>
      <c r="F12" s="923"/>
      <c r="G12" s="139"/>
    </row>
    <row r="13" spans="1:13" ht="21" customHeight="1" x14ac:dyDescent="0.2">
      <c r="A13" s="921"/>
      <c r="B13" s="196" t="s">
        <v>842</v>
      </c>
      <c r="C13" s="166">
        <v>109600</v>
      </c>
      <c r="D13" s="94"/>
      <c r="E13" s="923"/>
      <c r="F13" s="923"/>
      <c r="G13" s="139"/>
    </row>
    <row r="14" spans="1:13" ht="21" customHeight="1" x14ac:dyDescent="0.2">
      <c r="A14" s="921"/>
      <c r="B14" s="93" t="s">
        <v>314</v>
      </c>
      <c r="C14" s="166">
        <v>331800</v>
      </c>
      <c r="D14" s="94"/>
      <c r="E14" s="923"/>
      <c r="F14" s="923"/>
      <c r="G14" s="139"/>
    </row>
    <row r="15" spans="1:13" ht="21" customHeight="1" x14ac:dyDescent="0.2">
      <c r="A15" s="921"/>
      <c r="B15" s="196" t="s">
        <v>315</v>
      </c>
      <c r="C15" s="166">
        <v>48000</v>
      </c>
      <c r="D15" s="94"/>
      <c r="E15" s="923"/>
      <c r="F15" s="923"/>
      <c r="G15" s="139"/>
    </row>
    <row r="16" spans="1:13" ht="21" customHeight="1" x14ac:dyDescent="0.2">
      <c r="A16" s="922"/>
      <c r="B16" s="677" t="s">
        <v>316</v>
      </c>
      <c r="C16" s="678">
        <v>274000</v>
      </c>
      <c r="D16" s="635"/>
      <c r="E16" s="924"/>
      <c r="F16" s="924"/>
      <c r="G16" s="139"/>
    </row>
    <row r="17" spans="1:6" ht="21" customHeight="1" x14ac:dyDescent="0.2">
      <c r="A17" s="140"/>
      <c r="B17" s="93"/>
      <c r="C17" s="94"/>
      <c r="D17" s="94"/>
      <c r="E17" s="94"/>
      <c r="F17" s="94"/>
    </row>
    <row r="18" spans="1:6" ht="17.25" customHeight="1" x14ac:dyDescent="0.2">
      <c r="A18" s="125" t="s">
        <v>256</v>
      </c>
      <c r="B18" s="93"/>
      <c r="E18" s="94"/>
      <c r="F18" s="94"/>
    </row>
  </sheetData>
  <mergeCells count="4">
    <mergeCell ref="C5:D5"/>
    <mergeCell ref="E5:F5"/>
    <mergeCell ref="A8:A16"/>
    <mergeCell ref="E9:F16"/>
  </mergeCells>
  <printOptions horizontalCentered="1" verticalCentered="1"/>
  <pageMargins left="0.98425196850393704" right="0.39370078740157483" top="0.39370078740157483" bottom="0.39370078740157483" header="0" footer="0.59055118110236227"/>
  <pageSetup scale="95" fitToWidth="0" orientation="landscape" r:id="rId1"/>
  <headerFooter>
    <oddFooter>&amp;L&amp;"Tahoma,Normal"&amp;10 388</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27"/>
  <sheetViews>
    <sheetView showGridLines="0" view="pageBreakPreview" zoomScaleNormal="75" zoomScaleSheetLayoutView="100" workbookViewId="0">
      <selection activeCell="B40" sqref="B40"/>
    </sheetView>
  </sheetViews>
  <sheetFormatPr baseColWidth="10" defaultRowHeight="12.75" x14ac:dyDescent="0.2"/>
  <cols>
    <col min="1" max="1" width="25.7109375" style="123" customWidth="1"/>
    <col min="2" max="2" width="71.85546875" style="123" customWidth="1"/>
    <col min="3" max="3" width="17.42578125" style="123" bestFit="1" customWidth="1"/>
    <col min="4" max="4" width="3.7109375" style="123" customWidth="1"/>
    <col min="5" max="5" width="13.5703125" style="157" customWidth="1"/>
    <col min="6" max="6" width="3.7109375" style="157" customWidth="1"/>
    <col min="7" max="7" width="3" style="123" customWidth="1"/>
    <col min="8" max="16384" width="11.42578125" style="123"/>
  </cols>
  <sheetData>
    <row r="1" spans="1:8" s="82" customFormat="1" ht="15" x14ac:dyDescent="0.2">
      <c r="A1" s="143" t="s">
        <v>319</v>
      </c>
      <c r="B1" s="143"/>
      <c r="C1" s="144"/>
      <c r="D1" s="144"/>
      <c r="E1" s="145"/>
      <c r="F1" s="146" t="s">
        <v>345</v>
      </c>
    </row>
    <row r="2" spans="1:8" ht="15" x14ac:dyDescent="0.2">
      <c r="A2" s="147" t="s">
        <v>1064</v>
      </c>
      <c r="B2" s="147"/>
      <c r="C2" s="147"/>
      <c r="D2" s="147"/>
      <c r="E2" s="148"/>
      <c r="F2" s="148"/>
    </row>
    <row r="3" spans="1:8" ht="18" customHeight="1" x14ac:dyDescent="0.2">
      <c r="A3" s="111">
        <v>2012</v>
      </c>
      <c r="B3" s="416"/>
      <c r="C3" s="416"/>
      <c r="D3" s="416"/>
      <c r="E3" s="417"/>
      <c r="F3" s="417"/>
    </row>
    <row r="4" spans="1:8" ht="14.25" customHeight="1" x14ac:dyDescent="0.2">
      <c r="A4" s="111"/>
      <c r="B4" s="416"/>
      <c r="C4" s="416"/>
      <c r="D4" s="416"/>
      <c r="E4" s="417"/>
      <c r="F4" s="417"/>
    </row>
    <row r="5" spans="1:8" ht="30.75" customHeight="1" x14ac:dyDescent="0.2">
      <c r="A5" s="320" t="s">
        <v>280</v>
      </c>
      <c r="B5" s="320" t="s">
        <v>294</v>
      </c>
      <c r="C5" s="907" t="s">
        <v>295</v>
      </c>
      <c r="D5" s="907"/>
      <c r="E5" s="907" t="s">
        <v>296</v>
      </c>
      <c r="F5" s="907"/>
    </row>
    <row r="6" spans="1:8" s="152" customFormat="1" ht="18.75" customHeight="1" x14ac:dyDescent="0.2">
      <c r="A6" s="928" t="s">
        <v>320</v>
      </c>
      <c r="B6" s="928"/>
      <c r="C6" s="420">
        <f>+C7+C14+C19</f>
        <v>8933419.6899999995</v>
      </c>
      <c r="D6" s="421"/>
      <c r="E6" s="421"/>
      <c r="F6" s="421"/>
      <c r="G6" s="151"/>
    </row>
    <row r="7" spans="1:8" ht="18" customHeight="1" x14ac:dyDescent="0.2">
      <c r="A7" s="925" t="s">
        <v>276</v>
      </c>
      <c r="B7" s="925"/>
      <c r="C7" s="647">
        <v>3474625.33</v>
      </c>
      <c r="D7" s="648"/>
      <c r="E7" s="648"/>
      <c r="F7" s="648"/>
      <c r="G7" s="153"/>
    </row>
    <row r="8" spans="1:8" ht="18" customHeight="1" x14ac:dyDescent="0.2">
      <c r="A8" s="908" t="s">
        <v>321</v>
      </c>
      <c r="B8" s="641" t="s">
        <v>322</v>
      </c>
      <c r="C8" s="668">
        <v>2900001.16</v>
      </c>
      <c r="D8" s="182"/>
      <c r="E8" s="182"/>
      <c r="F8" s="182"/>
      <c r="G8" s="153"/>
    </row>
    <row r="9" spans="1:8" ht="15" customHeight="1" x14ac:dyDescent="0.2">
      <c r="A9" s="908"/>
      <c r="B9" s="669" t="s">
        <v>323</v>
      </c>
      <c r="C9" s="643">
        <v>2900001.16</v>
      </c>
      <c r="D9" s="641"/>
      <c r="E9" s="643">
        <v>400</v>
      </c>
      <c r="F9" s="641"/>
      <c r="G9" s="153"/>
    </row>
    <row r="10" spans="1:8" x14ac:dyDescent="0.2">
      <c r="A10" s="908" t="s">
        <v>13</v>
      </c>
      <c r="B10" s="680" t="s">
        <v>324</v>
      </c>
      <c r="C10" s="668">
        <v>315965.58</v>
      </c>
      <c r="D10" s="194"/>
      <c r="E10" s="194"/>
      <c r="F10" s="194"/>
      <c r="G10" s="153"/>
    </row>
    <row r="11" spans="1:8" ht="26.25" customHeight="1" x14ac:dyDescent="0.2">
      <c r="A11" s="908"/>
      <c r="B11" s="669" t="s">
        <v>843</v>
      </c>
      <c r="C11" s="643">
        <v>315965.58</v>
      </c>
      <c r="D11" s="641"/>
      <c r="E11" s="643">
        <v>1134</v>
      </c>
      <c r="F11" s="641"/>
      <c r="G11" s="153"/>
    </row>
    <row r="12" spans="1:8" ht="18" customHeight="1" x14ac:dyDescent="0.2">
      <c r="A12" s="908" t="s">
        <v>91</v>
      </c>
      <c r="B12" s="641" t="s">
        <v>325</v>
      </c>
      <c r="C12" s="668">
        <v>258658.59</v>
      </c>
      <c r="D12" s="194"/>
      <c r="E12" s="194"/>
      <c r="F12" s="194"/>
      <c r="G12" s="153"/>
    </row>
    <row r="13" spans="1:8" ht="15" customHeight="1" x14ac:dyDescent="0.2">
      <c r="A13" s="908"/>
      <c r="B13" s="669" t="s">
        <v>844</v>
      </c>
      <c r="C13" s="643">
        <v>258658.59</v>
      </c>
      <c r="D13" s="93"/>
      <c r="E13" s="643">
        <v>2500</v>
      </c>
      <c r="F13" s="93"/>
      <c r="G13" s="153"/>
    </row>
    <row r="14" spans="1:8" ht="18" customHeight="1" x14ac:dyDescent="0.2">
      <c r="A14" s="927" t="s">
        <v>265</v>
      </c>
      <c r="B14" s="927"/>
      <c r="C14" s="668">
        <v>940640.84</v>
      </c>
      <c r="D14" s="194"/>
      <c r="E14" s="194"/>
      <c r="F14" s="194"/>
      <c r="G14" s="153"/>
    </row>
    <row r="15" spans="1:8" x14ac:dyDescent="0.2">
      <c r="A15" s="908" t="s">
        <v>78</v>
      </c>
      <c r="B15" s="641" t="s">
        <v>326</v>
      </c>
      <c r="C15" s="668">
        <v>713786.48</v>
      </c>
      <c r="D15" s="93"/>
      <c r="E15" s="643"/>
      <c r="F15" s="93"/>
      <c r="G15" s="154"/>
      <c r="H15" s="82"/>
    </row>
    <row r="16" spans="1:8" ht="15" customHeight="1" x14ac:dyDescent="0.2">
      <c r="A16" s="908"/>
      <c r="B16" s="669" t="s">
        <v>845</v>
      </c>
      <c r="C16" s="681">
        <v>713786.48</v>
      </c>
      <c r="D16" s="194"/>
      <c r="E16" s="194"/>
      <c r="F16" s="194"/>
      <c r="G16" s="154"/>
      <c r="H16" s="82"/>
    </row>
    <row r="17" spans="1:8" x14ac:dyDescent="0.2">
      <c r="A17" s="908" t="s">
        <v>89</v>
      </c>
      <c r="B17" s="641" t="s">
        <v>327</v>
      </c>
      <c r="C17" s="668">
        <v>226854.36</v>
      </c>
      <c r="D17" s="93"/>
      <c r="E17" s="643"/>
      <c r="F17" s="93"/>
      <c r="G17" s="154"/>
      <c r="H17" s="82"/>
    </row>
    <row r="18" spans="1:8" ht="25.5" x14ac:dyDescent="0.2">
      <c r="A18" s="908"/>
      <c r="B18" s="669" t="s">
        <v>846</v>
      </c>
      <c r="C18" s="681">
        <v>226854.36</v>
      </c>
      <c r="D18" s="194"/>
      <c r="E18" s="194"/>
      <c r="F18" s="194"/>
      <c r="G18" s="154"/>
      <c r="H18" s="82"/>
    </row>
    <row r="19" spans="1:8" ht="25.5" customHeight="1" x14ac:dyDescent="0.2">
      <c r="A19" s="927" t="s">
        <v>274</v>
      </c>
      <c r="B19" s="927"/>
      <c r="C19" s="668">
        <v>4518153.5199999996</v>
      </c>
      <c r="D19" s="93"/>
      <c r="E19" s="643"/>
      <c r="F19" s="93"/>
      <c r="G19" s="154"/>
      <c r="H19" s="82"/>
    </row>
    <row r="20" spans="1:8" x14ac:dyDescent="0.2">
      <c r="A20" s="908" t="s">
        <v>151</v>
      </c>
      <c r="B20" s="641" t="s">
        <v>328</v>
      </c>
      <c r="C20" s="668">
        <v>2018153.52</v>
      </c>
      <c r="D20" s="194"/>
      <c r="E20" s="682"/>
      <c r="F20" s="194"/>
      <c r="G20" s="154"/>
      <c r="H20" s="82"/>
    </row>
    <row r="21" spans="1:8" ht="15" customHeight="1" x14ac:dyDescent="0.2">
      <c r="A21" s="908"/>
      <c r="B21" s="93" t="s">
        <v>329</v>
      </c>
      <c r="C21" s="643">
        <v>2018153.52</v>
      </c>
      <c r="D21" s="93"/>
      <c r="E21" s="194">
        <v>2383</v>
      </c>
      <c r="F21" s="93"/>
      <c r="G21" s="154"/>
      <c r="H21" s="82"/>
    </row>
    <row r="22" spans="1:8" x14ac:dyDescent="0.2">
      <c r="A22" s="916" t="s">
        <v>255</v>
      </c>
      <c r="B22" s="667" t="s">
        <v>255</v>
      </c>
      <c r="C22" s="668">
        <v>2500000</v>
      </c>
      <c r="D22" s="93"/>
      <c r="E22" s="643"/>
      <c r="F22" s="93"/>
      <c r="G22" s="154"/>
      <c r="H22" s="82"/>
    </row>
    <row r="23" spans="1:8" ht="15" customHeight="1" x14ac:dyDescent="0.2">
      <c r="A23" s="917"/>
      <c r="B23" s="644" t="s">
        <v>847</v>
      </c>
      <c r="C23" s="652">
        <v>2500000</v>
      </c>
      <c r="D23" s="644"/>
      <c r="E23" s="652">
        <v>120</v>
      </c>
      <c r="F23" s="644"/>
      <c r="G23" s="154"/>
      <c r="H23" s="82"/>
    </row>
    <row r="24" spans="1:8" ht="14.25" x14ac:dyDescent="0.2">
      <c r="A24" s="413"/>
      <c r="B24" s="418"/>
      <c r="C24" s="419"/>
      <c r="D24" s="414"/>
      <c r="E24" s="415"/>
      <c r="F24" s="94"/>
      <c r="G24" s="154"/>
      <c r="H24" s="82"/>
    </row>
    <row r="25" spans="1:8" x14ac:dyDescent="0.2">
      <c r="A25" s="926" t="s">
        <v>292</v>
      </c>
      <c r="B25" s="926"/>
      <c r="C25" s="926"/>
      <c r="D25" s="926"/>
      <c r="E25" s="926"/>
      <c r="F25" s="926"/>
      <c r="G25" s="154"/>
      <c r="H25" s="82"/>
    </row>
    <row r="26" spans="1:8" ht="15" customHeight="1" x14ac:dyDescent="0.2">
      <c r="A26" s="155"/>
      <c r="B26" s="155"/>
      <c r="C26" s="155"/>
      <c r="D26" s="155"/>
      <c r="E26" s="156"/>
      <c r="F26" s="156"/>
    </row>
    <row r="27" spans="1:8" ht="15" customHeight="1" x14ac:dyDescent="0.2">
      <c r="A27" s="152"/>
    </row>
  </sheetData>
  <mergeCells count="14">
    <mergeCell ref="A22:A23"/>
    <mergeCell ref="A25:F25"/>
    <mergeCell ref="A19:B19"/>
    <mergeCell ref="A12:A13"/>
    <mergeCell ref="C5:D5"/>
    <mergeCell ref="E5:F5"/>
    <mergeCell ref="A6:B6"/>
    <mergeCell ref="A8:A9"/>
    <mergeCell ref="A10:A11"/>
    <mergeCell ref="A14:B14"/>
    <mergeCell ref="A7:B7"/>
    <mergeCell ref="A15:A16"/>
    <mergeCell ref="A17:A18"/>
    <mergeCell ref="A20:A2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&amp;R&amp;"Tahoma,Normal"&amp;10 389</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67"/>
  <sheetViews>
    <sheetView showGridLines="0" view="pageBreakPreview" zoomScaleNormal="75" zoomScaleSheetLayoutView="100" workbookViewId="0">
      <selection activeCell="B40" sqref="B40"/>
    </sheetView>
  </sheetViews>
  <sheetFormatPr baseColWidth="10" defaultRowHeight="12.75" x14ac:dyDescent="0.2"/>
  <cols>
    <col min="1" max="1" width="20.7109375" style="161" customWidth="1"/>
    <col min="2" max="2" width="89.28515625" style="161" customWidth="1"/>
    <col min="3" max="3" width="15.140625" style="161" customWidth="1"/>
    <col min="4" max="4" width="3.7109375" style="161" customWidth="1"/>
    <col min="5" max="5" width="12.7109375" style="175" customWidth="1"/>
    <col min="6" max="6" width="3.7109375" style="175" customWidth="1"/>
    <col min="7" max="16384" width="11.42578125" style="161"/>
  </cols>
  <sheetData>
    <row r="1" spans="1:8" s="123" customFormat="1" ht="15" customHeight="1" x14ac:dyDescent="0.2">
      <c r="A1" s="80" t="s">
        <v>1044</v>
      </c>
      <c r="B1" s="80"/>
      <c r="C1" s="80"/>
      <c r="D1" s="158"/>
      <c r="F1" s="324" t="s">
        <v>346</v>
      </c>
      <c r="G1" s="159"/>
    </row>
    <row r="2" spans="1:8" s="123" customFormat="1" ht="15" customHeight="1" x14ac:dyDescent="0.2">
      <c r="A2" s="330" t="s">
        <v>1065</v>
      </c>
      <c r="B2" s="325"/>
      <c r="C2" s="325"/>
      <c r="D2" s="158"/>
      <c r="F2" s="324"/>
      <c r="G2" s="159"/>
    </row>
    <row r="3" spans="1:8" ht="15" customHeight="1" x14ac:dyDescent="0.2">
      <c r="A3" s="149">
        <v>2012</v>
      </c>
      <c r="B3" s="150"/>
      <c r="C3" s="150"/>
      <c r="D3" s="150"/>
      <c r="E3" s="160"/>
      <c r="F3" s="160"/>
    </row>
    <row r="4" spans="1:8" ht="18.75" customHeight="1" x14ac:dyDescent="0.2">
      <c r="A4" s="149"/>
      <c r="B4" s="150"/>
      <c r="C4" s="150"/>
      <c r="D4" s="150"/>
      <c r="E4" s="160"/>
      <c r="F4" s="160"/>
    </row>
    <row r="5" spans="1:8" ht="27" customHeight="1" x14ac:dyDescent="0.2">
      <c r="A5" s="95" t="s">
        <v>280</v>
      </c>
      <c r="B5" s="95" t="s">
        <v>294</v>
      </c>
      <c r="C5" s="907" t="s">
        <v>295</v>
      </c>
      <c r="D5" s="907"/>
      <c r="E5" s="907" t="s">
        <v>296</v>
      </c>
      <c r="F5" s="907"/>
    </row>
    <row r="6" spans="1:8" s="152" customFormat="1" ht="25.5" customHeight="1" x14ac:dyDescent="0.2">
      <c r="A6" s="928" t="s">
        <v>330</v>
      </c>
      <c r="B6" s="928"/>
      <c r="C6" s="79">
        <f>C7+C21+C26</f>
        <v>34139562.909999996</v>
      </c>
      <c r="D6" s="396"/>
      <c r="E6" s="396"/>
      <c r="F6" s="396"/>
      <c r="G6" s="162"/>
      <c r="H6" s="163"/>
    </row>
    <row r="7" spans="1:8" ht="19.5" customHeight="1" x14ac:dyDescent="0.2">
      <c r="A7" s="930" t="s">
        <v>276</v>
      </c>
      <c r="B7" s="930"/>
      <c r="C7" s="683">
        <f>C9+C11+C13+C14+C16+C18+C20</f>
        <v>19380662.23</v>
      </c>
      <c r="D7" s="684"/>
      <c r="E7" s="684"/>
      <c r="F7" s="685"/>
      <c r="G7" s="164"/>
    </row>
    <row r="8" spans="1:8" ht="19.5" customHeight="1" x14ac:dyDescent="0.2">
      <c r="A8" s="921" t="s">
        <v>77</v>
      </c>
      <c r="B8" s="676" t="s">
        <v>331</v>
      </c>
      <c r="C8" s="686">
        <f>SUM(C9)</f>
        <v>638108.51</v>
      </c>
      <c r="D8" s="687"/>
      <c r="E8" s="687"/>
      <c r="F8" s="182"/>
    </row>
    <row r="9" spans="1:8" ht="15" customHeight="1" x14ac:dyDescent="0.2">
      <c r="A9" s="921"/>
      <c r="B9" s="196" t="s">
        <v>848</v>
      </c>
      <c r="C9" s="166">
        <v>638108.51</v>
      </c>
      <c r="D9" s="210"/>
      <c r="E9" s="211">
        <v>654</v>
      </c>
      <c r="F9" s="212"/>
    </row>
    <row r="10" spans="1:8" x14ac:dyDescent="0.2">
      <c r="A10" s="921" t="s">
        <v>163</v>
      </c>
      <c r="B10" s="688" t="s">
        <v>332</v>
      </c>
      <c r="C10" s="686">
        <f>SUM(C11)</f>
        <v>6752141.2599999998</v>
      </c>
      <c r="D10" s="230"/>
      <c r="E10" s="689"/>
      <c r="F10" s="212"/>
    </row>
    <row r="11" spans="1:8" ht="15" customHeight="1" x14ac:dyDescent="0.2">
      <c r="A11" s="921"/>
      <c r="B11" s="690" t="s">
        <v>333</v>
      </c>
      <c r="C11" s="166">
        <v>6752141.2599999998</v>
      </c>
      <c r="D11" s="230"/>
      <c r="E11" s="689"/>
      <c r="F11" s="212"/>
    </row>
    <row r="12" spans="1:8" ht="15" customHeight="1" x14ac:dyDescent="0.2">
      <c r="A12" s="921"/>
      <c r="B12" s="676" t="s">
        <v>163</v>
      </c>
      <c r="C12" s="686">
        <f>SUM(C13:C14)</f>
        <v>8427999.9800000004</v>
      </c>
      <c r="D12" s="93"/>
      <c r="E12" s="211"/>
      <c r="F12" s="212"/>
    </row>
    <row r="13" spans="1:8" ht="15" customHeight="1" x14ac:dyDescent="0.2">
      <c r="A13" s="921"/>
      <c r="B13" s="196" t="s">
        <v>849</v>
      </c>
      <c r="C13" s="166">
        <v>6928140.6600000001</v>
      </c>
      <c r="D13" s="93"/>
      <c r="E13" s="211">
        <v>2028</v>
      </c>
      <c r="F13" s="691"/>
    </row>
    <row r="14" spans="1:8" ht="15" customHeight="1" x14ac:dyDescent="0.2">
      <c r="A14" s="921"/>
      <c r="B14" s="196" t="s">
        <v>850</v>
      </c>
      <c r="C14" s="166">
        <v>1499859.32</v>
      </c>
      <c r="D14" s="93"/>
      <c r="E14" s="211">
        <v>2028</v>
      </c>
      <c r="F14" s="212"/>
    </row>
    <row r="15" spans="1:8" ht="15" customHeight="1" x14ac:dyDescent="0.2">
      <c r="A15" s="921" t="s">
        <v>81</v>
      </c>
      <c r="B15" s="688" t="s">
        <v>334</v>
      </c>
      <c r="C15" s="686">
        <f>SUM(C16)</f>
        <v>315605.84000000003</v>
      </c>
      <c r="D15" s="93"/>
      <c r="E15" s="211"/>
      <c r="F15" s="212"/>
    </row>
    <row r="16" spans="1:8" ht="15" customHeight="1" x14ac:dyDescent="0.2">
      <c r="A16" s="921"/>
      <c r="B16" s="690" t="s">
        <v>335</v>
      </c>
      <c r="C16" s="166">
        <v>315605.84000000003</v>
      </c>
      <c r="D16" s="93"/>
      <c r="E16" s="211">
        <v>468</v>
      </c>
      <c r="F16" s="212"/>
    </row>
    <row r="17" spans="1:6" x14ac:dyDescent="0.2">
      <c r="A17" s="921" t="s">
        <v>151</v>
      </c>
      <c r="B17" s="688" t="s">
        <v>328</v>
      </c>
      <c r="C17" s="686">
        <f>SUM(C18)</f>
        <v>603739.03</v>
      </c>
      <c r="D17" s="93"/>
      <c r="E17" s="211"/>
      <c r="F17" s="212"/>
    </row>
    <row r="18" spans="1:6" ht="15" customHeight="1" x14ac:dyDescent="0.2">
      <c r="A18" s="921"/>
      <c r="B18" s="690" t="s">
        <v>335</v>
      </c>
      <c r="C18" s="166">
        <v>603739.03</v>
      </c>
      <c r="D18" s="93"/>
      <c r="E18" s="211">
        <v>2383</v>
      </c>
      <c r="F18" s="212"/>
    </row>
    <row r="19" spans="1:6" ht="15" customHeight="1" x14ac:dyDescent="0.2">
      <c r="A19" s="921" t="s">
        <v>90</v>
      </c>
      <c r="B19" s="688" t="s">
        <v>336</v>
      </c>
      <c r="C19" s="686">
        <f>SUM(C20)</f>
        <v>2643067.61</v>
      </c>
      <c r="D19" s="93"/>
      <c r="E19" s="211"/>
      <c r="F19" s="212"/>
    </row>
    <row r="20" spans="1:6" ht="15" customHeight="1" x14ac:dyDescent="0.2">
      <c r="A20" s="921"/>
      <c r="B20" s="690" t="s">
        <v>851</v>
      </c>
      <c r="C20" s="166">
        <v>2643067.61</v>
      </c>
      <c r="D20" s="93"/>
      <c r="E20" s="211">
        <v>2940</v>
      </c>
      <c r="F20" s="212"/>
    </row>
    <row r="21" spans="1:6" ht="15" customHeight="1" x14ac:dyDescent="0.2">
      <c r="A21" s="929" t="s">
        <v>265</v>
      </c>
      <c r="B21" s="929"/>
      <c r="C21" s="692">
        <f>C22+C24</f>
        <v>5994704.9900000002</v>
      </c>
      <c r="D21" s="93"/>
      <c r="E21" s="211"/>
      <c r="F21" s="212"/>
    </row>
    <row r="22" spans="1:6" x14ac:dyDescent="0.2">
      <c r="A22" s="921" t="s">
        <v>41</v>
      </c>
      <c r="B22" s="676" t="s">
        <v>337</v>
      </c>
      <c r="C22" s="686">
        <f>SUM(C23)</f>
        <v>5012034.49</v>
      </c>
      <c r="D22" s="93"/>
      <c r="E22" s="211"/>
      <c r="F22" s="212"/>
    </row>
    <row r="23" spans="1:6" ht="15" customHeight="1" x14ac:dyDescent="0.2">
      <c r="A23" s="921"/>
      <c r="B23" s="196" t="s">
        <v>338</v>
      </c>
      <c r="C23" s="166">
        <v>5012034.49</v>
      </c>
      <c r="D23" s="93"/>
      <c r="E23" s="211">
        <v>1714</v>
      </c>
      <c r="F23" s="212"/>
    </row>
    <row r="24" spans="1:6" x14ac:dyDescent="0.2">
      <c r="A24" s="921" t="s">
        <v>42</v>
      </c>
      <c r="B24" s="676" t="s">
        <v>852</v>
      </c>
      <c r="C24" s="686">
        <f>SUM(C25)</f>
        <v>982670.5</v>
      </c>
      <c r="D24" s="93"/>
      <c r="E24" s="211"/>
      <c r="F24" s="212"/>
    </row>
    <row r="25" spans="1:6" ht="15" customHeight="1" x14ac:dyDescent="0.2">
      <c r="A25" s="921"/>
      <c r="B25" s="196" t="s">
        <v>853</v>
      </c>
      <c r="C25" s="166">
        <v>982670.5</v>
      </c>
      <c r="D25" s="93"/>
      <c r="E25" s="211">
        <v>1316</v>
      </c>
      <c r="F25" s="212"/>
    </row>
    <row r="26" spans="1:6" ht="25.5" customHeight="1" x14ac:dyDescent="0.2">
      <c r="A26" s="929" t="s">
        <v>339</v>
      </c>
      <c r="B26" s="929"/>
      <c r="C26" s="686">
        <f>C27+C29</f>
        <v>8764195.6899999995</v>
      </c>
      <c r="D26" s="93"/>
      <c r="E26" s="211"/>
      <c r="F26" s="212"/>
    </row>
    <row r="27" spans="1:6" x14ac:dyDescent="0.2">
      <c r="A27" s="921" t="s">
        <v>163</v>
      </c>
      <c r="B27" s="676" t="s">
        <v>163</v>
      </c>
      <c r="C27" s="686">
        <f>SUM(C28)</f>
        <v>5520205.96</v>
      </c>
      <c r="D27" s="93"/>
      <c r="E27" s="211"/>
      <c r="F27" s="212"/>
    </row>
    <row r="28" spans="1:6" ht="15" customHeight="1" x14ac:dyDescent="0.2">
      <c r="A28" s="921"/>
      <c r="B28" s="196" t="s">
        <v>340</v>
      </c>
      <c r="C28" s="166">
        <v>5520205.96</v>
      </c>
      <c r="D28" s="93"/>
      <c r="E28" s="211">
        <v>2028</v>
      </c>
      <c r="F28" s="212"/>
    </row>
    <row r="29" spans="1:6" x14ac:dyDescent="0.2">
      <c r="A29" s="921" t="s">
        <v>42</v>
      </c>
      <c r="B29" s="676" t="s">
        <v>852</v>
      </c>
      <c r="C29" s="686">
        <f>SUM(C30:C31)</f>
        <v>3243989.73</v>
      </c>
      <c r="D29" s="93"/>
      <c r="E29" s="211"/>
      <c r="F29" s="212"/>
    </row>
    <row r="30" spans="1:6" ht="15" customHeight="1" x14ac:dyDescent="0.2">
      <c r="A30" s="921"/>
      <c r="B30" s="196" t="s">
        <v>341</v>
      </c>
      <c r="C30" s="166">
        <v>250535.62</v>
      </c>
      <c r="D30" s="93"/>
      <c r="E30" s="211">
        <v>1316</v>
      </c>
      <c r="F30" s="212"/>
    </row>
    <row r="31" spans="1:6" ht="16.5" customHeight="1" x14ac:dyDescent="0.2">
      <c r="A31" s="922"/>
      <c r="B31" s="677" t="s">
        <v>342</v>
      </c>
      <c r="C31" s="678">
        <v>2993454.11</v>
      </c>
      <c r="D31" s="644"/>
      <c r="E31" s="693">
        <v>1316</v>
      </c>
      <c r="F31" s="694"/>
    </row>
    <row r="32" spans="1:6" ht="16.5" customHeight="1" x14ac:dyDescent="0.2">
      <c r="A32" s="155"/>
      <c r="B32" s="165"/>
      <c r="C32" s="166"/>
      <c r="D32" s="130"/>
      <c r="E32" s="167"/>
      <c r="F32" s="94"/>
    </row>
    <row r="33" spans="1:6" ht="15" customHeight="1" x14ac:dyDescent="0.2">
      <c r="A33" s="125" t="s">
        <v>343</v>
      </c>
      <c r="B33" s="168"/>
      <c r="C33" s="169"/>
      <c r="D33" s="82"/>
      <c r="E33" s="154"/>
      <c r="F33" s="154"/>
    </row>
    <row r="34" spans="1:6" ht="15" customHeight="1" x14ac:dyDescent="0.2">
      <c r="A34" s="170"/>
      <c r="B34" s="170"/>
      <c r="C34" s="169"/>
      <c r="D34" s="171"/>
      <c r="E34" s="172"/>
      <c r="F34" s="100"/>
    </row>
    <row r="35" spans="1:6" ht="15" customHeight="1" x14ac:dyDescent="0.2">
      <c r="A35" s="170"/>
      <c r="B35" s="170"/>
      <c r="C35" s="169"/>
      <c r="E35" s="169"/>
      <c r="F35" s="173"/>
    </row>
    <row r="36" spans="1:6" x14ac:dyDescent="0.2">
      <c r="A36" s="170"/>
      <c r="B36" s="168"/>
      <c r="C36" s="169"/>
      <c r="E36" s="169"/>
      <c r="F36" s="154"/>
    </row>
    <row r="37" spans="1:6" x14ac:dyDescent="0.2">
      <c r="A37" s="170"/>
      <c r="B37" s="168"/>
      <c r="C37" s="169"/>
      <c r="E37" s="169"/>
      <c r="F37" s="174"/>
    </row>
    <row r="38" spans="1:6" x14ac:dyDescent="0.2">
      <c r="A38" s="170"/>
      <c r="B38" s="168"/>
      <c r="C38" s="169"/>
      <c r="E38" s="169"/>
      <c r="F38" s="174"/>
    </row>
    <row r="39" spans="1:6" x14ac:dyDescent="0.2">
      <c r="A39" s="170"/>
      <c r="B39" s="168"/>
      <c r="C39" s="169"/>
      <c r="E39" s="169"/>
      <c r="F39" s="174"/>
    </row>
    <row r="40" spans="1:6" x14ac:dyDescent="0.2">
      <c r="A40" s="170"/>
      <c r="B40" s="170"/>
      <c r="C40" s="169"/>
      <c r="E40" s="169"/>
      <c r="F40" s="174"/>
    </row>
    <row r="41" spans="1:6" x14ac:dyDescent="0.2">
      <c r="A41" s="170"/>
      <c r="B41" s="168"/>
      <c r="C41" s="169"/>
      <c r="E41" s="169"/>
      <c r="F41" s="174"/>
    </row>
    <row r="42" spans="1:6" x14ac:dyDescent="0.2">
      <c r="A42" s="170"/>
      <c r="B42" s="170"/>
      <c r="C42" s="169"/>
      <c r="E42" s="169"/>
      <c r="F42" s="174"/>
    </row>
    <row r="43" spans="1:6" x14ac:dyDescent="0.2">
      <c r="A43" s="170"/>
      <c r="B43" s="168"/>
      <c r="C43" s="169"/>
      <c r="E43" s="169"/>
      <c r="F43" s="174"/>
    </row>
    <row r="44" spans="1:6" x14ac:dyDescent="0.2">
      <c r="A44" s="170"/>
      <c r="B44" s="170"/>
      <c r="C44" s="169"/>
      <c r="E44" s="169"/>
      <c r="F44" s="174"/>
    </row>
    <row r="45" spans="1:6" x14ac:dyDescent="0.2">
      <c r="A45" s="170"/>
      <c r="B45" s="168"/>
      <c r="C45" s="169"/>
      <c r="E45" s="169"/>
      <c r="F45" s="174"/>
    </row>
    <row r="46" spans="1:6" x14ac:dyDescent="0.2">
      <c r="A46" s="170"/>
      <c r="B46" s="170"/>
      <c r="C46" s="169"/>
      <c r="E46" s="169"/>
      <c r="F46" s="174"/>
    </row>
    <row r="47" spans="1:6" x14ac:dyDescent="0.2">
      <c r="A47" s="170"/>
      <c r="B47" s="168"/>
      <c r="C47" s="169"/>
      <c r="E47" s="169"/>
      <c r="F47" s="174"/>
    </row>
    <row r="48" spans="1:6" x14ac:dyDescent="0.2">
      <c r="A48" s="170"/>
      <c r="B48" s="168"/>
      <c r="C48" s="169"/>
      <c r="E48" s="169"/>
      <c r="F48" s="174"/>
    </row>
    <row r="49" spans="5:6" x14ac:dyDescent="0.2">
      <c r="E49" s="169"/>
      <c r="F49" s="174"/>
    </row>
    <row r="50" spans="5:6" x14ac:dyDescent="0.2">
      <c r="E50" s="169"/>
      <c r="F50" s="174"/>
    </row>
    <row r="51" spans="5:6" x14ac:dyDescent="0.2">
      <c r="E51" s="169"/>
      <c r="F51" s="174"/>
    </row>
    <row r="52" spans="5:6" x14ac:dyDescent="0.2">
      <c r="E52" s="169"/>
      <c r="F52" s="174"/>
    </row>
    <row r="53" spans="5:6" x14ac:dyDescent="0.2">
      <c r="E53" s="169"/>
      <c r="F53" s="174"/>
    </row>
    <row r="54" spans="5:6" x14ac:dyDescent="0.2">
      <c r="E54" s="169"/>
      <c r="F54" s="174"/>
    </row>
    <row r="55" spans="5:6" x14ac:dyDescent="0.2">
      <c r="E55" s="169"/>
      <c r="F55" s="174"/>
    </row>
    <row r="56" spans="5:6" x14ac:dyDescent="0.2">
      <c r="F56" s="174"/>
    </row>
    <row r="57" spans="5:6" x14ac:dyDescent="0.2">
      <c r="F57" s="174"/>
    </row>
    <row r="58" spans="5:6" x14ac:dyDescent="0.2">
      <c r="F58" s="174"/>
    </row>
    <row r="59" spans="5:6" x14ac:dyDescent="0.2">
      <c r="F59" s="174"/>
    </row>
    <row r="60" spans="5:6" x14ac:dyDescent="0.2">
      <c r="F60" s="174"/>
    </row>
    <row r="61" spans="5:6" x14ac:dyDescent="0.2">
      <c r="F61" s="174"/>
    </row>
    <row r="62" spans="5:6" x14ac:dyDescent="0.2">
      <c r="F62" s="174"/>
    </row>
    <row r="63" spans="5:6" x14ac:dyDescent="0.2">
      <c r="F63" s="174"/>
    </row>
    <row r="64" spans="5:6" x14ac:dyDescent="0.2">
      <c r="F64" s="174"/>
    </row>
    <row r="65" spans="6:6" x14ac:dyDescent="0.2">
      <c r="F65" s="174"/>
    </row>
    <row r="66" spans="6:6" x14ac:dyDescent="0.2">
      <c r="F66" s="174"/>
    </row>
    <row r="67" spans="6:6" x14ac:dyDescent="0.2">
      <c r="F67" s="174"/>
    </row>
  </sheetData>
  <mergeCells count="15">
    <mergeCell ref="E5:F5"/>
    <mergeCell ref="A6:B6"/>
    <mergeCell ref="A8:A9"/>
    <mergeCell ref="A10:A14"/>
    <mergeCell ref="A7:B7"/>
    <mergeCell ref="C5:D5"/>
    <mergeCell ref="A21:B21"/>
    <mergeCell ref="A26:B26"/>
    <mergeCell ref="A29:A31"/>
    <mergeCell ref="A15:A16"/>
    <mergeCell ref="A17:A18"/>
    <mergeCell ref="A19:A20"/>
    <mergeCell ref="A22:A23"/>
    <mergeCell ref="A24:A25"/>
    <mergeCell ref="A27:A28"/>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&amp;L&amp;"Tahoma,Normal"&amp;10 390</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1:H77"/>
  <sheetViews>
    <sheetView showGridLines="0" view="pageBreakPreview" zoomScaleNormal="75" zoomScaleSheetLayoutView="100" workbookViewId="0">
      <selection activeCell="B40" sqref="B40"/>
    </sheetView>
  </sheetViews>
  <sheetFormatPr baseColWidth="10" defaultRowHeight="12.75" x14ac:dyDescent="0.2"/>
  <cols>
    <col min="1" max="1" width="20.7109375" style="161" customWidth="1"/>
    <col min="2" max="2" width="91.7109375" style="161" customWidth="1"/>
    <col min="3" max="3" width="15.140625" style="161" customWidth="1"/>
    <col min="4" max="4" width="3.7109375" style="161" customWidth="1"/>
    <col min="5" max="5" width="12.7109375" style="175" customWidth="1"/>
    <col min="6" max="6" width="2.28515625" style="175" customWidth="1"/>
    <col min="7" max="16384" width="11.42578125" style="161"/>
  </cols>
  <sheetData>
    <row r="1" spans="1:8" s="115" customFormat="1" ht="15" customHeight="1" x14ac:dyDescent="0.25">
      <c r="A1" s="80" t="s">
        <v>1044</v>
      </c>
      <c r="B1" s="80"/>
      <c r="C1" s="80"/>
      <c r="D1" s="80"/>
      <c r="F1" s="180" t="s">
        <v>347</v>
      </c>
      <c r="G1" s="422"/>
    </row>
    <row r="2" spans="1:8" s="115" customFormat="1" ht="15" customHeight="1" x14ac:dyDescent="0.25">
      <c r="A2" s="330" t="s">
        <v>1065</v>
      </c>
      <c r="B2" s="325"/>
      <c r="C2" s="325"/>
      <c r="D2" s="325"/>
      <c r="E2" s="180"/>
      <c r="F2" s="180"/>
      <c r="G2" s="422"/>
    </row>
    <row r="3" spans="1:8" s="424" customFormat="1" ht="15" customHeight="1" x14ac:dyDescent="0.25">
      <c r="A3" s="111">
        <v>2013</v>
      </c>
      <c r="B3" s="416"/>
      <c r="C3" s="416"/>
      <c r="D3" s="416"/>
      <c r="E3" s="423"/>
      <c r="F3" s="423"/>
    </row>
    <row r="4" spans="1:8" ht="9.75" customHeight="1" x14ac:dyDescent="0.2">
      <c r="A4" s="149"/>
      <c r="B4" s="150"/>
      <c r="C4" s="150"/>
      <c r="D4" s="150"/>
      <c r="E4" s="160"/>
      <c r="F4" s="160"/>
    </row>
    <row r="5" spans="1:8" ht="21.75" customHeight="1" x14ac:dyDescent="0.2">
      <c r="A5" s="95" t="s">
        <v>280</v>
      </c>
      <c r="B5" s="95" t="s">
        <v>294</v>
      </c>
      <c r="C5" s="907" t="s">
        <v>295</v>
      </c>
      <c r="D5" s="907"/>
      <c r="E5" s="907" t="s">
        <v>296</v>
      </c>
      <c r="F5" s="907"/>
    </row>
    <row r="6" spans="1:8" s="152" customFormat="1" ht="16.5" customHeight="1" x14ac:dyDescent="0.2">
      <c r="A6" s="928" t="s">
        <v>350</v>
      </c>
      <c r="B6" s="928"/>
      <c r="C6" s="79">
        <f>(C7)+('[2]ZONAS RURALES 2013 (2)'!C18)</f>
        <v>49206430</v>
      </c>
      <c r="D6" s="396"/>
      <c r="E6" s="396"/>
      <c r="F6" s="396"/>
      <c r="G6" s="162"/>
      <c r="H6" s="163"/>
    </row>
    <row r="7" spans="1:8" ht="12" customHeight="1" x14ac:dyDescent="0.2">
      <c r="A7" s="930" t="s">
        <v>276</v>
      </c>
      <c r="B7" s="930"/>
      <c r="C7" s="683">
        <f>(C9+C11+C13+C15+C17+C19+C21+C23+C25+C27+C29+C31+C33+C35+C37+C39+C41+C43)+('[2]ZONAS RURALES 2013 (2)'!C6+'[2]ZONAS RURALES 2013 (2)'!C8+'[2]ZONAS RURALES 2013 (2)'!C10+'[2]ZONAS RURALES 2013 (2)'!C12+'[2]ZONAS RURALES 2013 (2)'!C14+'[2]ZONAS RURALES 2013 (2)'!C16+'[2]ZONAS RURALES 2013 (2)'!C17)</f>
        <v>30728149</v>
      </c>
      <c r="D7" s="684"/>
      <c r="E7" s="684"/>
      <c r="F7" s="685"/>
      <c r="G7" s="164"/>
    </row>
    <row r="8" spans="1:8" ht="12" customHeight="1" x14ac:dyDescent="0.2">
      <c r="A8" s="921" t="s">
        <v>76</v>
      </c>
      <c r="B8" s="676" t="s">
        <v>351</v>
      </c>
      <c r="C8" s="686">
        <f>SUM(C9)</f>
        <v>672890</v>
      </c>
      <c r="D8" s="687"/>
      <c r="E8" s="687"/>
      <c r="F8" s="182"/>
      <c r="G8" s="176">
        <f>C8+C10+C12+C14+C16</f>
        <v>2849973</v>
      </c>
    </row>
    <row r="9" spans="1:8" ht="25.5" customHeight="1" x14ac:dyDescent="0.2">
      <c r="A9" s="921"/>
      <c r="B9" s="196" t="s">
        <v>352</v>
      </c>
      <c r="C9" s="166">
        <v>672890</v>
      </c>
      <c r="D9" s="210"/>
      <c r="E9" s="211">
        <v>2100</v>
      </c>
      <c r="F9" s="212"/>
      <c r="H9" s="176"/>
    </row>
    <row r="10" spans="1:8" ht="12" customHeight="1" x14ac:dyDescent="0.2">
      <c r="A10" s="921"/>
      <c r="B10" s="676" t="s">
        <v>353</v>
      </c>
      <c r="C10" s="686">
        <f>SUM(C11)</f>
        <v>431257</v>
      </c>
      <c r="D10" s="210"/>
      <c r="E10" s="211"/>
      <c r="F10" s="212"/>
      <c r="H10" s="176"/>
    </row>
    <row r="11" spans="1:8" ht="12" customHeight="1" x14ac:dyDescent="0.2">
      <c r="A11" s="921"/>
      <c r="B11" s="196" t="s">
        <v>354</v>
      </c>
      <c r="C11" s="166">
        <v>431257</v>
      </c>
      <c r="D11" s="210"/>
      <c r="E11" s="211">
        <v>950</v>
      </c>
      <c r="F11" s="212"/>
      <c r="H11" s="176"/>
    </row>
    <row r="12" spans="1:8" ht="12" customHeight="1" x14ac:dyDescent="0.2">
      <c r="A12" s="921"/>
      <c r="B12" s="676" t="s">
        <v>553</v>
      </c>
      <c r="C12" s="686">
        <f>SUM(C13)</f>
        <v>480758</v>
      </c>
      <c r="D12" s="210"/>
      <c r="E12" s="211"/>
      <c r="F12" s="212"/>
      <c r="H12" s="176"/>
    </row>
    <row r="13" spans="1:8" ht="12" customHeight="1" x14ac:dyDescent="0.2">
      <c r="A13" s="921"/>
      <c r="B13" s="196" t="s">
        <v>854</v>
      </c>
      <c r="C13" s="166">
        <v>480758</v>
      </c>
      <c r="D13" s="210"/>
      <c r="E13" s="211">
        <v>188</v>
      </c>
      <c r="F13" s="212"/>
      <c r="H13" s="176"/>
    </row>
    <row r="14" spans="1:8" ht="12" customHeight="1" x14ac:dyDescent="0.2">
      <c r="A14" s="921"/>
      <c r="B14" s="676" t="s">
        <v>355</v>
      </c>
      <c r="C14" s="686">
        <f>SUM(C15)</f>
        <v>1166690</v>
      </c>
      <c r="D14" s="210"/>
      <c r="E14" s="211"/>
      <c r="F14" s="212"/>
      <c r="H14" s="176"/>
    </row>
    <row r="15" spans="1:8" ht="12" customHeight="1" x14ac:dyDescent="0.2">
      <c r="A15" s="921"/>
      <c r="B15" s="196" t="s">
        <v>855</v>
      </c>
      <c r="C15" s="166">
        <v>1166690</v>
      </c>
      <c r="D15" s="210"/>
      <c r="E15" s="211">
        <v>1792</v>
      </c>
      <c r="F15" s="212"/>
      <c r="H15" s="176"/>
    </row>
    <row r="16" spans="1:8" ht="12" customHeight="1" x14ac:dyDescent="0.2">
      <c r="A16" s="921"/>
      <c r="B16" s="676" t="s">
        <v>356</v>
      </c>
      <c r="C16" s="686">
        <f>SUM(C17)</f>
        <v>98378</v>
      </c>
      <c r="D16" s="210"/>
      <c r="E16" s="211"/>
      <c r="F16" s="212"/>
      <c r="H16" s="176"/>
    </row>
    <row r="17" spans="1:8" ht="12" customHeight="1" x14ac:dyDescent="0.2">
      <c r="A17" s="921"/>
      <c r="B17" s="196" t="s">
        <v>357</v>
      </c>
      <c r="C17" s="166">
        <v>98378</v>
      </c>
      <c r="D17" s="210"/>
      <c r="E17" s="211">
        <v>568</v>
      </c>
      <c r="F17" s="212"/>
      <c r="H17" s="176"/>
    </row>
    <row r="18" spans="1:8" ht="12" customHeight="1" x14ac:dyDescent="0.2">
      <c r="A18" s="921" t="s">
        <v>78</v>
      </c>
      <c r="B18" s="688" t="s">
        <v>358</v>
      </c>
      <c r="C18" s="686">
        <f>SUM(C19)</f>
        <v>1158686</v>
      </c>
      <c r="D18" s="230"/>
      <c r="E18" s="689"/>
      <c r="F18" s="212"/>
      <c r="H18" s="176"/>
    </row>
    <row r="19" spans="1:8" ht="12" customHeight="1" x14ac:dyDescent="0.2">
      <c r="A19" s="921"/>
      <c r="B19" s="690" t="s">
        <v>359</v>
      </c>
      <c r="C19" s="166">
        <v>1158686</v>
      </c>
      <c r="D19" s="230"/>
      <c r="E19" s="211">
        <v>875</v>
      </c>
      <c r="F19" s="212"/>
      <c r="H19" s="176"/>
    </row>
    <row r="20" spans="1:8" ht="12" customHeight="1" x14ac:dyDescent="0.2">
      <c r="A20" s="921" t="s">
        <v>163</v>
      </c>
      <c r="B20" s="688" t="s">
        <v>332</v>
      </c>
      <c r="C20" s="686">
        <f>SUM(C21)</f>
        <v>1284768</v>
      </c>
      <c r="D20" s="230"/>
      <c r="E20" s="689"/>
      <c r="F20" s="212"/>
      <c r="G20" s="176"/>
      <c r="H20" s="176"/>
    </row>
    <row r="21" spans="1:8" ht="12" customHeight="1" x14ac:dyDescent="0.2">
      <c r="A21" s="921"/>
      <c r="B21" s="690" t="s">
        <v>360</v>
      </c>
      <c r="C21" s="166">
        <v>1284768</v>
      </c>
      <c r="D21" s="230"/>
      <c r="E21" s="211">
        <v>0</v>
      </c>
      <c r="F21" s="212"/>
      <c r="H21" s="176"/>
    </row>
    <row r="22" spans="1:8" ht="12" customHeight="1" x14ac:dyDescent="0.2">
      <c r="A22" s="921"/>
      <c r="B22" s="676" t="s">
        <v>163</v>
      </c>
      <c r="C22" s="686">
        <f>SUM(C23)</f>
        <v>1047035</v>
      </c>
      <c r="D22" s="93"/>
      <c r="E22" s="211"/>
      <c r="F22" s="212"/>
      <c r="H22" s="176"/>
    </row>
    <row r="23" spans="1:8" ht="12" customHeight="1" x14ac:dyDescent="0.2">
      <c r="A23" s="921"/>
      <c r="B23" s="196" t="s">
        <v>361</v>
      </c>
      <c r="C23" s="166">
        <v>1047035</v>
      </c>
      <c r="D23" s="93"/>
      <c r="E23" s="211">
        <v>0</v>
      </c>
      <c r="F23" s="691"/>
      <c r="H23" s="176"/>
    </row>
    <row r="24" spans="1:8" ht="12" customHeight="1" x14ac:dyDescent="0.2">
      <c r="A24" s="921"/>
      <c r="B24" s="676" t="s">
        <v>362</v>
      </c>
      <c r="C24" s="686">
        <f>SUM(C25)</f>
        <v>1816230</v>
      </c>
      <c r="D24" s="93"/>
      <c r="E24" s="211"/>
      <c r="F24" s="691"/>
      <c r="H24" s="176"/>
    </row>
    <row r="25" spans="1:8" ht="12" customHeight="1" x14ac:dyDescent="0.2">
      <c r="A25" s="921"/>
      <c r="B25" s="196" t="s">
        <v>363</v>
      </c>
      <c r="C25" s="166">
        <v>1816230</v>
      </c>
      <c r="D25" s="93"/>
      <c r="E25" s="211">
        <v>1170</v>
      </c>
      <c r="F25" s="691"/>
      <c r="H25" s="176"/>
    </row>
    <row r="26" spans="1:8" ht="12" customHeight="1" x14ac:dyDescent="0.2">
      <c r="A26" s="921" t="s">
        <v>66</v>
      </c>
      <c r="B26" s="688" t="s">
        <v>364</v>
      </c>
      <c r="C26" s="686">
        <f>SUM(C27)</f>
        <v>1305037</v>
      </c>
      <c r="D26" s="93"/>
      <c r="E26" s="211"/>
      <c r="F26" s="212"/>
      <c r="H26" s="176"/>
    </row>
    <row r="27" spans="1:8" ht="22.5" customHeight="1" x14ac:dyDescent="0.2">
      <c r="A27" s="921"/>
      <c r="B27" s="695" t="s">
        <v>365</v>
      </c>
      <c r="C27" s="166">
        <v>1305037</v>
      </c>
      <c r="D27" s="93"/>
      <c r="E27" s="211">
        <v>0</v>
      </c>
      <c r="F27" s="212"/>
      <c r="H27" s="176"/>
    </row>
    <row r="28" spans="1:8" ht="12" customHeight="1" x14ac:dyDescent="0.2">
      <c r="A28" s="921" t="s">
        <v>151</v>
      </c>
      <c r="B28" s="688" t="s">
        <v>366</v>
      </c>
      <c r="C28" s="686">
        <f>SUM(C29)</f>
        <v>1128868</v>
      </c>
      <c r="D28" s="93"/>
      <c r="E28" s="211"/>
      <c r="F28" s="212"/>
      <c r="H28" s="176"/>
    </row>
    <row r="29" spans="1:8" ht="12" customHeight="1" x14ac:dyDescent="0.2">
      <c r="A29" s="921"/>
      <c r="B29" s="695" t="s">
        <v>856</v>
      </c>
      <c r="C29" s="166">
        <v>1128868</v>
      </c>
      <c r="D29" s="93"/>
      <c r="E29" s="211">
        <v>0</v>
      </c>
      <c r="F29" s="212"/>
      <c r="H29" s="176"/>
    </row>
    <row r="30" spans="1:8" ht="12" customHeight="1" x14ac:dyDescent="0.2">
      <c r="A30" s="921" t="s">
        <v>71</v>
      </c>
      <c r="B30" s="688" t="s">
        <v>367</v>
      </c>
      <c r="C30" s="686">
        <f>SUM(C31)</f>
        <v>1372197</v>
      </c>
      <c r="D30" s="93"/>
      <c r="E30" s="211"/>
      <c r="F30" s="212"/>
      <c r="H30" s="176"/>
    </row>
    <row r="31" spans="1:8" ht="12" customHeight="1" x14ac:dyDescent="0.2">
      <c r="A31" s="921"/>
      <c r="B31" s="695" t="s">
        <v>368</v>
      </c>
      <c r="C31" s="166">
        <v>1372197</v>
      </c>
      <c r="D31" s="93"/>
      <c r="E31" s="211">
        <v>0</v>
      </c>
      <c r="F31" s="212"/>
      <c r="H31" s="176"/>
    </row>
    <row r="32" spans="1:8" ht="12" customHeight="1" x14ac:dyDescent="0.2">
      <c r="A32" s="921" t="s">
        <v>42</v>
      </c>
      <c r="B32" s="688" t="s">
        <v>369</v>
      </c>
      <c r="C32" s="686">
        <f>SUM(C33)</f>
        <v>1599794</v>
      </c>
      <c r="D32" s="93"/>
      <c r="E32" s="211"/>
      <c r="F32" s="212"/>
      <c r="H32" s="176"/>
    </row>
    <row r="33" spans="1:8" ht="12" customHeight="1" x14ac:dyDescent="0.2">
      <c r="A33" s="921"/>
      <c r="B33" s="695" t="s">
        <v>857</v>
      </c>
      <c r="C33" s="166">
        <v>1599794</v>
      </c>
      <c r="D33" s="93"/>
      <c r="E33" s="211">
        <v>1150</v>
      </c>
      <c r="F33" s="212"/>
      <c r="H33" s="176"/>
    </row>
    <row r="34" spans="1:8" ht="12" customHeight="1" x14ac:dyDescent="0.2">
      <c r="A34" s="921" t="s">
        <v>88</v>
      </c>
      <c r="B34" s="688" t="s">
        <v>370</v>
      </c>
      <c r="C34" s="686">
        <f>SUM(C35)</f>
        <v>723236</v>
      </c>
      <c r="D34" s="93"/>
      <c r="E34" s="211"/>
      <c r="F34" s="212"/>
      <c r="H34" s="176"/>
    </row>
    <row r="35" spans="1:8" ht="12" customHeight="1" x14ac:dyDescent="0.2">
      <c r="A35" s="921"/>
      <c r="B35" s="695" t="s">
        <v>371</v>
      </c>
      <c r="C35" s="166">
        <v>723236</v>
      </c>
      <c r="D35" s="93"/>
      <c r="E35" s="211">
        <v>0</v>
      </c>
      <c r="F35" s="212"/>
      <c r="H35" s="176"/>
    </row>
    <row r="36" spans="1:8" ht="12" customHeight="1" x14ac:dyDescent="0.2">
      <c r="A36" s="921" t="s">
        <v>43</v>
      </c>
      <c r="B36" s="688" t="s">
        <v>372</v>
      </c>
      <c r="C36" s="686">
        <f>SUM(C37)</f>
        <v>1038817</v>
      </c>
      <c r="D36" s="93"/>
      <c r="E36" s="211"/>
      <c r="F36" s="212"/>
      <c r="H36" s="176"/>
    </row>
    <row r="37" spans="1:8" ht="12" customHeight="1" x14ac:dyDescent="0.2">
      <c r="A37" s="921"/>
      <c r="B37" s="695" t="s">
        <v>373</v>
      </c>
      <c r="C37" s="166">
        <v>1038817</v>
      </c>
      <c r="D37" s="93"/>
      <c r="E37" s="211">
        <v>318</v>
      </c>
      <c r="F37" s="212"/>
      <c r="H37" s="176"/>
    </row>
    <row r="38" spans="1:8" ht="12" customHeight="1" x14ac:dyDescent="0.2">
      <c r="A38" s="921" t="s">
        <v>90</v>
      </c>
      <c r="B38" s="688" t="s">
        <v>374</v>
      </c>
      <c r="C38" s="686">
        <f>SUM(C39)</f>
        <v>717792</v>
      </c>
      <c r="D38" s="93"/>
      <c r="E38" s="211"/>
      <c r="F38" s="212"/>
      <c r="H38" s="176"/>
    </row>
    <row r="39" spans="1:8" ht="12" customHeight="1" x14ac:dyDescent="0.2">
      <c r="A39" s="921"/>
      <c r="B39" s="695" t="s">
        <v>375</v>
      </c>
      <c r="C39" s="166">
        <v>717792</v>
      </c>
      <c r="D39" s="93"/>
      <c r="E39" s="211">
        <v>0</v>
      </c>
      <c r="F39" s="212"/>
      <c r="H39" s="176"/>
    </row>
    <row r="40" spans="1:8" ht="12" customHeight="1" x14ac:dyDescent="0.2">
      <c r="A40" s="921"/>
      <c r="B40" s="688" t="s">
        <v>376</v>
      </c>
      <c r="C40" s="686">
        <f>SUM(C41)</f>
        <v>717792</v>
      </c>
      <c r="D40" s="93"/>
      <c r="E40" s="211"/>
      <c r="F40" s="212"/>
      <c r="H40" s="176"/>
    </row>
    <row r="41" spans="1:8" ht="12" customHeight="1" x14ac:dyDescent="0.2">
      <c r="A41" s="921"/>
      <c r="B41" s="695" t="s">
        <v>377</v>
      </c>
      <c r="C41" s="166">
        <v>717792</v>
      </c>
      <c r="D41" s="93"/>
      <c r="E41" s="211">
        <v>0</v>
      </c>
      <c r="F41" s="212"/>
      <c r="H41" s="176"/>
    </row>
    <row r="42" spans="1:8" ht="12" customHeight="1" x14ac:dyDescent="0.2">
      <c r="A42" s="921"/>
      <c r="B42" s="688" t="s">
        <v>336</v>
      </c>
      <c r="C42" s="686">
        <f>SUM(C43)</f>
        <v>936192</v>
      </c>
      <c r="D42" s="93"/>
      <c r="E42" s="211"/>
      <c r="F42" s="212"/>
      <c r="H42" s="176"/>
    </row>
    <row r="43" spans="1:8" ht="22.5" customHeight="1" x14ac:dyDescent="0.2">
      <c r="A43" s="922"/>
      <c r="B43" s="696" t="s">
        <v>378</v>
      </c>
      <c r="C43" s="678">
        <v>936192</v>
      </c>
      <c r="D43" s="644"/>
      <c r="E43" s="693">
        <v>0</v>
      </c>
      <c r="F43" s="694"/>
      <c r="H43" s="176"/>
    </row>
    <row r="44" spans="1:8" ht="10.5" customHeight="1" x14ac:dyDescent="0.2">
      <c r="A44" s="170"/>
      <c r="B44" s="170"/>
      <c r="C44" s="169"/>
      <c r="D44" s="171"/>
      <c r="E44" s="172"/>
      <c r="F44" s="100"/>
      <c r="H44" s="176"/>
    </row>
    <row r="45" spans="1:8" ht="6.75" customHeight="1" x14ac:dyDescent="0.2">
      <c r="A45" s="170"/>
      <c r="B45" s="170"/>
      <c r="C45" s="169"/>
      <c r="E45" s="169"/>
      <c r="F45" s="173"/>
      <c r="H45" s="176"/>
    </row>
    <row r="46" spans="1:8" x14ac:dyDescent="0.2">
      <c r="A46" s="152" t="s">
        <v>40</v>
      </c>
      <c r="B46" s="168"/>
      <c r="C46" s="169"/>
      <c r="E46" s="169"/>
      <c r="F46" s="154"/>
      <c r="H46" s="176"/>
    </row>
    <row r="47" spans="1:8" x14ac:dyDescent="0.2">
      <c r="A47" s="170"/>
      <c r="B47" s="168"/>
      <c r="C47" s="169"/>
      <c r="E47" s="169"/>
      <c r="F47" s="174"/>
      <c r="H47" s="176"/>
    </row>
    <row r="48" spans="1:8" x14ac:dyDescent="0.2">
      <c r="A48" s="170"/>
      <c r="B48" s="168"/>
      <c r="C48" s="169"/>
      <c r="E48" s="169"/>
      <c r="F48" s="174"/>
      <c r="H48" s="176"/>
    </row>
    <row r="49" spans="1:8" x14ac:dyDescent="0.2">
      <c r="A49" s="170"/>
      <c r="B49" s="168"/>
      <c r="C49" s="169"/>
      <c r="E49" s="169"/>
      <c r="F49" s="174"/>
      <c r="H49" s="176"/>
    </row>
    <row r="50" spans="1:8" x14ac:dyDescent="0.2">
      <c r="A50" s="170"/>
      <c r="B50" s="170"/>
      <c r="C50" s="169"/>
      <c r="E50" s="169"/>
      <c r="F50" s="174"/>
      <c r="H50" s="176"/>
    </row>
    <row r="51" spans="1:8" x14ac:dyDescent="0.2">
      <c r="A51" s="170"/>
      <c r="B51" s="168"/>
      <c r="C51" s="169"/>
      <c r="E51" s="169"/>
      <c r="F51" s="174"/>
      <c r="H51" s="176"/>
    </row>
    <row r="52" spans="1:8" x14ac:dyDescent="0.2">
      <c r="A52" s="170"/>
      <c r="B52" s="170"/>
      <c r="C52" s="169"/>
      <c r="E52" s="169"/>
      <c r="F52" s="174"/>
      <c r="H52" s="176"/>
    </row>
    <row r="53" spans="1:8" x14ac:dyDescent="0.2">
      <c r="A53" s="170"/>
      <c r="B53" s="168"/>
      <c r="C53" s="169"/>
      <c r="E53" s="169"/>
      <c r="F53" s="174"/>
      <c r="H53" s="176"/>
    </row>
    <row r="54" spans="1:8" x14ac:dyDescent="0.2">
      <c r="A54" s="170"/>
      <c r="B54" s="170"/>
      <c r="C54" s="169"/>
      <c r="E54" s="169"/>
      <c r="F54" s="174"/>
      <c r="H54" s="176"/>
    </row>
    <row r="55" spans="1:8" x14ac:dyDescent="0.2">
      <c r="A55" s="170"/>
      <c r="B55" s="168"/>
      <c r="C55" s="169"/>
      <c r="E55" s="169"/>
      <c r="F55" s="174"/>
    </row>
    <row r="56" spans="1:8" x14ac:dyDescent="0.2">
      <c r="A56" s="170"/>
      <c r="B56" s="170"/>
      <c r="C56" s="169"/>
      <c r="E56" s="169"/>
      <c r="F56" s="174"/>
    </row>
    <row r="57" spans="1:8" x14ac:dyDescent="0.2">
      <c r="A57" s="170"/>
      <c r="B57" s="168"/>
      <c r="C57" s="169"/>
      <c r="E57" s="169"/>
      <c r="F57" s="174"/>
    </row>
    <row r="58" spans="1:8" x14ac:dyDescent="0.2">
      <c r="A58" s="170"/>
      <c r="B58" s="168"/>
      <c r="C58" s="169"/>
      <c r="E58" s="169"/>
      <c r="F58" s="174"/>
    </row>
    <row r="59" spans="1:8" x14ac:dyDescent="0.2">
      <c r="E59" s="169"/>
      <c r="F59" s="174"/>
    </row>
    <row r="60" spans="1:8" x14ac:dyDescent="0.2">
      <c r="E60" s="169"/>
      <c r="F60" s="174"/>
    </row>
    <row r="61" spans="1:8" x14ac:dyDescent="0.2">
      <c r="E61" s="169"/>
      <c r="F61" s="174"/>
    </row>
    <row r="62" spans="1:8" x14ac:dyDescent="0.2">
      <c r="E62" s="169"/>
      <c r="F62" s="174"/>
    </row>
    <row r="63" spans="1:8" x14ac:dyDescent="0.2">
      <c r="E63" s="169"/>
      <c r="F63" s="174"/>
    </row>
    <row r="64" spans="1:8" x14ac:dyDescent="0.2">
      <c r="E64" s="169"/>
      <c r="F64" s="174"/>
    </row>
    <row r="65" spans="5:6" x14ac:dyDescent="0.2">
      <c r="E65" s="169"/>
      <c r="F65" s="174"/>
    </row>
    <row r="66" spans="5:6" x14ac:dyDescent="0.2">
      <c r="F66" s="174"/>
    </row>
    <row r="67" spans="5:6" x14ac:dyDescent="0.2">
      <c r="F67" s="174"/>
    </row>
    <row r="68" spans="5:6" x14ac:dyDescent="0.2">
      <c r="F68" s="174"/>
    </row>
    <row r="69" spans="5:6" x14ac:dyDescent="0.2">
      <c r="F69" s="174"/>
    </row>
    <row r="70" spans="5:6" x14ac:dyDescent="0.2">
      <c r="F70" s="174"/>
    </row>
    <row r="71" spans="5:6" x14ac:dyDescent="0.2">
      <c r="F71" s="174"/>
    </row>
    <row r="72" spans="5:6" x14ac:dyDescent="0.2">
      <c r="F72" s="174"/>
    </row>
    <row r="73" spans="5:6" x14ac:dyDescent="0.2">
      <c r="F73" s="174"/>
    </row>
    <row r="74" spans="5:6" x14ac:dyDescent="0.2">
      <c r="F74" s="174"/>
    </row>
    <row r="75" spans="5:6" x14ac:dyDescent="0.2">
      <c r="F75" s="174"/>
    </row>
    <row r="76" spans="5:6" x14ac:dyDescent="0.2">
      <c r="F76" s="174"/>
    </row>
    <row r="77" spans="5:6" x14ac:dyDescent="0.2">
      <c r="F77" s="174"/>
    </row>
  </sheetData>
  <autoFilter ref="A5:F43">
    <filterColumn colId="2" showButton="0"/>
    <filterColumn colId="4" showButton="0"/>
  </autoFilter>
  <mergeCells count="14">
    <mergeCell ref="A18:A19"/>
    <mergeCell ref="A7:B7"/>
    <mergeCell ref="C5:D5"/>
    <mergeCell ref="E5:F5"/>
    <mergeCell ref="A6:B6"/>
    <mergeCell ref="A8:A17"/>
    <mergeCell ref="A36:A37"/>
    <mergeCell ref="A38:A43"/>
    <mergeCell ref="A20:A25"/>
    <mergeCell ref="A26:A27"/>
    <mergeCell ref="A28:A29"/>
    <mergeCell ref="A30:A31"/>
    <mergeCell ref="A32:A33"/>
    <mergeCell ref="A34:A3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&amp;R&amp;"Tahoma,Normal"&amp;10 391</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1:L71"/>
  <sheetViews>
    <sheetView showGridLines="0" view="pageBreakPreview" zoomScaleNormal="75" zoomScaleSheetLayoutView="100" workbookViewId="0">
      <selection activeCell="B40" sqref="B40"/>
    </sheetView>
  </sheetViews>
  <sheetFormatPr baseColWidth="10" defaultRowHeight="12.75" x14ac:dyDescent="0.2"/>
  <cols>
    <col min="1" max="1" width="20.7109375" style="161" customWidth="1"/>
    <col min="2" max="2" width="91.7109375" style="161" customWidth="1"/>
    <col min="3" max="3" width="15.140625" style="161" customWidth="1"/>
    <col min="4" max="4" width="3.7109375" style="161" customWidth="1"/>
    <col min="5" max="5" width="12.7109375" style="175" customWidth="1"/>
    <col min="6" max="6" width="2.28515625" style="175" customWidth="1"/>
    <col min="7" max="16384" width="11.42578125" style="161"/>
  </cols>
  <sheetData>
    <row r="1" spans="1:12" s="123" customFormat="1" ht="15" customHeight="1" x14ac:dyDescent="0.2">
      <c r="A1" s="80" t="s">
        <v>1044</v>
      </c>
      <c r="B1" s="80"/>
      <c r="C1" s="80"/>
      <c r="D1" s="80"/>
      <c r="E1" s="221"/>
      <c r="F1" s="83" t="s">
        <v>347</v>
      </c>
      <c r="G1" s="159"/>
    </row>
    <row r="2" spans="1:12" s="123" customFormat="1" ht="15" customHeight="1" x14ac:dyDescent="0.2">
      <c r="A2" s="330" t="s">
        <v>1065</v>
      </c>
      <c r="B2" s="325"/>
      <c r="C2" s="325"/>
      <c r="D2" s="325"/>
      <c r="E2" s="221"/>
      <c r="F2" s="324"/>
      <c r="G2" s="159"/>
    </row>
    <row r="3" spans="1:12" ht="15" customHeight="1" x14ac:dyDescent="0.2">
      <c r="A3" s="149">
        <v>2013</v>
      </c>
      <c r="B3" s="150"/>
      <c r="C3" s="150"/>
      <c r="D3" s="150"/>
      <c r="E3" s="160"/>
      <c r="F3" s="160"/>
    </row>
    <row r="4" spans="1:12" ht="16.5" customHeight="1" x14ac:dyDescent="0.2">
      <c r="A4" s="149"/>
      <c r="B4" s="150"/>
      <c r="C4" s="150"/>
      <c r="D4" s="150"/>
      <c r="E4" s="160"/>
      <c r="F4" s="160"/>
    </row>
    <row r="5" spans="1:12" ht="21" customHeight="1" x14ac:dyDescent="0.2">
      <c r="A5" s="95" t="s">
        <v>280</v>
      </c>
      <c r="B5" s="95" t="s">
        <v>294</v>
      </c>
      <c r="C5" s="907" t="s">
        <v>295</v>
      </c>
      <c r="D5" s="907"/>
      <c r="E5" s="907" t="s">
        <v>296</v>
      </c>
      <c r="F5" s="907"/>
    </row>
    <row r="6" spans="1:12" ht="15" customHeight="1" x14ac:dyDescent="0.2">
      <c r="A6" s="931" t="s">
        <v>14</v>
      </c>
      <c r="B6" s="697" t="s">
        <v>379</v>
      </c>
      <c r="C6" s="698">
        <f>SUM(C7)</f>
        <v>527077</v>
      </c>
      <c r="D6" s="699"/>
      <c r="E6" s="700"/>
      <c r="F6" s="701"/>
      <c r="H6" s="176"/>
    </row>
    <row r="7" spans="1:12" ht="15" customHeight="1" x14ac:dyDescent="0.2">
      <c r="A7" s="921"/>
      <c r="B7" s="695" t="s">
        <v>380</v>
      </c>
      <c r="C7" s="166">
        <v>527077</v>
      </c>
      <c r="D7" s="93"/>
      <c r="E7" s="211">
        <v>0</v>
      </c>
      <c r="F7" s="212"/>
      <c r="H7" s="176"/>
    </row>
    <row r="8" spans="1:12" ht="15" customHeight="1" x14ac:dyDescent="0.2">
      <c r="A8" s="921"/>
      <c r="B8" s="688" t="s">
        <v>381</v>
      </c>
      <c r="C8" s="686">
        <f>SUM(C9)</f>
        <v>1015777</v>
      </c>
      <c r="D8" s="93"/>
      <c r="E8" s="211"/>
      <c r="F8" s="212"/>
      <c r="H8" s="176"/>
    </row>
    <row r="9" spans="1:12" ht="15" customHeight="1" x14ac:dyDescent="0.2">
      <c r="A9" s="921"/>
      <c r="B9" s="695" t="s">
        <v>382</v>
      </c>
      <c r="C9" s="166">
        <v>1015777</v>
      </c>
      <c r="D9" s="93"/>
      <c r="E9" s="211">
        <v>1070</v>
      </c>
      <c r="F9" s="212"/>
      <c r="H9" s="176"/>
    </row>
    <row r="10" spans="1:12" ht="15" customHeight="1" x14ac:dyDescent="0.2">
      <c r="A10" s="921"/>
      <c r="B10" s="688" t="s">
        <v>383</v>
      </c>
      <c r="C10" s="686">
        <f>SUM(C11)</f>
        <v>4825493</v>
      </c>
      <c r="D10" s="93"/>
      <c r="E10" s="211"/>
      <c r="F10" s="212"/>
      <c r="H10" s="176"/>
    </row>
    <row r="11" spans="1:12" ht="15" customHeight="1" x14ac:dyDescent="0.2">
      <c r="A11" s="921"/>
      <c r="B11" s="695" t="s">
        <v>384</v>
      </c>
      <c r="C11" s="166">
        <v>4825493</v>
      </c>
      <c r="D11" s="93"/>
      <c r="E11" s="211">
        <v>945</v>
      </c>
      <c r="F11" s="212"/>
      <c r="H11" s="176"/>
    </row>
    <row r="12" spans="1:12" ht="15" customHeight="1" x14ac:dyDescent="0.25">
      <c r="A12" s="921" t="s">
        <v>91</v>
      </c>
      <c r="B12" s="688" t="s">
        <v>385</v>
      </c>
      <c r="C12" s="686">
        <f>SUM(C13)</f>
        <v>1589569</v>
      </c>
      <c r="D12" s="93"/>
      <c r="E12" s="211"/>
      <c r="F12" s="212"/>
      <c r="H12" s="176"/>
      <c r="L12" s="177" t="s">
        <v>386</v>
      </c>
    </row>
    <row r="13" spans="1:12" ht="15" customHeight="1" x14ac:dyDescent="0.2">
      <c r="A13" s="921"/>
      <c r="B13" s="695" t="s">
        <v>387</v>
      </c>
      <c r="C13" s="166">
        <v>1589569</v>
      </c>
      <c r="D13" s="93"/>
      <c r="E13" s="211">
        <v>0</v>
      </c>
      <c r="F13" s="212"/>
      <c r="H13" s="176"/>
    </row>
    <row r="14" spans="1:12" ht="15" customHeight="1" x14ac:dyDescent="0.2">
      <c r="A14" s="921"/>
      <c r="B14" s="688" t="s">
        <v>388</v>
      </c>
      <c r="C14" s="686">
        <f>SUM(C15)</f>
        <v>2097227</v>
      </c>
      <c r="D14" s="93"/>
      <c r="E14" s="211"/>
      <c r="F14" s="212"/>
      <c r="H14" s="176"/>
    </row>
    <row r="15" spans="1:12" ht="15" customHeight="1" x14ac:dyDescent="0.2">
      <c r="A15" s="921"/>
      <c r="B15" s="695" t="s">
        <v>389</v>
      </c>
      <c r="C15" s="166">
        <v>2097227</v>
      </c>
      <c r="D15" s="93"/>
      <c r="E15" s="211">
        <v>0</v>
      </c>
      <c r="F15" s="212"/>
      <c r="H15" s="176"/>
    </row>
    <row r="16" spans="1:12" ht="15" customHeight="1" x14ac:dyDescent="0.2">
      <c r="A16" s="916" t="s">
        <v>255</v>
      </c>
      <c r="B16" s="688" t="s">
        <v>305</v>
      </c>
      <c r="C16" s="686">
        <f>SUM(C17:C18)</f>
        <v>2976589</v>
      </c>
      <c r="D16" s="93"/>
      <c r="E16" s="211"/>
      <c r="F16" s="212"/>
      <c r="H16" s="176"/>
    </row>
    <row r="17" spans="1:8" ht="15" customHeight="1" x14ac:dyDescent="0.2">
      <c r="A17" s="916"/>
      <c r="B17" s="695" t="s">
        <v>390</v>
      </c>
      <c r="C17" s="166">
        <v>1557482</v>
      </c>
      <c r="D17" s="93"/>
      <c r="E17" s="211">
        <v>0</v>
      </c>
      <c r="F17" s="212"/>
      <c r="H17" s="176"/>
    </row>
    <row r="18" spans="1:8" ht="15" customHeight="1" x14ac:dyDescent="0.2">
      <c r="A18" s="916"/>
      <c r="B18" s="695" t="s">
        <v>391</v>
      </c>
      <c r="C18" s="166">
        <v>1419107</v>
      </c>
      <c r="D18" s="93"/>
      <c r="E18" s="211">
        <v>0</v>
      </c>
      <c r="F18" s="212"/>
      <c r="H18" s="176"/>
    </row>
    <row r="19" spans="1:8" ht="15" customHeight="1" x14ac:dyDescent="0.2">
      <c r="A19" s="929" t="s">
        <v>265</v>
      </c>
      <c r="B19" s="929"/>
      <c r="C19" s="692">
        <f>C21+C23+C25+C27+C29+C31+C33+C35</f>
        <v>18478281</v>
      </c>
      <c r="D19" s="93"/>
      <c r="E19" s="211"/>
      <c r="F19" s="212"/>
      <c r="H19" s="176"/>
    </row>
    <row r="20" spans="1:8" x14ac:dyDescent="0.2">
      <c r="A20" s="921" t="s">
        <v>76</v>
      </c>
      <c r="B20" s="676" t="s">
        <v>392</v>
      </c>
      <c r="C20" s="686">
        <f>SUM(C21)</f>
        <v>548479</v>
      </c>
      <c r="D20" s="93"/>
      <c r="E20" s="211"/>
      <c r="F20" s="212"/>
      <c r="H20" s="176"/>
    </row>
    <row r="21" spans="1:8" ht="25.5" x14ac:dyDescent="0.2">
      <c r="A21" s="921"/>
      <c r="B21" s="196" t="s">
        <v>393</v>
      </c>
      <c r="C21" s="166">
        <v>548479</v>
      </c>
      <c r="D21" s="93"/>
      <c r="E21" s="211">
        <v>0</v>
      </c>
      <c r="F21" s="212"/>
      <c r="H21" s="176"/>
    </row>
    <row r="22" spans="1:8" x14ac:dyDescent="0.2">
      <c r="A22" s="921" t="s">
        <v>162</v>
      </c>
      <c r="B22" s="676" t="s">
        <v>394</v>
      </c>
      <c r="C22" s="686">
        <f>SUM(C23)</f>
        <v>4902155</v>
      </c>
      <c r="D22" s="93"/>
      <c r="E22" s="211"/>
      <c r="F22" s="212"/>
      <c r="H22" s="176"/>
    </row>
    <row r="23" spans="1:8" ht="15" customHeight="1" x14ac:dyDescent="0.2">
      <c r="A23" s="921"/>
      <c r="B23" s="196" t="s">
        <v>395</v>
      </c>
      <c r="C23" s="166">
        <v>4902155</v>
      </c>
      <c r="D23" s="93"/>
      <c r="E23" s="211">
        <v>985</v>
      </c>
      <c r="F23" s="212"/>
      <c r="H23" s="176"/>
    </row>
    <row r="24" spans="1:8" x14ac:dyDescent="0.2">
      <c r="A24" s="921" t="s">
        <v>78</v>
      </c>
      <c r="B24" s="676" t="s">
        <v>396</v>
      </c>
      <c r="C24" s="686">
        <f>SUM(C25)</f>
        <v>546768</v>
      </c>
      <c r="D24" s="93"/>
      <c r="E24" s="211"/>
      <c r="F24" s="212"/>
      <c r="H24" s="176"/>
    </row>
    <row r="25" spans="1:8" ht="25.5" x14ac:dyDescent="0.2">
      <c r="A25" s="921"/>
      <c r="B25" s="196" t="s">
        <v>397</v>
      </c>
      <c r="C25" s="166">
        <v>546768</v>
      </c>
      <c r="D25" s="93"/>
      <c r="E25" s="211">
        <v>0</v>
      </c>
      <c r="F25" s="212"/>
      <c r="H25" s="176"/>
    </row>
    <row r="26" spans="1:8" x14ac:dyDescent="0.2">
      <c r="A26" s="921" t="s">
        <v>21</v>
      </c>
      <c r="B26" s="676" t="s">
        <v>398</v>
      </c>
      <c r="C26" s="686">
        <f>SUM(C27)</f>
        <v>1491093</v>
      </c>
      <c r="D26" s="93"/>
      <c r="E26" s="211"/>
      <c r="F26" s="212"/>
      <c r="H26" s="176"/>
    </row>
    <row r="27" spans="1:8" ht="15" customHeight="1" x14ac:dyDescent="0.2">
      <c r="A27" s="921"/>
      <c r="B27" s="196" t="s">
        <v>858</v>
      </c>
      <c r="C27" s="166">
        <v>1491093</v>
      </c>
      <c r="D27" s="93"/>
      <c r="E27" s="211">
        <v>643</v>
      </c>
      <c r="F27" s="212"/>
      <c r="H27" s="176"/>
    </row>
    <row r="28" spans="1:8" x14ac:dyDescent="0.2">
      <c r="A28" s="921" t="s">
        <v>41</v>
      </c>
      <c r="B28" s="676" t="s">
        <v>337</v>
      </c>
      <c r="C28" s="686">
        <f>SUM(C29)</f>
        <v>4454339</v>
      </c>
      <c r="D28" s="93"/>
      <c r="E28" s="211"/>
      <c r="F28" s="212"/>
      <c r="H28" s="176"/>
    </row>
    <row r="29" spans="1:8" ht="15" customHeight="1" x14ac:dyDescent="0.2">
      <c r="A29" s="921"/>
      <c r="B29" s="196" t="s">
        <v>399</v>
      </c>
      <c r="C29" s="166">
        <v>4454339</v>
      </c>
      <c r="D29" s="93"/>
      <c r="E29" s="211">
        <v>850</v>
      </c>
      <c r="F29" s="212"/>
      <c r="H29" s="176"/>
    </row>
    <row r="30" spans="1:8" x14ac:dyDescent="0.2">
      <c r="A30" s="921" t="s">
        <v>87</v>
      </c>
      <c r="B30" s="676" t="s">
        <v>400</v>
      </c>
      <c r="C30" s="686">
        <f>SUM(C31)</f>
        <v>5230325</v>
      </c>
      <c r="D30" s="93"/>
      <c r="E30" s="211"/>
      <c r="F30" s="212"/>
      <c r="H30" s="176"/>
    </row>
    <row r="31" spans="1:8" ht="15" customHeight="1" x14ac:dyDescent="0.2">
      <c r="A31" s="921"/>
      <c r="B31" s="196" t="s">
        <v>401</v>
      </c>
      <c r="C31" s="166">
        <v>5230325</v>
      </c>
      <c r="D31" s="93"/>
      <c r="E31" s="211">
        <v>1436</v>
      </c>
      <c r="F31" s="212"/>
      <c r="H31" s="176"/>
    </row>
    <row r="32" spans="1:8" x14ac:dyDescent="0.2">
      <c r="A32" s="921" t="s">
        <v>13</v>
      </c>
      <c r="B32" s="676" t="s">
        <v>402</v>
      </c>
      <c r="C32" s="686">
        <f>SUM(C33)</f>
        <v>723911</v>
      </c>
      <c r="D32" s="93"/>
      <c r="E32" s="211"/>
      <c r="F32" s="212"/>
      <c r="H32" s="176"/>
    </row>
    <row r="33" spans="1:8" ht="15" customHeight="1" x14ac:dyDescent="0.2">
      <c r="A33" s="921"/>
      <c r="B33" s="196" t="s">
        <v>403</v>
      </c>
      <c r="C33" s="166">
        <v>723911</v>
      </c>
      <c r="D33" s="93"/>
      <c r="E33" s="211">
        <v>0</v>
      </c>
      <c r="F33" s="212"/>
      <c r="H33" s="176"/>
    </row>
    <row r="34" spans="1:8" x14ac:dyDescent="0.2">
      <c r="A34" s="921" t="s">
        <v>43</v>
      </c>
      <c r="B34" s="688" t="s">
        <v>404</v>
      </c>
      <c r="C34" s="686">
        <f>SUM(C35)</f>
        <v>581211</v>
      </c>
      <c r="D34" s="93"/>
      <c r="E34" s="211"/>
      <c r="F34" s="212"/>
      <c r="H34" s="176"/>
    </row>
    <row r="35" spans="1:8" ht="15" customHeight="1" x14ac:dyDescent="0.2">
      <c r="A35" s="922"/>
      <c r="B35" s="696" t="s">
        <v>405</v>
      </c>
      <c r="C35" s="678">
        <v>581211</v>
      </c>
      <c r="D35" s="644"/>
      <c r="E35" s="693">
        <v>0</v>
      </c>
      <c r="F35" s="694"/>
      <c r="H35" s="176"/>
    </row>
    <row r="36" spans="1:8" ht="16.5" customHeight="1" x14ac:dyDescent="0.2">
      <c r="A36" s="155"/>
      <c r="B36" s="165"/>
      <c r="C36" s="166"/>
      <c r="D36" s="130"/>
      <c r="E36" s="167"/>
      <c r="F36" s="94"/>
      <c r="H36" s="176"/>
    </row>
    <row r="37" spans="1:8" ht="27.75" customHeight="1" x14ac:dyDescent="0.2">
      <c r="A37" s="125" t="s">
        <v>343</v>
      </c>
      <c r="B37" s="123"/>
      <c r="C37" s="169"/>
      <c r="D37" s="82"/>
      <c r="E37" s="154"/>
      <c r="F37" s="154"/>
      <c r="H37" s="176"/>
    </row>
    <row r="38" spans="1:8" ht="15" customHeight="1" x14ac:dyDescent="0.2">
      <c r="A38" s="170"/>
      <c r="B38" s="170"/>
      <c r="C38" s="169"/>
      <c r="D38" s="171"/>
      <c r="E38" s="172"/>
      <c r="F38" s="100"/>
      <c r="H38" s="176"/>
    </row>
    <row r="39" spans="1:8" ht="15" customHeight="1" x14ac:dyDescent="0.2">
      <c r="A39" s="170"/>
      <c r="B39" s="170"/>
      <c r="C39" s="169"/>
      <c r="E39" s="169"/>
      <c r="F39" s="173"/>
      <c r="H39" s="176"/>
    </row>
    <row r="40" spans="1:8" x14ac:dyDescent="0.2">
      <c r="A40" s="170"/>
      <c r="B40" s="168"/>
      <c r="C40" s="169"/>
      <c r="E40" s="169"/>
      <c r="F40" s="154"/>
      <c r="H40" s="176"/>
    </row>
    <row r="41" spans="1:8" x14ac:dyDescent="0.2">
      <c r="A41" s="170"/>
      <c r="B41" s="168"/>
      <c r="C41" s="169"/>
      <c r="E41" s="169"/>
      <c r="F41" s="174"/>
      <c r="H41" s="176"/>
    </row>
    <row r="42" spans="1:8" x14ac:dyDescent="0.2">
      <c r="A42" s="170"/>
      <c r="B42" s="168"/>
      <c r="C42" s="169"/>
      <c r="E42" s="169"/>
      <c r="F42" s="174"/>
      <c r="H42" s="176"/>
    </row>
    <row r="43" spans="1:8" x14ac:dyDescent="0.2">
      <c r="A43" s="170"/>
      <c r="B43" s="168"/>
      <c r="C43" s="169"/>
      <c r="E43" s="169"/>
      <c r="F43" s="174"/>
      <c r="H43" s="176"/>
    </row>
    <row r="44" spans="1:8" x14ac:dyDescent="0.2">
      <c r="A44" s="170"/>
      <c r="B44" s="170"/>
      <c r="C44" s="169"/>
      <c r="E44" s="169"/>
      <c r="F44" s="174"/>
      <c r="H44" s="176"/>
    </row>
    <row r="45" spans="1:8" x14ac:dyDescent="0.2">
      <c r="A45" s="170"/>
      <c r="B45" s="168"/>
      <c r="C45" s="169"/>
      <c r="E45" s="169"/>
      <c r="F45" s="174"/>
      <c r="H45" s="176"/>
    </row>
    <row r="46" spans="1:8" x14ac:dyDescent="0.2">
      <c r="A46" s="170"/>
      <c r="B46" s="170"/>
      <c r="C46" s="169"/>
      <c r="E46" s="169"/>
      <c r="F46" s="174"/>
      <c r="H46" s="176"/>
    </row>
    <row r="47" spans="1:8" x14ac:dyDescent="0.2">
      <c r="A47" s="170"/>
      <c r="B47" s="168"/>
      <c r="C47" s="169"/>
      <c r="E47" s="169"/>
      <c r="F47" s="174"/>
      <c r="H47" s="176"/>
    </row>
    <row r="48" spans="1:8" x14ac:dyDescent="0.2">
      <c r="A48" s="170"/>
      <c r="B48" s="170"/>
      <c r="C48" s="169"/>
      <c r="E48" s="169"/>
      <c r="F48" s="174"/>
      <c r="H48" s="176"/>
    </row>
    <row r="49" spans="1:6" x14ac:dyDescent="0.2">
      <c r="A49" s="170"/>
      <c r="B49" s="168"/>
      <c r="C49" s="169"/>
      <c r="E49" s="169"/>
      <c r="F49" s="174"/>
    </row>
    <row r="50" spans="1:6" x14ac:dyDescent="0.2">
      <c r="A50" s="170"/>
      <c r="B50" s="170"/>
      <c r="C50" s="169"/>
      <c r="E50" s="169"/>
      <c r="F50" s="174"/>
    </row>
    <row r="51" spans="1:6" x14ac:dyDescent="0.2">
      <c r="A51" s="170"/>
      <c r="B51" s="168"/>
      <c r="C51" s="169"/>
      <c r="E51" s="169"/>
      <c r="F51" s="174"/>
    </row>
    <row r="52" spans="1:6" x14ac:dyDescent="0.2">
      <c r="A52" s="170"/>
      <c r="B52" s="168"/>
      <c r="C52" s="169"/>
      <c r="E52" s="169"/>
      <c r="F52" s="174"/>
    </row>
    <row r="53" spans="1:6" x14ac:dyDescent="0.2">
      <c r="E53" s="169"/>
      <c r="F53" s="174"/>
    </row>
    <row r="54" spans="1:6" x14ac:dyDescent="0.2">
      <c r="E54" s="169"/>
      <c r="F54" s="174"/>
    </row>
    <row r="55" spans="1:6" x14ac:dyDescent="0.2">
      <c r="E55" s="169"/>
      <c r="F55" s="174"/>
    </row>
    <row r="56" spans="1:6" x14ac:dyDescent="0.2">
      <c r="E56" s="169"/>
      <c r="F56" s="174"/>
    </row>
    <row r="57" spans="1:6" x14ac:dyDescent="0.2">
      <c r="E57" s="169"/>
      <c r="F57" s="174"/>
    </row>
    <row r="58" spans="1:6" x14ac:dyDescent="0.2">
      <c r="E58" s="169"/>
      <c r="F58" s="174"/>
    </row>
    <row r="59" spans="1:6" x14ac:dyDescent="0.2">
      <c r="E59" s="169"/>
      <c r="F59" s="174"/>
    </row>
    <row r="60" spans="1:6" x14ac:dyDescent="0.2">
      <c r="F60" s="174"/>
    </row>
    <row r="61" spans="1:6" x14ac:dyDescent="0.2">
      <c r="F61" s="174"/>
    </row>
    <row r="62" spans="1:6" x14ac:dyDescent="0.2">
      <c r="F62" s="174"/>
    </row>
    <row r="63" spans="1:6" x14ac:dyDescent="0.2">
      <c r="F63" s="174"/>
    </row>
    <row r="64" spans="1:6" x14ac:dyDescent="0.2">
      <c r="F64" s="174"/>
    </row>
    <row r="65" spans="6:6" x14ac:dyDescent="0.2">
      <c r="F65" s="174"/>
    </row>
    <row r="66" spans="6:6" x14ac:dyDescent="0.2">
      <c r="F66" s="174"/>
    </row>
    <row r="67" spans="6:6" x14ac:dyDescent="0.2">
      <c r="F67" s="174"/>
    </row>
    <row r="68" spans="6:6" x14ac:dyDescent="0.2">
      <c r="F68" s="174"/>
    </row>
    <row r="69" spans="6:6" x14ac:dyDescent="0.2">
      <c r="F69" s="174"/>
    </row>
    <row r="70" spans="6:6" x14ac:dyDescent="0.2">
      <c r="F70" s="174"/>
    </row>
    <row r="71" spans="6:6" x14ac:dyDescent="0.2">
      <c r="F71" s="174"/>
    </row>
  </sheetData>
  <autoFilter ref="A5:F35">
    <filterColumn colId="2" showButton="0"/>
    <filterColumn colId="4" showButton="0"/>
  </autoFilter>
  <mergeCells count="14">
    <mergeCell ref="A16:A18"/>
    <mergeCell ref="C5:D5"/>
    <mergeCell ref="E5:F5"/>
    <mergeCell ref="A6:A11"/>
    <mergeCell ref="A12:A15"/>
    <mergeCell ref="A19:B19"/>
    <mergeCell ref="A32:A33"/>
    <mergeCell ref="A34:A35"/>
    <mergeCell ref="A20:A21"/>
    <mergeCell ref="A22:A23"/>
    <mergeCell ref="A24:A25"/>
    <mergeCell ref="A26:A27"/>
    <mergeCell ref="A28:A29"/>
    <mergeCell ref="A30:A3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&amp;L&amp;"Tahoma,Normal"&amp;10 392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1:D14"/>
  <sheetViews>
    <sheetView showGridLines="0" view="pageBreakPreview" zoomScaleNormal="100" zoomScaleSheetLayoutView="100" workbookViewId="0">
      <selection activeCell="B40" sqref="B40"/>
    </sheetView>
  </sheetViews>
  <sheetFormatPr baseColWidth="10" defaultRowHeight="15" x14ac:dyDescent="0.25"/>
  <cols>
    <col min="1" max="1" width="39.140625" customWidth="1"/>
    <col min="2" max="2" width="25.42578125" customWidth="1"/>
    <col min="3" max="3" width="17.42578125" customWidth="1"/>
    <col min="4" max="4" width="18.42578125" customWidth="1"/>
  </cols>
  <sheetData>
    <row r="1" spans="1:4" ht="18.75" customHeight="1" x14ac:dyDescent="0.25">
      <c r="A1" s="339" t="s">
        <v>1047</v>
      </c>
      <c r="B1" s="339"/>
      <c r="C1" s="339"/>
      <c r="D1" s="342" t="s">
        <v>9</v>
      </c>
    </row>
    <row r="2" spans="1:4" x14ac:dyDescent="0.25">
      <c r="A2" s="339">
        <v>2013</v>
      </c>
      <c r="B2" s="339"/>
      <c r="C2" s="339"/>
      <c r="D2" s="343"/>
    </row>
    <row r="3" spans="1:4" x14ac:dyDescent="0.25">
      <c r="A3" s="344"/>
      <c r="B3" s="344"/>
      <c r="C3" s="344"/>
      <c r="D3" s="343"/>
    </row>
    <row r="4" spans="1:4" x14ac:dyDescent="0.25">
      <c r="A4" s="345" t="s">
        <v>2</v>
      </c>
      <c r="B4" s="345" t="s">
        <v>3</v>
      </c>
      <c r="C4" s="865" t="s">
        <v>10</v>
      </c>
      <c r="D4" s="866"/>
    </row>
    <row r="5" spans="1:4" x14ac:dyDescent="0.25">
      <c r="A5" s="346" t="s">
        <v>4</v>
      </c>
      <c r="B5" s="346"/>
      <c r="C5" s="340">
        <f>SUM(C6:D11)</f>
        <v>24070</v>
      </c>
      <c r="D5" s="340"/>
    </row>
    <row r="6" spans="1:4" x14ac:dyDescent="0.25">
      <c r="A6" s="859" t="s">
        <v>11</v>
      </c>
      <c r="B6" s="534" t="s">
        <v>12</v>
      </c>
      <c r="C6" s="867">
        <v>15070</v>
      </c>
      <c r="D6" s="869"/>
    </row>
    <row r="7" spans="1:4" x14ac:dyDescent="0.25">
      <c r="A7" s="860"/>
      <c r="B7" s="515" t="s">
        <v>1</v>
      </c>
      <c r="C7" s="868"/>
      <c r="D7" s="870"/>
    </row>
    <row r="8" spans="1:4" ht="14.25" customHeight="1" x14ac:dyDescent="0.25">
      <c r="A8" s="860"/>
      <c r="B8" s="515" t="s">
        <v>13</v>
      </c>
      <c r="C8" s="868"/>
      <c r="D8" s="870"/>
    </row>
    <row r="9" spans="1:4" x14ac:dyDescent="0.25">
      <c r="A9" s="860"/>
      <c r="B9" s="515" t="s">
        <v>14</v>
      </c>
      <c r="C9" s="868"/>
      <c r="D9" s="870"/>
    </row>
    <row r="10" spans="1:4" ht="15" customHeight="1" x14ac:dyDescent="0.25">
      <c r="A10" s="347" t="s">
        <v>15</v>
      </c>
      <c r="B10" s="515" t="s">
        <v>13</v>
      </c>
      <c r="C10" s="535">
        <v>3000</v>
      </c>
      <c r="D10" s="535"/>
    </row>
    <row r="11" spans="1:4" x14ac:dyDescent="0.25">
      <c r="A11" s="536" t="s">
        <v>16</v>
      </c>
      <c r="B11" s="537" t="s">
        <v>17</v>
      </c>
      <c r="C11" s="538">
        <v>6000</v>
      </c>
      <c r="D11" s="538"/>
    </row>
    <row r="12" spans="1:4" x14ac:dyDescent="0.25">
      <c r="A12" s="347"/>
      <c r="B12" s="69"/>
      <c r="C12" s="69"/>
      <c r="D12" s="69"/>
    </row>
    <row r="13" spans="1:4" ht="18.75" customHeight="1" x14ac:dyDescent="0.25">
      <c r="A13" s="871" t="s">
        <v>18</v>
      </c>
      <c r="B13" s="871"/>
      <c r="C13" s="871"/>
      <c r="D13" s="871"/>
    </row>
    <row r="14" spans="1:4" x14ac:dyDescent="0.25">
      <c r="A14" s="860" t="s">
        <v>6</v>
      </c>
      <c r="B14" s="860"/>
      <c r="C14" s="860"/>
      <c r="D14" s="860"/>
    </row>
  </sheetData>
  <mergeCells count="6">
    <mergeCell ref="A14:D14"/>
    <mergeCell ref="A6:A9"/>
    <mergeCell ref="C4:D4"/>
    <mergeCell ref="C6:C9"/>
    <mergeCell ref="D6:D9"/>
    <mergeCell ref="A13:D13"/>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&amp;R&amp;"Tahoma,Normal"&amp;10 357</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19"/>
  <sheetViews>
    <sheetView showGridLines="0" view="pageBreakPreview" zoomScale="98" zoomScaleNormal="75" zoomScaleSheetLayoutView="98" workbookViewId="0">
      <selection activeCell="B40" sqref="B40"/>
    </sheetView>
  </sheetViews>
  <sheetFormatPr baseColWidth="10" defaultRowHeight="12.75" x14ac:dyDescent="0.2"/>
  <cols>
    <col min="1" max="1" width="31.7109375" style="161" customWidth="1"/>
    <col min="2" max="2" width="54.5703125" style="161" customWidth="1"/>
    <col min="3" max="3" width="15.5703125" style="161" customWidth="1"/>
    <col min="4" max="4" width="3.42578125" style="161" customWidth="1"/>
    <col min="5" max="5" width="16.28515625" style="161" customWidth="1"/>
    <col min="6" max="6" width="9.7109375" style="161" customWidth="1"/>
    <col min="7" max="16384" width="11.42578125" style="161"/>
  </cols>
  <sheetData>
    <row r="1" spans="1:8" s="123" customFormat="1" ht="15" customHeight="1" x14ac:dyDescent="0.2">
      <c r="A1" s="178" t="s">
        <v>406</v>
      </c>
      <c r="B1" s="150"/>
      <c r="C1" s="179"/>
      <c r="D1" s="179"/>
      <c r="E1" s="179"/>
      <c r="F1" s="180" t="s">
        <v>348</v>
      </c>
    </row>
    <row r="2" spans="1:8" s="123" customFormat="1" ht="15" customHeight="1" x14ac:dyDescent="0.2">
      <c r="A2" s="178" t="s">
        <v>407</v>
      </c>
      <c r="B2" s="150"/>
      <c r="C2" s="179"/>
      <c r="D2" s="179"/>
      <c r="E2" s="179"/>
      <c r="F2" s="180"/>
    </row>
    <row r="3" spans="1:8" ht="18" customHeight="1" x14ac:dyDescent="0.2">
      <c r="A3" s="932"/>
      <c r="B3" s="932"/>
      <c r="C3" s="932"/>
      <c r="D3" s="932"/>
      <c r="E3" s="932"/>
      <c r="F3" s="181"/>
    </row>
    <row r="4" spans="1:8" ht="27" customHeight="1" x14ac:dyDescent="0.2">
      <c r="A4" s="95" t="s">
        <v>280</v>
      </c>
      <c r="B4" s="95" t="s">
        <v>294</v>
      </c>
      <c r="C4" s="907" t="s">
        <v>295</v>
      </c>
      <c r="D4" s="907"/>
      <c r="E4" s="907" t="s">
        <v>296</v>
      </c>
      <c r="F4" s="907"/>
    </row>
    <row r="5" spans="1:8" s="152" customFormat="1" ht="21" customHeight="1" x14ac:dyDescent="0.2">
      <c r="A5" s="407" t="s">
        <v>408</v>
      </c>
      <c r="B5" s="407"/>
      <c r="C5" s="79">
        <f>C6</f>
        <v>2664099.6800000002</v>
      </c>
      <c r="D5" s="396"/>
      <c r="E5" s="396"/>
      <c r="F5" s="396"/>
      <c r="G5" s="162"/>
      <c r="H5" s="163"/>
    </row>
    <row r="6" spans="1:8" s="123" customFormat="1" ht="18" customHeight="1" x14ac:dyDescent="0.2">
      <c r="A6" s="925" t="s">
        <v>276</v>
      </c>
      <c r="B6" s="925"/>
      <c r="C6" s="698">
        <f>SUM(C8:C15)</f>
        <v>2664099.6800000002</v>
      </c>
      <c r="D6" s="638"/>
      <c r="E6" s="638"/>
      <c r="F6" s="638"/>
      <c r="G6" s="100"/>
      <c r="H6" s="153"/>
    </row>
    <row r="7" spans="1:8" ht="17.25" customHeight="1" x14ac:dyDescent="0.2">
      <c r="A7" s="935" t="s">
        <v>409</v>
      </c>
      <c r="B7" s="680" t="s">
        <v>410</v>
      </c>
      <c r="C7" s="686">
        <f>SUM(C8:C15)</f>
        <v>2664099.6800000002</v>
      </c>
      <c r="D7" s="102"/>
      <c r="E7" s="102"/>
      <c r="F7" s="102"/>
    </row>
    <row r="8" spans="1:8" ht="17.25" customHeight="1" x14ac:dyDescent="0.2">
      <c r="A8" s="935"/>
      <c r="B8" s="313" t="s">
        <v>411</v>
      </c>
      <c r="C8" s="166">
        <v>450000</v>
      </c>
      <c r="D8" s="102"/>
      <c r="E8" s="933">
        <v>28000</v>
      </c>
      <c r="F8" s="933"/>
    </row>
    <row r="9" spans="1:8" ht="17.25" customHeight="1" x14ac:dyDescent="0.2">
      <c r="A9" s="935"/>
      <c r="B9" s="313" t="s">
        <v>412</v>
      </c>
      <c r="C9" s="166">
        <v>150000</v>
      </c>
      <c r="D9" s="102"/>
      <c r="E9" s="933"/>
      <c r="F9" s="933"/>
    </row>
    <row r="10" spans="1:8" ht="17.25" customHeight="1" x14ac:dyDescent="0.2">
      <c r="A10" s="935"/>
      <c r="B10" s="313" t="s">
        <v>413</v>
      </c>
      <c r="C10" s="166">
        <v>84000</v>
      </c>
      <c r="D10" s="102"/>
      <c r="E10" s="933"/>
      <c r="F10" s="933"/>
    </row>
    <row r="11" spans="1:8" ht="17.25" customHeight="1" x14ac:dyDescent="0.2">
      <c r="A11" s="935"/>
      <c r="B11" s="313" t="s">
        <v>414</v>
      </c>
      <c r="C11" s="166">
        <v>60000</v>
      </c>
      <c r="D11" s="102"/>
      <c r="E11" s="933"/>
      <c r="F11" s="933"/>
    </row>
    <row r="12" spans="1:8" ht="17.25" customHeight="1" x14ac:dyDescent="0.2">
      <c r="A12" s="935"/>
      <c r="B12" s="313" t="s">
        <v>415</v>
      </c>
      <c r="C12" s="166">
        <v>500000</v>
      </c>
      <c r="D12" s="102"/>
      <c r="E12" s="933"/>
      <c r="F12" s="933"/>
    </row>
    <row r="13" spans="1:8" ht="17.25" customHeight="1" x14ac:dyDescent="0.2">
      <c r="A13" s="935"/>
      <c r="B13" s="313" t="s">
        <v>416</v>
      </c>
      <c r="C13" s="166">
        <v>900099.68</v>
      </c>
      <c r="D13" s="102"/>
      <c r="E13" s="933"/>
      <c r="F13" s="933"/>
    </row>
    <row r="14" spans="1:8" ht="17.25" customHeight="1" x14ac:dyDescent="0.2">
      <c r="A14" s="935"/>
      <c r="B14" s="313" t="s">
        <v>417</v>
      </c>
      <c r="C14" s="166">
        <v>520000</v>
      </c>
      <c r="D14" s="102"/>
      <c r="E14" s="933"/>
      <c r="F14" s="933"/>
    </row>
    <row r="15" spans="1:8" ht="19.5" customHeight="1" x14ac:dyDescent="0.2">
      <c r="A15" s="936"/>
      <c r="B15" s="702" t="s">
        <v>418</v>
      </c>
      <c r="C15" s="703" t="s">
        <v>419</v>
      </c>
      <c r="D15" s="704"/>
      <c r="E15" s="934"/>
      <c r="F15" s="934"/>
    </row>
    <row r="16" spans="1:8" ht="21.75" customHeight="1" x14ac:dyDescent="0.2">
      <c r="A16" s="235"/>
      <c r="B16" s="313"/>
      <c r="C16" s="209"/>
      <c r="D16" s="102"/>
      <c r="E16" s="240"/>
      <c r="F16" s="240"/>
    </row>
    <row r="17" spans="1:6" ht="15" customHeight="1" x14ac:dyDescent="0.2">
      <c r="A17" s="182" t="s">
        <v>800</v>
      </c>
      <c r="C17" s="183"/>
      <c r="D17" s="115"/>
      <c r="E17" s="115"/>
      <c r="F17" s="115"/>
    </row>
    <row r="18" spans="1:6" ht="15" customHeight="1" x14ac:dyDescent="0.2">
      <c r="A18" s="125" t="s">
        <v>420</v>
      </c>
      <c r="B18" s="115"/>
      <c r="C18" s="115"/>
      <c r="D18" s="115"/>
      <c r="E18" s="108"/>
      <c r="F18" s="115"/>
    </row>
    <row r="19" spans="1:6" x14ac:dyDescent="0.2">
      <c r="A19" s="123"/>
      <c r="B19" s="123"/>
      <c r="C19" s="123"/>
      <c r="D19" s="123"/>
      <c r="E19" s="123"/>
      <c r="F19" s="123"/>
    </row>
  </sheetData>
  <mergeCells count="6">
    <mergeCell ref="A3:E3"/>
    <mergeCell ref="C4:D4"/>
    <mergeCell ref="E4:F4"/>
    <mergeCell ref="E8:F15"/>
    <mergeCell ref="A7:A15"/>
    <mergeCell ref="A6:B6"/>
  </mergeCells>
  <printOptions horizontalCentered="1" verticalCentered="1"/>
  <pageMargins left="0.98425196850393704" right="0.39370078740157483" top="0.39370078740157483" bottom="0.39370078740157483" header="0" footer="0.59055118110236227"/>
  <pageSetup scale="90" orientation="landscape" r:id="rId1"/>
  <headerFooter alignWithMargins="0">
    <oddFooter>&amp;R&amp;"Tahoma,Normal"&amp;10 393</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18"/>
  <sheetViews>
    <sheetView showGridLines="0" view="pageBreakPreview" zoomScale="98" zoomScaleNormal="75" zoomScaleSheetLayoutView="98" workbookViewId="0">
      <selection activeCell="B40" sqref="B40"/>
    </sheetView>
  </sheetViews>
  <sheetFormatPr baseColWidth="10" defaultRowHeight="12.75" x14ac:dyDescent="0.2"/>
  <cols>
    <col min="1" max="1" width="31.7109375" style="161" customWidth="1"/>
    <col min="2" max="2" width="54.5703125" style="161" customWidth="1"/>
    <col min="3" max="3" width="15.5703125" style="161" customWidth="1"/>
    <col min="4" max="4" width="3.42578125" style="161" customWidth="1"/>
    <col min="5" max="5" width="16.28515625" style="161" customWidth="1"/>
    <col min="6" max="6" width="9.7109375" style="161" customWidth="1"/>
    <col min="7" max="16384" width="11.42578125" style="161"/>
  </cols>
  <sheetData>
    <row r="1" spans="1:8" s="123" customFormat="1" ht="18" customHeight="1" x14ac:dyDescent="0.2">
      <c r="A1" s="178" t="s">
        <v>406</v>
      </c>
      <c r="B1" s="150"/>
      <c r="C1" s="179"/>
      <c r="D1" s="179"/>
      <c r="E1" s="179"/>
      <c r="F1" s="180" t="s">
        <v>349</v>
      </c>
    </row>
    <row r="2" spans="1:8" s="123" customFormat="1" ht="18" customHeight="1" x14ac:dyDescent="0.2">
      <c r="A2" s="178" t="s">
        <v>26</v>
      </c>
      <c r="B2" s="150"/>
      <c r="C2" s="179"/>
      <c r="D2" s="179"/>
      <c r="E2" s="179"/>
      <c r="F2" s="180"/>
    </row>
    <row r="3" spans="1:8" ht="16.5" customHeight="1" x14ac:dyDescent="0.2">
      <c r="A3" s="932"/>
      <c r="B3" s="932"/>
      <c r="C3" s="932"/>
      <c r="D3" s="932"/>
      <c r="E3" s="932"/>
      <c r="F3" s="181"/>
    </row>
    <row r="4" spans="1:8" ht="29.25" customHeight="1" x14ac:dyDescent="0.2">
      <c r="A4" s="95" t="s">
        <v>280</v>
      </c>
      <c r="B4" s="95" t="s">
        <v>294</v>
      </c>
      <c r="C4" s="907" t="s">
        <v>295</v>
      </c>
      <c r="D4" s="907"/>
      <c r="E4" s="907" t="s">
        <v>296</v>
      </c>
      <c r="F4" s="907"/>
    </row>
    <row r="5" spans="1:8" s="152" customFormat="1" ht="22.5" customHeight="1" x14ac:dyDescent="0.2">
      <c r="A5" s="407" t="s">
        <v>421</v>
      </c>
      <c r="B5" s="407"/>
      <c r="C5" s="79">
        <f>C6</f>
        <v>2589219</v>
      </c>
      <c r="D5" s="396"/>
      <c r="E5" s="396"/>
      <c r="F5" s="396"/>
      <c r="G5" s="162"/>
      <c r="H5" s="163"/>
    </row>
    <row r="6" spans="1:8" s="123" customFormat="1" ht="18" customHeight="1" x14ac:dyDescent="0.2">
      <c r="A6" s="636" t="s">
        <v>276</v>
      </c>
      <c r="B6" s="636"/>
      <c r="C6" s="698">
        <f>SUM(C8:C15)</f>
        <v>2589219</v>
      </c>
      <c r="D6" s="638"/>
      <c r="E6" s="638"/>
      <c r="F6" s="638"/>
      <c r="G6" s="100"/>
      <c r="H6" s="153"/>
    </row>
    <row r="7" spans="1:8" ht="17.25" customHeight="1" x14ac:dyDescent="0.2">
      <c r="A7" s="935" t="s">
        <v>409</v>
      </c>
      <c r="B7" s="680" t="s">
        <v>410</v>
      </c>
      <c r="C7" s="686">
        <f>SUM(C8:C15)</f>
        <v>2589219</v>
      </c>
      <c r="D7" s="102"/>
      <c r="E7" s="102"/>
      <c r="F7" s="102"/>
    </row>
    <row r="8" spans="1:8" ht="17.25" customHeight="1" x14ac:dyDescent="0.2">
      <c r="A8" s="935"/>
      <c r="B8" s="313" t="s">
        <v>411</v>
      </c>
      <c r="C8" s="166">
        <v>450000</v>
      </c>
      <c r="D8" s="102"/>
      <c r="E8" s="933">
        <v>177227</v>
      </c>
      <c r="F8" s="933"/>
    </row>
    <row r="9" spans="1:8" ht="17.25" customHeight="1" x14ac:dyDescent="0.2">
      <c r="A9" s="935"/>
      <c r="B9" s="313" t="s">
        <v>412</v>
      </c>
      <c r="C9" s="166">
        <v>150000</v>
      </c>
      <c r="D9" s="102"/>
      <c r="E9" s="933"/>
      <c r="F9" s="933"/>
    </row>
    <row r="10" spans="1:8" ht="17.25" customHeight="1" x14ac:dyDescent="0.2">
      <c r="A10" s="935"/>
      <c r="B10" s="313" t="s">
        <v>413</v>
      </c>
      <c r="C10" s="166">
        <v>84000</v>
      </c>
      <c r="D10" s="102"/>
      <c r="E10" s="933"/>
      <c r="F10" s="933"/>
    </row>
    <row r="11" spans="1:8" ht="17.25" customHeight="1" x14ac:dyDescent="0.2">
      <c r="A11" s="935"/>
      <c r="B11" s="313" t="s">
        <v>414</v>
      </c>
      <c r="C11" s="166">
        <v>60000</v>
      </c>
      <c r="D11" s="102"/>
      <c r="E11" s="933"/>
      <c r="F11" s="933"/>
    </row>
    <row r="12" spans="1:8" ht="17.25" customHeight="1" x14ac:dyDescent="0.2">
      <c r="A12" s="935"/>
      <c r="B12" s="313" t="s">
        <v>415</v>
      </c>
      <c r="C12" s="166">
        <v>423219</v>
      </c>
      <c r="D12" s="102"/>
      <c r="E12" s="933"/>
      <c r="F12" s="933"/>
    </row>
    <row r="13" spans="1:8" ht="17.25" customHeight="1" x14ac:dyDescent="0.2">
      <c r="A13" s="935"/>
      <c r="B13" s="313" t="s">
        <v>416</v>
      </c>
      <c r="C13" s="166">
        <v>900100</v>
      </c>
      <c r="D13" s="102"/>
      <c r="E13" s="933"/>
      <c r="F13" s="933"/>
    </row>
    <row r="14" spans="1:8" ht="17.25" customHeight="1" x14ac:dyDescent="0.2">
      <c r="A14" s="935"/>
      <c r="B14" s="313" t="s">
        <v>417</v>
      </c>
      <c r="C14" s="166">
        <v>520000</v>
      </c>
      <c r="D14" s="102"/>
      <c r="E14" s="933"/>
      <c r="F14" s="933"/>
    </row>
    <row r="15" spans="1:8" ht="17.25" customHeight="1" x14ac:dyDescent="0.2">
      <c r="A15" s="936"/>
      <c r="B15" s="702" t="s">
        <v>418</v>
      </c>
      <c r="C15" s="703">
        <v>1900</v>
      </c>
      <c r="D15" s="704"/>
      <c r="E15" s="934"/>
      <c r="F15" s="934"/>
    </row>
    <row r="16" spans="1:8" ht="15" customHeight="1" x14ac:dyDescent="0.2">
      <c r="A16" s="182"/>
      <c r="C16" s="183"/>
      <c r="D16" s="115"/>
      <c r="E16" s="115"/>
      <c r="F16" s="115"/>
    </row>
    <row r="17" spans="1:6" ht="15" customHeight="1" x14ac:dyDescent="0.2">
      <c r="A17" s="125" t="s">
        <v>422</v>
      </c>
      <c r="B17" s="115"/>
      <c r="C17" s="115"/>
      <c r="D17" s="115"/>
      <c r="E17" s="108"/>
      <c r="F17" s="115"/>
    </row>
    <row r="18" spans="1:6" x14ac:dyDescent="0.2">
      <c r="A18" s="123"/>
      <c r="B18" s="123"/>
      <c r="C18" s="123"/>
      <c r="D18" s="123"/>
      <c r="E18" s="123"/>
      <c r="F18" s="123"/>
    </row>
  </sheetData>
  <mergeCells count="5">
    <mergeCell ref="A3:E3"/>
    <mergeCell ref="C4:D4"/>
    <mergeCell ref="E4:F4"/>
    <mergeCell ref="E8:F15"/>
    <mergeCell ref="A7:A15"/>
  </mergeCells>
  <printOptions horizontalCentered="1" verticalCentered="1"/>
  <pageMargins left="0.98425196850393704" right="0.39370078740157483" top="0.39370078740157483" bottom="0.39370078740157483" header="0" footer="0.59055118110236227"/>
  <pageSetup scale="90" orientation="landscape" r:id="rId1"/>
  <headerFooter alignWithMargins="0">
    <oddFooter>&amp;L&amp;"Tahoma,Normal"&amp;10 394</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37"/>
  <sheetViews>
    <sheetView showGridLines="0" view="pageBreakPreview" zoomScaleNormal="75" zoomScaleSheetLayoutView="100" workbookViewId="0">
      <selection activeCell="B40" sqref="B40"/>
    </sheetView>
  </sheetViews>
  <sheetFormatPr baseColWidth="10" defaultRowHeight="12.75" x14ac:dyDescent="0.2"/>
  <cols>
    <col min="1" max="1" width="21.42578125" style="161" customWidth="1"/>
    <col min="2" max="2" width="83.28515625" style="193" customWidth="1"/>
    <col min="3" max="3" width="15.28515625" style="161" customWidth="1"/>
    <col min="4" max="4" width="3.7109375" style="161" customWidth="1"/>
    <col min="5" max="5" width="12.28515625" style="194" customWidth="1"/>
    <col min="6" max="6" width="2.5703125" style="194" customWidth="1"/>
    <col min="7" max="7" width="4" style="171" customWidth="1"/>
    <col min="8" max="8" width="14.7109375" style="171" bestFit="1" customWidth="1"/>
    <col min="9" max="9" width="13.7109375" style="171" bestFit="1" customWidth="1"/>
    <col min="10" max="16384" width="11.42578125" style="171"/>
  </cols>
  <sheetData>
    <row r="1" spans="1:9" s="82" customFormat="1" ht="15" customHeight="1" x14ac:dyDescent="0.2">
      <c r="A1" s="178" t="s">
        <v>423</v>
      </c>
      <c r="B1" s="184"/>
      <c r="C1" s="179"/>
      <c r="D1" s="179"/>
      <c r="E1" s="113"/>
      <c r="F1" s="133" t="s">
        <v>679</v>
      </c>
    </row>
    <row r="2" spans="1:9" s="82" customFormat="1" ht="15" customHeight="1" x14ac:dyDescent="0.2">
      <c r="A2" s="178" t="s">
        <v>1066</v>
      </c>
      <c r="B2" s="184"/>
      <c r="C2" s="179"/>
      <c r="D2" s="179"/>
      <c r="E2" s="113"/>
      <c r="F2" s="113"/>
    </row>
    <row r="3" spans="1:9" s="82" customFormat="1" ht="15" customHeight="1" x14ac:dyDescent="0.2">
      <c r="A3" s="178">
        <v>2012</v>
      </c>
      <c r="B3" s="184"/>
      <c r="C3" s="179"/>
      <c r="D3" s="179"/>
      <c r="E3" s="185"/>
      <c r="F3" s="179"/>
      <c r="G3" s="91"/>
    </row>
    <row r="4" spans="1:9" s="82" customFormat="1" ht="12.75" customHeight="1" x14ac:dyDescent="0.2">
      <c r="A4" s="178"/>
      <c r="B4" s="184"/>
      <c r="C4" s="179"/>
      <c r="D4" s="179"/>
      <c r="E4" s="185"/>
      <c r="F4" s="179"/>
      <c r="G4" s="91"/>
    </row>
    <row r="5" spans="1:9" s="186" customFormat="1" ht="15.75" customHeight="1" x14ac:dyDescent="0.2">
      <c r="A5" s="95" t="s">
        <v>280</v>
      </c>
      <c r="B5" s="95" t="s">
        <v>294</v>
      </c>
      <c r="C5" s="907" t="s">
        <v>295</v>
      </c>
      <c r="D5" s="907"/>
      <c r="E5" s="907" t="s">
        <v>296</v>
      </c>
      <c r="F5" s="907"/>
    </row>
    <row r="6" spans="1:9" ht="15" customHeight="1" x14ac:dyDescent="0.2">
      <c r="A6" s="407" t="s">
        <v>424</v>
      </c>
      <c r="B6" s="410"/>
      <c r="C6" s="425"/>
      <c r="D6" s="426"/>
      <c r="E6" s="426"/>
      <c r="F6" s="426"/>
      <c r="H6" s="183"/>
      <c r="I6" s="187"/>
    </row>
    <row r="7" spans="1:9" s="188" customFormat="1" ht="12" customHeight="1" x14ac:dyDescent="0.25">
      <c r="A7" s="925" t="s">
        <v>276</v>
      </c>
      <c r="B7" s="925"/>
      <c r="C7" s="647">
        <f>C8+C10+C12+C14+C17+C19+C24+C30+C32+'[2]APAZU 2012 (2)'!C5+'[2]APAZU 2012 (2)'!C7+'[2]APAZU 2012 (2)'!C9+'[2]APAZU 2012 (2)'!C11+'[2]APAZU 2012 (2)'!C13+'[2]APAZU 2012 (2)'!C15</f>
        <v>111356739.02000001</v>
      </c>
      <c r="D7" s="648"/>
      <c r="E7" s="648"/>
      <c r="F7" s="648"/>
    </row>
    <row r="8" spans="1:9" s="188" customFormat="1" ht="12" customHeight="1" x14ac:dyDescent="0.25">
      <c r="A8" s="921" t="s">
        <v>33</v>
      </c>
      <c r="B8" s="676" t="s">
        <v>425</v>
      </c>
      <c r="C8" s="650">
        <f>SUM(C9)</f>
        <v>6495789.4100000001</v>
      </c>
      <c r="D8" s="93"/>
      <c r="E8" s="93"/>
      <c r="F8" s="93"/>
    </row>
    <row r="9" spans="1:9" s="188" customFormat="1" ht="12" customHeight="1" x14ac:dyDescent="0.25">
      <c r="A9" s="921"/>
      <c r="B9" s="196" t="s">
        <v>426</v>
      </c>
      <c r="C9" s="643">
        <v>6495789.4100000001</v>
      </c>
      <c r="D9" s="190"/>
      <c r="E9" s="705">
        <v>2200</v>
      </c>
      <c r="F9" s="520"/>
    </row>
    <row r="10" spans="1:9" s="188" customFormat="1" ht="12" customHeight="1" x14ac:dyDescent="0.25">
      <c r="A10" s="921" t="s">
        <v>21</v>
      </c>
      <c r="B10" s="676" t="s">
        <v>427</v>
      </c>
      <c r="C10" s="650">
        <f>SUM(C11)</f>
        <v>1217073.24</v>
      </c>
      <c r="D10" s="190"/>
      <c r="E10" s="705"/>
      <c r="F10" s="520"/>
    </row>
    <row r="11" spans="1:9" s="188" customFormat="1" ht="12" customHeight="1" x14ac:dyDescent="0.25">
      <c r="A11" s="921"/>
      <c r="B11" s="196" t="s">
        <v>428</v>
      </c>
      <c r="C11" s="643">
        <v>1217073.24</v>
      </c>
      <c r="D11" s="190"/>
      <c r="E11" s="705">
        <v>650</v>
      </c>
      <c r="F11" s="520"/>
    </row>
    <row r="12" spans="1:9" s="188" customFormat="1" ht="12" customHeight="1" x14ac:dyDescent="0.25">
      <c r="A12" s="921"/>
      <c r="B12" s="676" t="s">
        <v>21</v>
      </c>
      <c r="C12" s="650">
        <f>SUM(C13)</f>
        <v>2973619.56</v>
      </c>
      <c r="D12" s="190"/>
      <c r="E12" s="705"/>
      <c r="F12" s="520"/>
    </row>
    <row r="13" spans="1:9" s="188" customFormat="1" ht="12" customHeight="1" x14ac:dyDescent="0.25">
      <c r="A13" s="921"/>
      <c r="B13" s="196" t="s">
        <v>859</v>
      </c>
      <c r="C13" s="643">
        <v>2973619.56</v>
      </c>
      <c r="D13" s="190"/>
      <c r="E13" s="705">
        <v>2500</v>
      </c>
      <c r="F13" s="520"/>
    </row>
    <row r="14" spans="1:9" s="188" customFormat="1" ht="12" customHeight="1" x14ac:dyDescent="0.25">
      <c r="A14" s="921" t="s">
        <v>66</v>
      </c>
      <c r="B14" s="676" t="s">
        <v>429</v>
      </c>
      <c r="C14" s="650">
        <f>SUM(C15:C16)</f>
        <v>6436886.5</v>
      </c>
      <c r="D14" s="190"/>
      <c r="E14" s="705"/>
      <c r="F14" s="520"/>
    </row>
    <row r="15" spans="1:9" s="188" customFormat="1" ht="12" customHeight="1" x14ac:dyDescent="0.25">
      <c r="A15" s="921"/>
      <c r="B15" s="196" t="s">
        <v>430</v>
      </c>
      <c r="C15" s="643">
        <v>3320991.36</v>
      </c>
      <c r="D15" s="190"/>
      <c r="E15" s="705">
        <v>1356</v>
      </c>
      <c r="F15" s="520"/>
    </row>
    <row r="16" spans="1:9" s="188" customFormat="1" ht="12" customHeight="1" x14ac:dyDescent="0.25">
      <c r="A16" s="921"/>
      <c r="B16" s="196" t="s">
        <v>431</v>
      </c>
      <c r="C16" s="643">
        <v>3115895.14</v>
      </c>
      <c r="D16" s="190"/>
      <c r="E16" s="705">
        <v>1850</v>
      </c>
      <c r="F16" s="520"/>
    </row>
    <row r="17" spans="1:6" s="188" customFormat="1" ht="12" customHeight="1" x14ac:dyDescent="0.25">
      <c r="A17" s="921" t="s">
        <v>81</v>
      </c>
      <c r="B17" s="676" t="s">
        <v>81</v>
      </c>
      <c r="C17" s="650">
        <f>SUM(C18)</f>
        <v>3298702.71</v>
      </c>
      <c r="D17" s="190"/>
      <c r="E17" s="705"/>
      <c r="F17" s="520"/>
    </row>
    <row r="18" spans="1:6" s="188" customFormat="1" ht="12" customHeight="1" x14ac:dyDescent="0.25">
      <c r="A18" s="921"/>
      <c r="B18" s="196" t="s">
        <v>860</v>
      </c>
      <c r="C18" s="643">
        <v>3298702.71</v>
      </c>
      <c r="D18" s="190"/>
      <c r="E18" s="705">
        <v>470</v>
      </c>
      <c r="F18" s="520"/>
    </row>
    <row r="19" spans="1:6" s="188" customFormat="1" ht="12" customHeight="1" x14ac:dyDescent="0.25">
      <c r="A19" s="921"/>
      <c r="B19" s="676" t="s">
        <v>432</v>
      </c>
      <c r="C19" s="650">
        <f>SUM(C20:C23)</f>
        <v>20220561.719999999</v>
      </c>
      <c r="D19" s="190"/>
      <c r="E19" s="705"/>
      <c r="F19" s="520"/>
    </row>
    <row r="20" spans="1:6" s="188" customFormat="1" ht="12" customHeight="1" x14ac:dyDescent="0.25">
      <c r="A20" s="921"/>
      <c r="B20" s="196" t="s">
        <v>433</v>
      </c>
      <c r="C20" s="643">
        <v>5777368.04</v>
      </c>
      <c r="D20" s="190"/>
      <c r="E20" s="705">
        <v>1275</v>
      </c>
      <c r="F20" s="520"/>
    </row>
    <row r="21" spans="1:6" s="188" customFormat="1" ht="12" customHeight="1" x14ac:dyDescent="0.25">
      <c r="A21" s="921"/>
      <c r="B21" s="196" t="s">
        <v>434</v>
      </c>
      <c r="C21" s="643">
        <v>3988992.92</v>
      </c>
      <c r="D21" s="190"/>
      <c r="E21" s="705">
        <v>750</v>
      </c>
      <c r="F21" s="520"/>
    </row>
    <row r="22" spans="1:6" s="188" customFormat="1" ht="12" customHeight="1" x14ac:dyDescent="0.25">
      <c r="A22" s="921"/>
      <c r="B22" s="182" t="s">
        <v>435</v>
      </c>
      <c r="C22" s="643">
        <v>3499588.61</v>
      </c>
      <c r="D22" s="190"/>
      <c r="E22" s="705">
        <v>1100</v>
      </c>
      <c r="F22" s="520"/>
    </row>
    <row r="23" spans="1:6" s="188" customFormat="1" ht="12" customHeight="1" x14ac:dyDescent="0.25">
      <c r="A23" s="921"/>
      <c r="B23" s="196" t="s">
        <v>436</v>
      </c>
      <c r="C23" s="643">
        <v>6954612.1500000004</v>
      </c>
      <c r="D23" s="190"/>
      <c r="E23" s="705">
        <v>2125</v>
      </c>
      <c r="F23" s="520"/>
    </row>
    <row r="24" spans="1:6" s="188" customFormat="1" ht="12" customHeight="1" x14ac:dyDescent="0.25">
      <c r="A24" s="921" t="s">
        <v>38</v>
      </c>
      <c r="B24" s="706" t="s">
        <v>437</v>
      </c>
      <c r="C24" s="650">
        <f>SUM(C25:C29)</f>
        <v>16831058.579999998</v>
      </c>
      <c r="D24" s="190"/>
      <c r="E24" s="705"/>
      <c r="F24" s="520"/>
    </row>
    <row r="25" spans="1:6" s="188" customFormat="1" ht="12" customHeight="1" x14ac:dyDescent="0.25">
      <c r="A25" s="921"/>
      <c r="B25" s="196" t="s">
        <v>438</v>
      </c>
      <c r="C25" s="643">
        <v>3364679.5300000003</v>
      </c>
      <c r="D25" s="190"/>
      <c r="E25" s="705">
        <v>2125</v>
      </c>
      <c r="F25" s="520"/>
    </row>
    <row r="26" spans="1:6" s="188" customFormat="1" ht="12" customHeight="1" x14ac:dyDescent="0.25">
      <c r="A26" s="921"/>
      <c r="B26" s="196" t="s">
        <v>439</v>
      </c>
      <c r="C26" s="643">
        <v>699861.62</v>
      </c>
      <c r="D26" s="190"/>
      <c r="E26" s="705">
        <v>3000</v>
      </c>
      <c r="F26" s="520"/>
    </row>
    <row r="27" spans="1:6" s="188" customFormat="1" ht="12" customHeight="1" x14ac:dyDescent="0.25">
      <c r="A27" s="921"/>
      <c r="B27" s="196" t="s">
        <v>440</v>
      </c>
      <c r="C27" s="643">
        <v>5520387.7699999996</v>
      </c>
      <c r="D27" s="190"/>
      <c r="E27" s="705">
        <v>1175</v>
      </c>
      <c r="F27" s="520"/>
    </row>
    <row r="28" spans="1:6" s="188" customFormat="1" ht="12" customHeight="1" x14ac:dyDescent="0.25">
      <c r="A28" s="921"/>
      <c r="B28" s="196" t="s">
        <v>441</v>
      </c>
      <c r="C28" s="643">
        <v>6496131.6600000001</v>
      </c>
      <c r="D28" s="190"/>
      <c r="E28" s="705">
        <v>2125</v>
      </c>
      <c r="F28" s="520"/>
    </row>
    <row r="29" spans="1:6" s="188" customFormat="1" ht="12" customHeight="1" x14ac:dyDescent="0.25">
      <c r="A29" s="921"/>
      <c r="B29" s="182" t="s">
        <v>861</v>
      </c>
      <c r="C29" s="643">
        <v>749998</v>
      </c>
      <c r="D29" s="190"/>
      <c r="E29" s="705">
        <v>2125</v>
      </c>
      <c r="F29" s="520"/>
    </row>
    <row r="30" spans="1:6" s="188" customFormat="1" ht="12" customHeight="1" x14ac:dyDescent="0.25">
      <c r="A30" s="921" t="s">
        <v>41</v>
      </c>
      <c r="B30" s="706" t="s">
        <v>41</v>
      </c>
      <c r="C30" s="650">
        <f>SUM(C31)</f>
        <v>6449964.0199999996</v>
      </c>
      <c r="D30" s="190"/>
      <c r="E30" s="705"/>
      <c r="F30" s="520"/>
    </row>
    <row r="31" spans="1:6" s="188" customFormat="1" ht="12" customHeight="1" x14ac:dyDescent="0.25">
      <c r="A31" s="921"/>
      <c r="B31" s="93" t="s">
        <v>442</v>
      </c>
      <c r="C31" s="643">
        <v>6449964.0199999996</v>
      </c>
      <c r="D31" s="190"/>
      <c r="E31" s="705">
        <v>600</v>
      </c>
      <c r="F31" s="520"/>
    </row>
    <row r="32" spans="1:6" s="188" customFormat="1" ht="12" customHeight="1" x14ac:dyDescent="0.25">
      <c r="A32" s="921" t="s">
        <v>42</v>
      </c>
      <c r="B32" s="676" t="s">
        <v>42</v>
      </c>
      <c r="C32" s="650">
        <f>SUM(C33:C34)</f>
        <v>5444514.3300000001</v>
      </c>
      <c r="D32" s="190"/>
      <c r="E32" s="705"/>
      <c r="F32" s="520"/>
    </row>
    <row r="33" spans="1:6" s="188" customFormat="1" ht="12" customHeight="1" x14ac:dyDescent="0.25">
      <c r="A33" s="921"/>
      <c r="B33" s="93" t="s">
        <v>443</v>
      </c>
      <c r="C33" s="643">
        <v>1473699.8</v>
      </c>
      <c r="D33" s="190"/>
      <c r="E33" s="705">
        <v>458</v>
      </c>
      <c r="F33" s="520"/>
    </row>
    <row r="34" spans="1:6" s="188" customFormat="1" ht="12" customHeight="1" x14ac:dyDescent="0.25">
      <c r="A34" s="922"/>
      <c r="B34" s="644" t="s">
        <v>444</v>
      </c>
      <c r="C34" s="652">
        <v>3970814.53</v>
      </c>
      <c r="D34" s="707"/>
      <c r="E34" s="708">
        <v>2950</v>
      </c>
      <c r="F34" s="521"/>
    </row>
    <row r="35" spans="1:6" s="188" customFormat="1" ht="13.5" customHeight="1" x14ac:dyDescent="0.2">
      <c r="A35" s="161"/>
      <c r="B35" s="161"/>
      <c r="C35" s="189"/>
      <c r="D35" s="190"/>
      <c r="E35" s="191"/>
      <c r="F35" s="192"/>
    </row>
    <row r="36" spans="1:6" s="188" customFormat="1" ht="13.5" customHeight="1" x14ac:dyDescent="0.2">
      <c r="A36" s="161"/>
      <c r="B36" s="161"/>
      <c r="C36" s="189"/>
      <c r="D36" s="190"/>
      <c r="E36" s="191"/>
      <c r="F36" s="192"/>
    </row>
    <row r="37" spans="1:6" x14ac:dyDescent="0.2">
      <c r="A37" s="126" t="s">
        <v>40</v>
      </c>
    </row>
  </sheetData>
  <autoFilter ref="A5:F34">
    <filterColumn colId="2" showButton="0"/>
    <filterColumn colId="4" showButton="0"/>
  </autoFilter>
  <mergeCells count="10">
    <mergeCell ref="E5:F5"/>
    <mergeCell ref="A7:B7"/>
    <mergeCell ref="A8:A9"/>
    <mergeCell ref="A10:A13"/>
    <mergeCell ref="A14:A16"/>
    <mergeCell ref="A17:A23"/>
    <mergeCell ref="A24:A29"/>
    <mergeCell ref="A30:A31"/>
    <mergeCell ref="A32:A34"/>
    <mergeCell ref="C5:D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&amp;R&amp;"Tahoma,Normal"&amp;10 395</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35"/>
  <sheetViews>
    <sheetView showGridLines="0" view="pageBreakPreview" zoomScaleNormal="75" zoomScaleSheetLayoutView="100" workbookViewId="0">
      <selection activeCell="B40" sqref="B40"/>
    </sheetView>
  </sheetViews>
  <sheetFormatPr baseColWidth="10" defaultRowHeight="12.75" x14ac:dyDescent="0.2"/>
  <cols>
    <col min="1" max="1" width="21.42578125" style="161" customWidth="1"/>
    <col min="2" max="2" width="82.7109375" style="193" customWidth="1"/>
    <col min="3" max="3" width="15.28515625" style="161" customWidth="1"/>
    <col min="4" max="4" width="3.7109375" style="161" customWidth="1"/>
    <col min="5" max="5" width="12.28515625" style="194" customWidth="1"/>
    <col min="6" max="6" width="2.5703125" style="194" customWidth="1"/>
    <col min="7" max="7" width="4" style="171" customWidth="1"/>
    <col min="8" max="8" width="14.7109375" style="171" hidden="1" customWidth="1"/>
    <col min="9" max="9" width="13.7109375" style="171" bestFit="1" customWidth="1"/>
    <col min="10" max="16384" width="11.42578125" style="171"/>
  </cols>
  <sheetData>
    <row r="1" spans="1:7" s="82" customFormat="1" ht="17.25" customHeight="1" x14ac:dyDescent="0.2">
      <c r="A1" s="178" t="s">
        <v>423</v>
      </c>
      <c r="B1" s="184"/>
      <c r="C1" s="179"/>
      <c r="D1" s="179"/>
      <c r="E1" s="113"/>
      <c r="F1" s="133" t="s">
        <v>679</v>
      </c>
    </row>
    <row r="2" spans="1:7" s="82" customFormat="1" ht="17.25" customHeight="1" x14ac:dyDescent="0.2">
      <c r="A2" s="178" t="s">
        <v>1066</v>
      </c>
      <c r="B2" s="184"/>
      <c r="C2" s="179"/>
      <c r="D2" s="179"/>
      <c r="E2" s="113"/>
      <c r="F2" s="113"/>
    </row>
    <row r="3" spans="1:7" s="82" customFormat="1" ht="15" x14ac:dyDescent="0.2">
      <c r="A3" s="149">
        <v>2012</v>
      </c>
      <c r="B3" s="184"/>
      <c r="C3" s="179"/>
      <c r="D3" s="179"/>
      <c r="E3" s="185"/>
      <c r="F3" s="179"/>
      <c r="G3" s="91"/>
    </row>
    <row r="4" spans="1:7" s="82" customFormat="1" ht="15.75" customHeight="1" x14ac:dyDescent="0.2">
      <c r="A4" s="149"/>
      <c r="B4" s="184"/>
      <c r="C4" s="179"/>
      <c r="D4" s="179"/>
      <c r="E4" s="185"/>
      <c r="F4" s="179"/>
      <c r="G4" s="91"/>
    </row>
    <row r="5" spans="1:7" s="186" customFormat="1" ht="21" customHeight="1" x14ac:dyDescent="0.2">
      <c r="A5" s="95" t="s">
        <v>280</v>
      </c>
      <c r="B5" s="95" t="s">
        <v>294</v>
      </c>
      <c r="C5" s="907" t="s">
        <v>295</v>
      </c>
      <c r="D5" s="907"/>
      <c r="E5" s="907" t="s">
        <v>296</v>
      </c>
      <c r="F5" s="907"/>
    </row>
    <row r="6" spans="1:7" s="188" customFormat="1" ht="12" customHeight="1" x14ac:dyDescent="0.25">
      <c r="A6" s="931" t="s">
        <v>220</v>
      </c>
      <c r="B6" s="709" t="s">
        <v>220</v>
      </c>
      <c r="C6" s="647">
        <f>SUM(C7)</f>
        <v>12638379.76</v>
      </c>
      <c r="D6" s="699"/>
      <c r="E6" s="699"/>
      <c r="F6" s="699"/>
    </row>
    <row r="7" spans="1:7" s="188" customFormat="1" ht="12" customHeight="1" x14ac:dyDescent="0.25">
      <c r="A7" s="921"/>
      <c r="B7" s="196" t="s">
        <v>445</v>
      </c>
      <c r="C7" s="643">
        <v>12638379.76</v>
      </c>
      <c r="D7" s="190"/>
      <c r="E7" s="705">
        <v>2500</v>
      </c>
      <c r="F7" s="520"/>
    </row>
    <row r="8" spans="1:7" s="188" customFormat="1" ht="12" customHeight="1" x14ac:dyDescent="0.25">
      <c r="A8" s="921" t="s">
        <v>13</v>
      </c>
      <c r="B8" s="676" t="s">
        <v>13</v>
      </c>
      <c r="C8" s="650">
        <f>SUM(C9)</f>
        <v>11995935.76</v>
      </c>
      <c r="D8" s="190"/>
      <c r="E8" s="705"/>
      <c r="F8" s="520"/>
    </row>
    <row r="9" spans="1:7" s="188" customFormat="1" ht="12" customHeight="1" x14ac:dyDescent="0.25">
      <c r="A9" s="921"/>
      <c r="B9" s="196" t="s">
        <v>446</v>
      </c>
      <c r="C9" s="643">
        <v>11995935.76</v>
      </c>
      <c r="D9" s="190"/>
      <c r="E9" s="705">
        <v>10563</v>
      </c>
      <c r="F9" s="520"/>
    </row>
    <row r="10" spans="1:7" s="188" customFormat="1" ht="12" customHeight="1" x14ac:dyDescent="0.25">
      <c r="A10" s="921" t="s">
        <v>44</v>
      </c>
      <c r="B10" s="676" t="s">
        <v>447</v>
      </c>
      <c r="C10" s="650">
        <f>SUM(C11)</f>
        <v>1293185.01</v>
      </c>
      <c r="D10" s="190"/>
      <c r="E10" s="705"/>
      <c r="F10" s="520"/>
    </row>
    <row r="11" spans="1:7" s="188" customFormat="1" ht="25.5" customHeight="1" x14ac:dyDescent="0.25">
      <c r="A11" s="921"/>
      <c r="B11" s="196" t="s">
        <v>448</v>
      </c>
      <c r="C11" s="643">
        <v>1293185.01</v>
      </c>
      <c r="D11" s="190"/>
      <c r="E11" s="705">
        <v>2940</v>
      </c>
      <c r="F11" s="520"/>
    </row>
    <row r="12" spans="1:7" s="188" customFormat="1" ht="12" customHeight="1" x14ac:dyDescent="0.25">
      <c r="A12" s="921"/>
      <c r="B12" s="676" t="s">
        <v>449</v>
      </c>
      <c r="C12" s="650">
        <f>SUM(C13)</f>
        <v>1899533.72</v>
      </c>
      <c r="D12" s="190"/>
      <c r="E12" s="705"/>
      <c r="F12" s="520"/>
    </row>
    <row r="13" spans="1:7" s="188" customFormat="1" ht="12" customHeight="1" x14ac:dyDescent="0.25">
      <c r="A13" s="921"/>
      <c r="B13" s="196" t="s">
        <v>450</v>
      </c>
      <c r="C13" s="643">
        <v>1899533.72</v>
      </c>
      <c r="D13" s="190"/>
      <c r="E13" s="705">
        <v>1032</v>
      </c>
      <c r="F13" s="520"/>
    </row>
    <row r="14" spans="1:7" s="188" customFormat="1" ht="12" customHeight="1" x14ac:dyDescent="0.25">
      <c r="A14" s="921" t="s">
        <v>14</v>
      </c>
      <c r="B14" s="676" t="s">
        <v>451</v>
      </c>
      <c r="C14" s="650">
        <f>SUM(C15)</f>
        <v>5335115.58</v>
      </c>
      <c r="D14" s="190"/>
      <c r="E14" s="705"/>
      <c r="F14" s="520"/>
    </row>
    <row r="15" spans="1:7" s="188" customFormat="1" ht="12" customHeight="1" x14ac:dyDescent="0.25">
      <c r="A15" s="921"/>
      <c r="B15" s="182" t="s">
        <v>452</v>
      </c>
      <c r="C15" s="643">
        <v>5335115.58</v>
      </c>
      <c r="D15" s="190"/>
      <c r="E15" s="705">
        <v>1500</v>
      </c>
      <c r="F15" s="520"/>
    </row>
    <row r="16" spans="1:7" s="188" customFormat="1" ht="12" customHeight="1" x14ac:dyDescent="0.2">
      <c r="A16" s="935" t="s">
        <v>453</v>
      </c>
      <c r="B16" s="710" t="s">
        <v>454</v>
      </c>
      <c r="C16" s="650">
        <f>SUM(C17:C19)</f>
        <v>8826419.120000001</v>
      </c>
      <c r="D16" s="190"/>
      <c r="E16" s="705"/>
      <c r="F16" s="520"/>
    </row>
    <row r="17" spans="1:8" s="188" customFormat="1" ht="12" customHeight="1" x14ac:dyDescent="0.25">
      <c r="A17" s="935"/>
      <c r="B17" s="182" t="s">
        <v>455</v>
      </c>
      <c r="C17" s="643">
        <v>1349660</v>
      </c>
      <c r="D17" s="190"/>
      <c r="E17" s="705">
        <v>915223</v>
      </c>
      <c r="F17" s="520"/>
    </row>
    <row r="18" spans="1:8" s="188" customFormat="1" ht="24" customHeight="1" x14ac:dyDescent="0.25">
      <c r="A18" s="935"/>
      <c r="B18" s="196" t="s">
        <v>456</v>
      </c>
      <c r="C18" s="643">
        <v>2480022</v>
      </c>
      <c r="D18" s="190"/>
      <c r="E18" s="705">
        <v>120</v>
      </c>
      <c r="F18" s="520"/>
    </row>
    <row r="19" spans="1:8" s="188" customFormat="1" ht="22.5" customHeight="1" x14ac:dyDescent="0.25">
      <c r="A19" s="935"/>
      <c r="B19" s="196" t="s">
        <v>457</v>
      </c>
      <c r="C19" s="643">
        <v>4996737.12</v>
      </c>
      <c r="D19" s="190"/>
      <c r="E19" s="705">
        <v>325279</v>
      </c>
      <c r="F19" s="520"/>
    </row>
    <row r="20" spans="1:8" s="188" customFormat="1" ht="12" customHeight="1" x14ac:dyDescent="0.25">
      <c r="A20" s="927" t="s">
        <v>265</v>
      </c>
      <c r="B20" s="927"/>
      <c r="C20" s="650">
        <f>C21+C23+C25+C27+C29+C31+'[4]APAZU 2012 (3)'!C5+'[4]APAZU 2012 (3)'!C7+'[4]APAZU 2012 (3)'!C9+'[4]APAZU 2012 (3)'!C11+'[4]APAZU 2012 (3)'!C13+'[4]APAZU 2012 (3)'!C15+'[4]APAZU 2012 (3)'!C17+'[4]APAZU 2012 (3)'!C19+'[4]APAZU 2012 (3)'!C21</f>
        <v>83510526.629999995</v>
      </c>
      <c r="D20" s="190"/>
      <c r="E20" s="705"/>
      <c r="F20" s="520"/>
    </row>
    <row r="21" spans="1:8" s="188" customFormat="1" ht="12" customHeight="1" x14ac:dyDescent="0.25">
      <c r="A21" s="921" t="s">
        <v>76</v>
      </c>
      <c r="B21" s="676" t="s">
        <v>76</v>
      </c>
      <c r="C21" s="650">
        <f>SUM(C22)</f>
        <v>13757316.440000001</v>
      </c>
      <c r="D21" s="190"/>
      <c r="E21" s="705"/>
      <c r="F21" s="520"/>
      <c r="H21" s="188">
        <f>C21+C23+C25+C27+C29</f>
        <v>41798860.060000002</v>
      </c>
    </row>
    <row r="22" spans="1:8" s="188" customFormat="1" ht="23.25" customHeight="1" x14ac:dyDescent="0.25">
      <c r="A22" s="921"/>
      <c r="B22" s="196" t="s">
        <v>862</v>
      </c>
      <c r="C22" s="643">
        <v>13757316.440000001</v>
      </c>
      <c r="D22" s="190"/>
      <c r="E22" s="705">
        <v>26684</v>
      </c>
      <c r="F22" s="520"/>
    </row>
    <row r="23" spans="1:8" s="188" customFormat="1" ht="12" customHeight="1" x14ac:dyDescent="0.25">
      <c r="A23" s="921" t="s">
        <v>21</v>
      </c>
      <c r="B23" s="676" t="s">
        <v>458</v>
      </c>
      <c r="C23" s="650">
        <f>SUM(C24)</f>
        <v>6143011.4699999997</v>
      </c>
      <c r="D23" s="190"/>
      <c r="E23" s="705"/>
      <c r="F23" s="520"/>
    </row>
    <row r="24" spans="1:8" s="188" customFormat="1" ht="12" customHeight="1" x14ac:dyDescent="0.25">
      <c r="A24" s="921"/>
      <c r="B24" s="234" t="s">
        <v>459</v>
      </c>
      <c r="C24" s="643">
        <v>6143011.4699999997</v>
      </c>
      <c r="D24" s="190"/>
      <c r="E24" s="705">
        <v>795</v>
      </c>
      <c r="F24" s="520"/>
    </row>
    <row r="25" spans="1:8" s="188" customFormat="1" ht="12" customHeight="1" x14ac:dyDescent="0.25">
      <c r="A25" s="921"/>
      <c r="B25" s="676" t="s">
        <v>21</v>
      </c>
      <c r="C25" s="650">
        <f>SUM(C26)</f>
        <v>13397532.689999999</v>
      </c>
      <c r="D25" s="190"/>
      <c r="E25" s="705"/>
      <c r="F25" s="520"/>
    </row>
    <row r="26" spans="1:8" s="188" customFormat="1" ht="12" customHeight="1" x14ac:dyDescent="0.25">
      <c r="A26" s="921"/>
      <c r="B26" s="234" t="s">
        <v>460</v>
      </c>
      <c r="C26" s="643">
        <v>13397532.689999999</v>
      </c>
      <c r="D26" s="190"/>
      <c r="E26" s="705">
        <v>4500</v>
      </c>
      <c r="F26" s="520"/>
    </row>
    <row r="27" spans="1:8" s="188" customFormat="1" ht="12" customHeight="1" x14ac:dyDescent="0.25">
      <c r="A27" s="921"/>
      <c r="B27" s="676" t="s">
        <v>1123</v>
      </c>
      <c r="C27" s="650">
        <f>SUM(C28)</f>
        <v>6014202.8300000001</v>
      </c>
      <c r="D27" s="190"/>
      <c r="E27" s="705"/>
      <c r="F27" s="520"/>
    </row>
    <row r="28" spans="1:8" s="188" customFormat="1" ht="12" customHeight="1" x14ac:dyDescent="0.25">
      <c r="A28" s="921"/>
      <c r="B28" s="196" t="s">
        <v>461</v>
      </c>
      <c r="C28" s="643">
        <v>6014202.8300000001</v>
      </c>
      <c r="D28" s="190"/>
      <c r="E28" s="705">
        <v>845</v>
      </c>
      <c r="F28" s="520"/>
    </row>
    <row r="29" spans="1:8" s="188" customFormat="1" ht="12" customHeight="1" x14ac:dyDescent="0.25">
      <c r="A29" s="921"/>
      <c r="B29" s="676" t="s">
        <v>305</v>
      </c>
      <c r="C29" s="650">
        <f>SUM(C30)</f>
        <v>2486796.63</v>
      </c>
      <c r="D29" s="190"/>
      <c r="E29" s="705"/>
      <c r="F29" s="520"/>
    </row>
    <row r="30" spans="1:8" s="188" customFormat="1" ht="49.5" customHeight="1" x14ac:dyDescent="0.25">
      <c r="A30" s="522"/>
      <c r="B30" s="182" t="s">
        <v>863</v>
      </c>
      <c r="C30" s="643">
        <v>2486796.63</v>
      </c>
      <c r="D30" s="190"/>
      <c r="E30" s="705">
        <v>2500</v>
      </c>
      <c r="F30" s="520"/>
    </row>
    <row r="31" spans="1:8" s="188" customFormat="1" ht="12" customHeight="1" x14ac:dyDescent="0.25">
      <c r="A31" s="921" t="s">
        <v>7</v>
      </c>
      <c r="B31" s="676" t="s">
        <v>7</v>
      </c>
      <c r="C31" s="650">
        <f>SUM(C32)</f>
        <v>5088483.34</v>
      </c>
      <c r="D31" s="190"/>
      <c r="E31" s="705"/>
      <c r="F31" s="520"/>
    </row>
    <row r="32" spans="1:8" s="188" customFormat="1" ht="27.75" customHeight="1" x14ac:dyDescent="0.25">
      <c r="A32" s="922"/>
      <c r="B32" s="644" t="s">
        <v>462</v>
      </c>
      <c r="C32" s="652">
        <v>5088483.34</v>
      </c>
      <c r="D32" s="707"/>
      <c r="E32" s="708">
        <v>120</v>
      </c>
      <c r="F32" s="521"/>
    </row>
    <row r="33" spans="1:6" s="188" customFormat="1" ht="11.25" customHeight="1" x14ac:dyDescent="0.2">
      <c r="A33" s="161"/>
      <c r="B33" s="161"/>
      <c r="C33" s="189"/>
      <c r="D33" s="190"/>
      <c r="E33" s="191"/>
      <c r="F33" s="192"/>
    </row>
    <row r="34" spans="1:6" s="188" customFormat="1" ht="9.75" customHeight="1" x14ac:dyDescent="0.2">
      <c r="A34" s="161"/>
      <c r="B34" s="161"/>
      <c r="C34" s="189"/>
      <c r="D34" s="190"/>
      <c r="E34" s="191"/>
      <c r="F34" s="192"/>
    </row>
    <row r="35" spans="1:6" x14ac:dyDescent="0.2">
      <c r="A35" s="126" t="s">
        <v>40</v>
      </c>
      <c r="B35" s="126"/>
    </row>
  </sheetData>
  <mergeCells count="11">
    <mergeCell ref="A14:A15"/>
    <mergeCell ref="C5:D5"/>
    <mergeCell ref="E5:F5"/>
    <mergeCell ref="A6:A7"/>
    <mergeCell ref="A8:A9"/>
    <mergeCell ref="A10:A13"/>
    <mergeCell ref="A16:A19"/>
    <mergeCell ref="A20:B20"/>
    <mergeCell ref="A21:A22"/>
    <mergeCell ref="A23:A29"/>
    <mergeCell ref="A31:A32"/>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&amp;L&amp;"Tahoma,Normal"&amp;10 396</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35"/>
  <sheetViews>
    <sheetView showGridLines="0" view="pageBreakPreview" zoomScaleNormal="75" zoomScaleSheetLayoutView="100" workbookViewId="0">
      <selection activeCell="B40" sqref="B40"/>
    </sheetView>
  </sheetViews>
  <sheetFormatPr baseColWidth="10" defaultRowHeight="12.75" x14ac:dyDescent="0.2"/>
  <cols>
    <col min="1" max="1" width="21.42578125" style="161" customWidth="1"/>
    <col min="2" max="2" width="82.7109375" style="193" customWidth="1"/>
    <col min="3" max="3" width="15.28515625" style="161" customWidth="1"/>
    <col min="4" max="4" width="3.7109375" style="161" customWidth="1"/>
    <col min="5" max="5" width="12.28515625" style="194" customWidth="1"/>
    <col min="6" max="6" width="2.5703125" style="194" customWidth="1"/>
    <col min="7" max="7" width="4" style="171" customWidth="1"/>
    <col min="8" max="8" width="14.7109375" style="171" bestFit="1" customWidth="1"/>
    <col min="9" max="9" width="13.7109375" style="171" bestFit="1" customWidth="1"/>
    <col min="10" max="16384" width="11.42578125" style="171"/>
  </cols>
  <sheetData>
    <row r="1" spans="1:8" s="82" customFormat="1" ht="14.25" customHeight="1" x14ac:dyDescent="0.2">
      <c r="A1" s="178" t="s">
        <v>423</v>
      </c>
      <c r="B1" s="184"/>
      <c r="C1" s="179"/>
      <c r="D1" s="179"/>
      <c r="E1" s="113"/>
      <c r="F1" s="133" t="s">
        <v>679</v>
      </c>
    </row>
    <row r="2" spans="1:8" s="82" customFormat="1" ht="15" customHeight="1" x14ac:dyDescent="0.2">
      <c r="A2" s="178" t="s">
        <v>1066</v>
      </c>
      <c r="B2" s="184"/>
      <c r="C2" s="179"/>
      <c r="D2" s="179"/>
      <c r="E2" s="113"/>
      <c r="F2" s="113"/>
    </row>
    <row r="3" spans="1:8" s="82" customFormat="1" ht="12.75" customHeight="1" x14ac:dyDescent="0.2">
      <c r="A3" s="149">
        <v>2012</v>
      </c>
      <c r="B3" s="184"/>
      <c r="C3" s="179"/>
      <c r="D3" s="179"/>
      <c r="E3" s="185"/>
      <c r="F3" s="179"/>
      <c r="G3" s="91"/>
    </row>
    <row r="4" spans="1:8" s="82" customFormat="1" ht="15.75" customHeight="1" x14ac:dyDescent="0.2">
      <c r="A4" s="149"/>
      <c r="B4" s="184"/>
      <c r="C4" s="179"/>
      <c r="D4" s="179"/>
      <c r="E4" s="185"/>
      <c r="F4" s="179"/>
      <c r="G4" s="91"/>
    </row>
    <row r="5" spans="1:8" s="186" customFormat="1" ht="21" customHeight="1" x14ac:dyDescent="0.2">
      <c r="A5" s="95" t="s">
        <v>280</v>
      </c>
      <c r="B5" s="95" t="s">
        <v>294</v>
      </c>
      <c r="C5" s="907" t="s">
        <v>295</v>
      </c>
      <c r="D5" s="907"/>
      <c r="E5" s="907" t="s">
        <v>296</v>
      </c>
      <c r="F5" s="907"/>
    </row>
    <row r="6" spans="1:8" s="188" customFormat="1" ht="12" customHeight="1" x14ac:dyDescent="0.25">
      <c r="A6" s="940" t="s">
        <v>7</v>
      </c>
      <c r="B6" s="709" t="s">
        <v>683</v>
      </c>
      <c r="C6" s="647">
        <f>SUM(C7)</f>
        <v>4609923.16</v>
      </c>
      <c r="D6" s="699"/>
      <c r="E6" s="699"/>
      <c r="F6" s="699"/>
      <c r="H6" s="199"/>
    </row>
    <row r="7" spans="1:8" s="188" customFormat="1" ht="25.5" customHeight="1" x14ac:dyDescent="0.25">
      <c r="A7" s="938"/>
      <c r="B7" s="196" t="s">
        <v>684</v>
      </c>
      <c r="C7" s="643">
        <v>4609923.16</v>
      </c>
      <c r="D7" s="190"/>
      <c r="E7" s="705">
        <v>25000</v>
      </c>
      <c r="F7" s="520"/>
    </row>
    <row r="8" spans="1:8" s="188" customFormat="1" ht="12" customHeight="1" x14ac:dyDescent="0.25">
      <c r="A8" s="938" t="s">
        <v>1</v>
      </c>
      <c r="B8" s="676" t="s">
        <v>1</v>
      </c>
      <c r="C8" s="650">
        <f>SUM(C9)</f>
        <v>996120.78</v>
      </c>
      <c r="D8" s="190"/>
      <c r="E8" s="705"/>
      <c r="F8" s="520"/>
    </row>
    <row r="9" spans="1:8" s="188" customFormat="1" ht="12" customHeight="1" x14ac:dyDescent="0.25">
      <c r="A9" s="938"/>
      <c r="B9" s="196" t="s">
        <v>685</v>
      </c>
      <c r="C9" s="643">
        <v>996120.78</v>
      </c>
      <c r="D9" s="190"/>
      <c r="E9" s="705">
        <v>196953</v>
      </c>
      <c r="F9" s="520"/>
    </row>
    <row r="10" spans="1:8" s="188" customFormat="1" ht="12" customHeight="1" x14ac:dyDescent="0.25">
      <c r="A10" s="938" t="s">
        <v>81</v>
      </c>
      <c r="B10" s="676" t="s">
        <v>432</v>
      </c>
      <c r="C10" s="650">
        <f>SUM(C11)</f>
        <v>949919.39</v>
      </c>
      <c r="D10" s="190"/>
      <c r="E10" s="705"/>
      <c r="F10" s="520"/>
    </row>
    <row r="11" spans="1:8" s="188" customFormat="1" ht="41.25" customHeight="1" x14ac:dyDescent="0.25">
      <c r="A11" s="938"/>
      <c r="B11" s="196" t="s">
        <v>686</v>
      </c>
      <c r="C11" s="643">
        <v>949919.39</v>
      </c>
      <c r="D11" s="190"/>
      <c r="E11" s="705">
        <v>3000</v>
      </c>
      <c r="F11" s="520"/>
    </row>
    <row r="12" spans="1:8" s="188" customFormat="1" ht="12" customHeight="1" x14ac:dyDescent="0.25">
      <c r="A12" s="938" t="s">
        <v>85</v>
      </c>
      <c r="B12" s="676" t="s">
        <v>85</v>
      </c>
      <c r="C12" s="650">
        <f>SUM(C13)</f>
        <v>2319930.4</v>
      </c>
      <c r="D12" s="190"/>
      <c r="E12" s="705"/>
      <c r="F12" s="520"/>
    </row>
    <row r="13" spans="1:8" s="188" customFormat="1" ht="12" customHeight="1" x14ac:dyDescent="0.25">
      <c r="A13" s="938"/>
      <c r="B13" s="196" t="s">
        <v>687</v>
      </c>
      <c r="C13" s="643">
        <v>2319930.4</v>
      </c>
      <c r="D13" s="190"/>
      <c r="E13" s="705">
        <v>4846</v>
      </c>
      <c r="F13" s="520"/>
    </row>
    <row r="14" spans="1:8" s="188" customFormat="1" ht="12" customHeight="1" x14ac:dyDescent="0.25">
      <c r="A14" s="938" t="s">
        <v>71</v>
      </c>
      <c r="B14" s="676" t="s">
        <v>71</v>
      </c>
      <c r="C14" s="650">
        <f>SUM(C15)</f>
        <v>2973620.72</v>
      </c>
      <c r="D14" s="190"/>
      <c r="E14" s="705"/>
      <c r="F14" s="520"/>
    </row>
    <row r="15" spans="1:8" s="188" customFormat="1" ht="12" customHeight="1" x14ac:dyDescent="0.25">
      <c r="A15" s="938"/>
      <c r="B15" s="182" t="s">
        <v>864</v>
      </c>
      <c r="C15" s="643">
        <v>2973620.72</v>
      </c>
      <c r="D15" s="190"/>
      <c r="E15" s="705">
        <v>97788</v>
      </c>
      <c r="F15" s="520"/>
    </row>
    <row r="16" spans="1:8" s="188" customFormat="1" ht="12" customHeight="1" x14ac:dyDescent="0.25">
      <c r="A16" s="939" t="s">
        <v>42</v>
      </c>
      <c r="B16" s="676" t="s">
        <v>42</v>
      </c>
      <c r="C16" s="650">
        <f>SUM(C17)</f>
        <v>4111665.8</v>
      </c>
      <c r="D16" s="190"/>
      <c r="E16" s="705"/>
      <c r="F16" s="520"/>
    </row>
    <row r="17" spans="1:6" s="188" customFormat="1" ht="12" customHeight="1" x14ac:dyDescent="0.25">
      <c r="A17" s="939"/>
      <c r="B17" s="182" t="s">
        <v>688</v>
      </c>
      <c r="C17" s="643">
        <v>4111665.8</v>
      </c>
      <c r="D17" s="190"/>
      <c r="E17" s="705">
        <v>1316</v>
      </c>
      <c r="F17" s="520"/>
    </row>
    <row r="18" spans="1:6" s="188" customFormat="1" ht="12" customHeight="1" x14ac:dyDescent="0.25">
      <c r="A18" s="938" t="s">
        <v>14</v>
      </c>
      <c r="B18" s="676" t="s">
        <v>495</v>
      </c>
      <c r="C18" s="650">
        <f>SUM(C19)</f>
        <v>4278661.38</v>
      </c>
      <c r="D18" s="190"/>
      <c r="E18" s="705"/>
      <c r="F18" s="520"/>
    </row>
    <row r="19" spans="1:6" s="188" customFormat="1" ht="12" customHeight="1" x14ac:dyDescent="0.25">
      <c r="A19" s="938"/>
      <c r="B19" s="196" t="s">
        <v>865</v>
      </c>
      <c r="C19" s="643">
        <v>4278661.38</v>
      </c>
      <c r="D19" s="190"/>
      <c r="E19" s="705">
        <v>12453</v>
      </c>
      <c r="F19" s="520"/>
    </row>
    <row r="20" spans="1:6" s="188" customFormat="1" ht="12" customHeight="1" x14ac:dyDescent="0.25">
      <c r="A20" s="938" t="s">
        <v>45</v>
      </c>
      <c r="B20" s="676" t="s">
        <v>45</v>
      </c>
      <c r="C20" s="650">
        <f>SUM(C21)</f>
        <v>5277653.25</v>
      </c>
      <c r="D20" s="190"/>
      <c r="E20" s="705"/>
      <c r="F20" s="520"/>
    </row>
    <row r="21" spans="1:6" s="188" customFormat="1" ht="12" customHeight="1" x14ac:dyDescent="0.25">
      <c r="A21" s="938"/>
      <c r="B21" s="182" t="s">
        <v>688</v>
      </c>
      <c r="C21" s="643">
        <v>5277653.25</v>
      </c>
      <c r="D21" s="190"/>
      <c r="E21" s="705">
        <v>1066336</v>
      </c>
      <c r="F21" s="520"/>
    </row>
    <row r="22" spans="1:6" s="188" customFormat="1" ht="12" customHeight="1" x14ac:dyDescent="0.2">
      <c r="A22" s="939" t="s">
        <v>453</v>
      </c>
      <c r="B22" s="710" t="s">
        <v>454</v>
      </c>
      <c r="C22" s="650">
        <f>SUM(C23:C25)</f>
        <v>11105688.350000001</v>
      </c>
      <c r="D22" s="190"/>
      <c r="E22" s="705"/>
      <c r="F22" s="520"/>
    </row>
    <row r="23" spans="1:6" s="188" customFormat="1" ht="22.5" customHeight="1" x14ac:dyDescent="0.25">
      <c r="A23" s="939"/>
      <c r="B23" s="182" t="s">
        <v>689</v>
      </c>
      <c r="C23" s="643">
        <v>1497044.83</v>
      </c>
      <c r="D23" s="190"/>
      <c r="E23" s="705">
        <v>42866</v>
      </c>
      <c r="F23" s="520"/>
    </row>
    <row r="24" spans="1:6" s="188" customFormat="1" ht="24.75" customHeight="1" x14ac:dyDescent="0.25">
      <c r="A24" s="939"/>
      <c r="B24" s="182" t="s">
        <v>690</v>
      </c>
      <c r="C24" s="643">
        <v>2993325.65</v>
      </c>
      <c r="D24" s="190"/>
      <c r="E24" s="705">
        <v>177227</v>
      </c>
      <c r="F24" s="520"/>
    </row>
    <row r="25" spans="1:6" s="188" customFormat="1" ht="27" customHeight="1" x14ac:dyDescent="0.25">
      <c r="A25" s="939"/>
      <c r="B25" s="182" t="s">
        <v>866</v>
      </c>
      <c r="C25" s="643">
        <v>6615317.8700000001</v>
      </c>
      <c r="D25" s="190"/>
      <c r="E25" s="705">
        <v>2500</v>
      </c>
      <c r="F25" s="520"/>
    </row>
    <row r="26" spans="1:6" s="188" customFormat="1" ht="12" customHeight="1" x14ac:dyDescent="0.25">
      <c r="A26" s="927" t="s">
        <v>339</v>
      </c>
      <c r="B26" s="927"/>
      <c r="C26" s="650">
        <f>C27+C29+C31+'[4]APAZU 2012 (4)'!C5+'[4]APAZU 2012 (4)'!C7</f>
        <v>15392916.960000001</v>
      </c>
      <c r="D26" s="93"/>
      <c r="E26" s="93"/>
      <c r="F26" s="520"/>
    </row>
    <row r="27" spans="1:6" s="188" customFormat="1" ht="12" customHeight="1" x14ac:dyDescent="0.25">
      <c r="A27" s="921" t="s">
        <v>21</v>
      </c>
      <c r="B27" s="676" t="s">
        <v>691</v>
      </c>
      <c r="C27" s="650">
        <f>SUM(C28)</f>
        <v>992679.01</v>
      </c>
      <c r="D27" s="190"/>
      <c r="E27" s="705"/>
      <c r="F27" s="520"/>
    </row>
    <row r="28" spans="1:6" s="188" customFormat="1" ht="25.5" customHeight="1" x14ac:dyDescent="0.25">
      <c r="A28" s="921"/>
      <c r="B28" s="196" t="s">
        <v>692</v>
      </c>
      <c r="C28" s="643">
        <v>992679.01</v>
      </c>
      <c r="D28" s="190"/>
      <c r="E28" s="705">
        <v>3894</v>
      </c>
      <c r="F28" s="520"/>
    </row>
    <row r="29" spans="1:6" s="188" customFormat="1" ht="12" customHeight="1" x14ac:dyDescent="0.25">
      <c r="A29" s="908" t="s">
        <v>82</v>
      </c>
      <c r="B29" s="676" t="s">
        <v>82</v>
      </c>
      <c r="C29" s="650">
        <f>SUM(C30)</f>
        <v>998808.44</v>
      </c>
      <c r="D29" s="190"/>
      <c r="E29" s="705"/>
      <c r="F29" s="520"/>
    </row>
    <row r="30" spans="1:6" s="188" customFormat="1" ht="12" customHeight="1" x14ac:dyDescent="0.25">
      <c r="A30" s="908"/>
      <c r="B30" s="196" t="s">
        <v>693</v>
      </c>
      <c r="C30" s="643">
        <v>998808.44</v>
      </c>
      <c r="D30" s="190"/>
      <c r="E30" s="705">
        <v>8123</v>
      </c>
      <c r="F30" s="520"/>
    </row>
    <row r="31" spans="1:6" s="188" customFormat="1" ht="12" customHeight="1" x14ac:dyDescent="0.25">
      <c r="A31" s="908" t="s">
        <v>37</v>
      </c>
      <c r="B31" s="676" t="s">
        <v>37</v>
      </c>
      <c r="C31" s="650">
        <f>SUM(C32)</f>
        <v>726424.4</v>
      </c>
      <c r="D31" s="190"/>
      <c r="E31" s="705"/>
      <c r="F31" s="520"/>
    </row>
    <row r="32" spans="1:6" s="188" customFormat="1" ht="27.75" customHeight="1" x14ac:dyDescent="0.25">
      <c r="A32" s="937"/>
      <c r="B32" s="677" t="s">
        <v>694</v>
      </c>
      <c r="C32" s="652">
        <v>726424.4</v>
      </c>
      <c r="D32" s="707"/>
      <c r="E32" s="708">
        <v>7212</v>
      </c>
      <c r="F32" s="521"/>
    </row>
    <row r="33" spans="1:6" s="188" customFormat="1" ht="9.75" customHeight="1" x14ac:dyDescent="0.2">
      <c r="A33" s="161"/>
      <c r="B33" s="161"/>
      <c r="C33" s="189"/>
      <c r="D33" s="190"/>
      <c r="E33" s="191"/>
      <c r="F33" s="192"/>
    </row>
    <row r="34" spans="1:6" s="188" customFormat="1" ht="9" customHeight="1" x14ac:dyDescent="0.2">
      <c r="A34" s="161"/>
      <c r="B34" s="161"/>
      <c r="C34" s="189"/>
      <c r="D34" s="190"/>
      <c r="E34" s="191"/>
      <c r="F34" s="192"/>
    </row>
    <row r="35" spans="1:6" x14ac:dyDescent="0.2">
      <c r="A35" s="126" t="s">
        <v>40</v>
      </c>
    </row>
  </sheetData>
  <mergeCells count="15">
    <mergeCell ref="A12:A13"/>
    <mergeCell ref="C5:D5"/>
    <mergeCell ref="E5:F5"/>
    <mergeCell ref="A6:A7"/>
    <mergeCell ref="A8:A9"/>
    <mergeCell ref="A10:A11"/>
    <mergeCell ref="A27:A28"/>
    <mergeCell ref="A29:A30"/>
    <mergeCell ref="A31:A32"/>
    <mergeCell ref="A14:A15"/>
    <mergeCell ref="A16:A17"/>
    <mergeCell ref="A18:A19"/>
    <mergeCell ref="A20:A21"/>
    <mergeCell ref="A22:A25"/>
    <mergeCell ref="A26:B26"/>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&amp;R&amp;"Tahoma,Normal"&amp;10 397</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17"/>
  <sheetViews>
    <sheetView showGridLines="0" view="pageBreakPreview" zoomScaleNormal="75" zoomScaleSheetLayoutView="100" workbookViewId="0">
      <selection activeCell="B40" sqref="B40"/>
    </sheetView>
  </sheetViews>
  <sheetFormatPr baseColWidth="10" defaultRowHeight="12.75" x14ac:dyDescent="0.2"/>
  <cols>
    <col min="1" max="1" width="21.42578125" style="161" customWidth="1"/>
    <col min="2" max="2" width="82.7109375" style="193" customWidth="1"/>
    <col min="3" max="3" width="15.28515625" style="161" customWidth="1"/>
    <col min="4" max="4" width="3.7109375" style="161" customWidth="1"/>
    <col min="5" max="5" width="12.28515625" style="194" customWidth="1"/>
    <col min="6" max="6" width="2.5703125" style="194" customWidth="1"/>
    <col min="7" max="7" width="4" style="171" customWidth="1"/>
    <col min="8" max="8" width="14.7109375" style="171" bestFit="1" customWidth="1"/>
    <col min="9" max="9" width="13.7109375" style="171" bestFit="1" customWidth="1"/>
    <col min="10" max="16384" width="11.42578125" style="171"/>
  </cols>
  <sheetData>
    <row r="1" spans="1:8" s="82" customFormat="1" ht="17.25" customHeight="1" x14ac:dyDescent="0.2">
      <c r="A1" s="178" t="s">
        <v>423</v>
      </c>
      <c r="B1" s="184"/>
      <c r="C1" s="179"/>
      <c r="D1" s="179"/>
      <c r="E1" s="113"/>
      <c r="F1" s="133" t="s">
        <v>679</v>
      </c>
    </row>
    <row r="2" spans="1:8" s="82" customFormat="1" ht="17.25" customHeight="1" x14ac:dyDescent="0.2">
      <c r="A2" s="178" t="s">
        <v>1066</v>
      </c>
      <c r="B2" s="184"/>
      <c r="C2" s="179"/>
      <c r="D2" s="179"/>
      <c r="E2" s="113"/>
      <c r="F2" s="113"/>
    </row>
    <row r="3" spans="1:8" s="82" customFormat="1" ht="15" x14ac:dyDescent="0.2">
      <c r="A3" s="149">
        <v>2012</v>
      </c>
      <c r="B3" s="184"/>
      <c r="C3" s="179"/>
      <c r="D3" s="179"/>
      <c r="E3" s="185"/>
      <c r="F3" s="179"/>
      <c r="G3" s="91"/>
    </row>
    <row r="4" spans="1:8" s="82" customFormat="1" ht="15" x14ac:dyDescent="0.2">
      <c r="A4" s="149"/>
      <c r="B4" s="184"/>
      <c r="C4" s="179"/>
      <c r="D4" s="179"/>
      <c r="E4" s="185"/>
      <c r="F4" s="179"/>
      <c r="G4" s="91"/>
    </row>
    <row r="5" spans="1:8" s="186" customFormat="1" ht="28.5" customHeight="1" x14ac:dyDescent="0.2">
      <c r="A5" s="95" t="s">
        <v>280</v>
      </c>
      <c r="B5" s="95" t="s">
        <v>294</v>
      </c>
      <c r="C5" s="907" t="s">
        <v>295</v>
      </c>
      <c r="D5" s="907"/>
      <c r="E5" s="907" t="s">
        <v>296</v>
      </c>
      <c r="F5" s="907"/>
    </row>
    <row r="6" spans="1:8" s="188" customFormat="1" ht="14.25" customHeight="1" x14ac:dyDescent="0.25">
      <c r="A6" s="941" t="s">
        <v>41</v>
      </c>
      <c r="B6" s="709" t="s">
        <v>41</v>
      </c>
      <c r="C6" s="647">
        <f>SUM(C7)</f>
        <v>2319998.31</v>
      </c>
      <c r="D6" s="711"/>
      <c r="E6" s="712"/>
      <c r="F6" s="713"/>
      <c r="H6" s="199"/>
    </row>
    <row r="7" spans="1:8" s="188" customFormat="1" ht="25.5" customHeight="1" x14ac:dyDescent="0.25">
      <c r="A7" s="942"/>
      <c r="B7" s="196" t="s">
        <v>695</v>
      </c>
      <c r="C7" s="643">
        <v>2319998.31</v>
      </c>
      <c r="D7" s="190"/>
      <c r="E7" s="705">
        <v>12053</v>
      </c>
      <c r="F7" s="520"/>
    </row>
    <row r="8" spans="1:8" s="188" customFormat="1" ht="14.25" customHeight="1" x14ac:dyDescent="0.2">
      <c r="A8" s="935" t="s">
        <v>453</v>
      </c>
      <c r="B8" s="710" t="s">
        <v>410</v>
      </c>
      <c r="C8" s="650">
        <f>SUM(C9:C11)</f>
        <v>10355006.800000001</v>
      </c>
      <c r="D8" s="190"/>
      <c r="E8" s="705"/>
      <c r="F8" s="520"/>
    </row>
    <row r="9" spans="1:8" s="188" customFormat="1" ht="29.25" customHeight="1" x14ac:dyDescent="0.25">
      <c r="A9" s="935"/>
      <c r="B9" s="196" t="s">
        <v>696</v>
      </c>
      <c r="C9" s="643">
        <v>2492956</v>
      </c>
      <c r="D9" s="190"/>
      <c r="E9" s="705">
        <v>1229308</v>
      </c>
      <c r="F9" s="520"/>
    </row>
    <row r="10" spans="1:8" s="188" customFormat="1" ht="20.25" customHeight="1" x14ac:dyDescent="0.25">
      <c r="A10" s="935"/>
      <c r="B10" s="196" t="s">
        <v>697</v>
      </c>
      <c r="C10" s="643">
        <v>4366483.5999999996</v>
      </c>
      <c r="D10" s="190"/>
      <c r="E10" s="705">
        <v>1066336</v>
      </c>
      <c r="F10" s="520"/>
    </row>
    <row r="11" spans="1:8" s="188" customFormat="1" ht="42" customHeight="1" x14ac:dyDescent="0.25">
      <c r="A11" s="935"/>
      <c r="B11" s="196" t="s">
        <v>698</v>
      </c>
      <c r="C11" s="643">
        <v>3495567.2</v>
      </c>
      <c r="D11" s="190"/>
      <c r="E11" s="705">
        <v>39449</v>
      </c>
      <c r="F11" s="520"/>
    </row>
    <row r="12" spans="1:8" s="188" customFormat="1" ht="14.25" customHeight="1" x14ac:dyDescent="0.25">
      <c r="A12" s="927" t="s">
        <v>262</v>
      </c>
      <c r="B12" s="927"/>
      <c r="C12" s="650">
        <f>C13</f>
        <v>4943624.54</v>
      </c>
      <c r="D12" s="93"/>
      <c r="E12" s="93"/>
      <c r="F12" s="520"/>
    </row>
    <row r="13" spans="1:8" s="188" customFormat="1" ht="15" customHeight="1" x14ac:dyDescent="0.2">
      <c r="A13" s="935" t="s">
        <v>453</v>
      </c>
      <c r="B13" s="710" t="s">
        <v>410</v>
      </c>
      <c r="C13" s="650">
        <f>SUM(C14:C15)</f>
        <v>4943624.54</v>
      </c>
      <c r="D13" s="190"/>
      <c r="E13" s="705"/>
      <c r="F13" s="520"/>
    </row>
    <row r="14" spans="1:8" s="188" customFormat="1" ht="25.5" x14ac:dyDescent="0.25">
      <c r="A14" s="935"/>
      <c r="B14" s="196" t="s">
        <v>699</v>
      </c>
      <c r="C14" s="643">
        <v>2947534.31</v>
      </c>
      <c r="D14" s="190"/>
      <c r="E14" s="705">
        <v>2500</v>
      </c>
      <c r="F14" s="520"/>
    </row>
    <row r="15" spans="1:8" s="188" customFormat="1" ht="15.75" customHeight="1" x14ac:dyDescent="0.25">
      <c r="A15" s="936"/>
      <c r="B15" s="677" t="s">
        <v>700</v>
      </c>
      <c r="C15" s="652">
        <v>1996090.23</v>
      </c>
      <c r="D15" s="707"/>
      <c r="E15" s="708">
        <v>5000</v>
      </c>
      <c r="F15" s="521"/>
    </row>
    <row r="16" spans="1:8" s="188" customFormat="1" ht="13.5" customHeight="1" x14ac:dyDescent="0.2">
      <c r="A16" s="161"/>
      <c r="B16" s="161"/>
      <c r="C16" s="189"/>
      <c r="D16" s="190"/>
      <c r="E16" s="191"/>
      <c r="F16" s="192"/>
    </row>
    <row r="17" spans="1:6" x14ac:dyDescent="0.2">
      <c r="A17" s="913" t="s">
        <v>422</v>
      </c>
      <c r="B17" s="913"/>
      <c r="C17" s="913"/>
      <c r="D17" s="913"/>
      <c r="E17" s="913"/>
      <c r="F17" s="913"/>
    </row>
  </sheetData>
  <mergeCells count="7">
    <mergeCell ref="A17:F17"/>
    <mergeCell ref="C5:D5"/>
    <mergeCell ref="E5:F5"/>
    <mergeCell ref="A6:A7"/>
    <mergeCell ref="A8:A11"/>
    <mergeCell ref="A12:B12"/>
    <mergeCell ref="A13:A1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&amp;L&amp;"Tahoma,Normal"&amp;10 398</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1:I33"/>
  <sheetViews>
    <sheetView showGridLines="0" view="pageBreakPreview" zoomScaleNormal="75" zoomScaleSheetLayoutView="100" workbookViewId="0">
      <selection activeCell="B40" sqref="B40"/>
    </sheetView>
  </sheetViews>
  <sheetFormatPr baseColWidth="10" defaultRowHeight="12.75" x14ac:dyDescent="0.2"/>
  <cols>
    <col min="1" max="1" width="21.42578125" style="161" customWidth="1"/>
    <col min="2" max="2" width="83.28515625" style="193" customWidth="1"/>
    <col min="3" max="3" width="15.28515625" style="161" customWidth="1"/>
    <col min="4" max="4" width="3.7109375" style="161" customWidth="1"/>
    <col min="5" max="5" width="12.28515625" style="194" customWidth="1"/>
    <col min="6" max="6" width="2.5703125" style="194" customWidth="1"/>
    <col min="7" max="7" width="4" style="171" customWidth="1"/>
    <col min="8" max="8" width="14.7109375" style="171" bestFit="1" customWidth="1"/>
    <col min="9" max="9" width="13.7109375" style="171" bestFit="1" customWidth="1"/>
    <col min="10" max="16384" width="11.42578125" style="171"/>
  </cols>
  <sheetData>
    <row r="1" spans="1:9" s="82" customFormat="1" ht="14.25" customHeight="1" x14ac:dyDescent="0.2">
      <c r="A1" s="178" t="s">
        <v>423</v>
      </c>
      <c r="B1" s="184"/>
      <c r="C1" s="179"/>
      <c r="D1" s="179"/>
      <c r="E1" s="113"/>
      <c r="F1" s="133" t="s">
        <v>680</v>
      </c>
    </row>
    <row r="2" spans="1:9" s="82" customFormat="1" ht="13.5" customHeight="1" x14ac:dyDescent="0.2">
      <c r="A2" s="178" t="s">
        <v>1066</v>
      </c>
      <c r="B2" s="184"/>
      <c r="C2" s="179"/>
      <c r="D2" s="179"/>
      <c r="E2" s="113"/>
      <c r="F2" s="113"/>
    </row>
    <row r="3" spans="1:9" s="82" customFormat="1" ht="13.5" customHeight="1" x14ac:dyDescent="0.2">
      <c r="A3" s="149">
        <v>2013</v>
      </c>
      <c r="B3" s="184"/>
      <c r="C3" s="179"/>
      <c r="D3" s="179"/>
      <c r="E3" s="185"/>
      <c r="F3" s="179"/>
      <c r="G3" s="91"/>
    </row>
    <row r="4" spans="1:9" s="82" customFormat="1" ht="15" x14ac:dyDescent="0.2">
      <c r="A4" s="149"/>
      <c r="B4" s="184"/>
      <c r="C4" s="179"/>
      <c r="D4" s="179"/>
      <c r="E4" s="185"/>
      <c r="F4" s="179"/>
      <c r="G4" s="91"/>
    </row>
    <row r="5" spans="1:9" s="186" customFormat="1" ht="21" customHeight="1" x14ac:dyDescent="0.2">
      <c r="A5" s="95" t="s">
        <v>280</v>
      </c>
      <c r="B5" s="95" t="s">
        <v>294</v>
      </c>
      <c r="C5" s="907" t="s">
        <v>295</v>
      </c>
      <c r="D5" s="907"/>
      <c r="E5" s="907" t="s">
        <v>296</v>
      </c>
      <c r="F5" s="907"/>
    </row>
    <row r="6" spans="1:9" ht="16.5" customHeight="1" x14ac:dyDescent="0.2">
      <c r="A6" s="407" t="s">
        <v>463</v>
      </c>
      <c r="B6" s="410"/>
      <c r="C6" s="425"/>
      <c r="D6" s="426"/>
      <c r="E6" s="426"/>
      <c r="F6" s="426"/>
      <c r="H6" s="183"/>
      <c r="I6" s="187"/>
    </row>
    <row r="7" spans="1:9" s="188" customFormat="1" ht="13.5" customHeight="1" x14ac:dyDescent="0.25">
      <c r="A7" s="925" t="s">
        <v>276</v>
      </c>
      <c r="B7" s="925"/>
      <c r="C7" s="637">
        <f>C8+C10+C12+C15+C17+C21+C24+C26+C29+'[2]APAZU 2013 (2)'!C7+'[2]APAZU 2013 (2)'!C9+'[2]APAZU 2013 (2)'!C13+'[2]APAZU 2013 (2)'!C16+'[2]APAZU 2013 (2)'!C18+'[2]APAZU 2013 (2)'!C20+'[2]APAZU 2013 (2)'!C22+'[2]APAZU 2013 (2)'!C25+'[2]APAZU 2013 (2)'!C27+'[2]APAZU 2013 (2)'!C29+'[2]APAZU 2013 (2)'!C31+'[2]APAZU 2013 (2)'!C33+'[2]APAZU 2013 (3)'!C7+'[2]APAZU 2013 (3)'!C9+'[2]APAZU 2013 (3)'!C11+'[2]APAZU 2013 (3)'!C13+'[2]APAZU 2013 (3)'!C15+'[2]APAZU 2013 (3)'!C17+'[2]APAZU 2013 (3)'!C20</f>
        <v>86764034</v>
      </c>
      <c r="D7" s="648"/>
      <c r="E7" s="648"/>
      <c r="F7" s="648"/>
    </row>
    <row r="8" spans="1:9" s="188" customFormat="1" ht="14.25" customHeight="1" x14ac:dyDescent="0.25">
      <c r="A8" s="921" t="s">
        <v>76</v>
      </c>
      <c r="B8" s="676" t="s">
        <v>76</v>
      </c>
      <c r="C8" s="640">
        <f>SUM(C9)</f>
        <v>661599</v>
      </c>
      <c r="D8" s="93"/>
      <c r="E8" s="93"/>
      <c r="F8" s="93"/>
    </row>
    <row r="9" spans="1:9" s="188" customFormat="1" ht="76.5" x14ac:dyDescent="0.25">
      <c r="A9" s="921"/>
      <c r="B9" s="196" t="s">
        <v>479</v>
      </c>
      <c r="C9" s="88">
        <v>661599</v>
      </c>
      <c r="D9" s="190"/>
      <c r="E9" s="190">
        <v>5600</v>
      </c>
      <c r="F9" s="520"/>
    </row>
    <row r="10" spans="1:9" s="188" customFormat="1" ht="11.25" customHeight="1" x14ac:dyDescent="0.25">
      <c r="A10" s="921"/>
      <c r="B10" s="676" t="s">
        <v>480</v>
      </c>
      <c r="C10" s="640">
        <f>SUM(C11)</f>
        <v>9096871</v>
      </c>
      <c r="D10" s="93"/>
      <c r="E10" s="94"/>
      <c r="F10" s="520"/>
    </row>
    <row r="11" spans="1:9" s="188" customFormat="1" ht="12.75" customHeight="1" x14ac:dyDescent="0.25">
      <c r="A11" s="921"/>
      <c r="B11" s="196" t="s">
        <v>481</v>
      </c>
      <c r="C11" s="88">
        <v>9096871</v>
      </c>
      <c r="D11" s="190"/>
      <c r="E11" s="190">
        <v>3005</v>
      </c>
      <c r="F11" s="520"/>
    </row>
    <row r="12" spans="1:9" s="188" customFormat="1" ht="12.75" customHeight="1" x14ac:dyDescent="0.25">
      <c r="A12" s="921" t="s">
        <v>78</v>
      </c>
      <c r="B12" s="676" t="s">
        <v>482</v>
      </c>
      <c r="C12" s="640">
        <f>SUM(C13:C14)</f>
        <v>864835</v>
      </c>
      <c r="D12" s="93"/>
      <c r="E12" s="94"/>
      <c r="F12" s="520"/>
    </row>
    <row r="13" spans="1:9" s="188" customFormat="1" ht="11.25" customHeight="1" x14ac:dyDescent="0.25">
      <c r="A13" s="921"/>
      <c r="B13" s="196" t="s">
        <v>483</v>
      </c>
      <c r="C13" s="88">
        <v>773501</v>
      </c>
      <c r="D13" s="190"/>
      <c r="E13" s="190">
        <v>0</v>
      </c>
      <c r="F13" s="520"/>
    </row>
    <row r="14" spans="1:9" s="188" customFormat="1" ht="14.25" customHeight="1" x14ac:dyDescent="0.25">
      <c r="A14" s="921"/>
      <c r="B14" s="196" t="s">
        <v>484</v>
      </c>
      <c r="C14" s="88">
        <v>91334</v>
      </c>
      <c r="D14" s="190"/>
      <c r="E14" s="190">
        <v>5387</v>
      </c>
      <c r="F14" s="520"/>
    </row>
    <row r="15" spans="1:9" s="188" customFormat="1" ht="14.25" customHeight="1" x14ac:dyDescent="0.25">
      <c r="A15" s="921"/>
      <c r="B15" s="676" t="s">
        <v>485</v>
      </c>
      <c r="C15" s="640">
        <f>SUM(C16)</f>
        <v>893541</v>
      </c>
      <c r="D15" s="93"/>
      <c r="E15" s="94"/>
      <c r="F15" s="520"/>
    </row>
    <row r="16" spans="1:9" s="188" customFormat="1" x14ac:dyDescent="0.25">
      <c r="A16" s="921"/>
      <c r="B16" s="196" t="s">
        <v>483</v>
      </c>
      <c r="C16" s="88">
        <v>893541</v>
      </c>
      <c r="D16" s="190"/>
      <c r="E16" s="190">
        <v>0</v>
      </c>
      <c r="F16" s="520"/>
    </row>
    <row r="17" spans="1:6" s="188" customFormat="1" ht="14.25" customHeight="1" x14ac:dyDescent="0.25">
      <c r="A17" s="921" t="s">
        <v>7</v>
      </c>
      <c r="B17" s="676" t="s">
        <v>7</v>
      </c>
      <c r="C17" s="640">
        <f>SUM(C18:C20)</f>
        <v>3416021</v>
      </c>
      <c r="D17" s="93"/>
      <c r="E17" s="94"/>
      <c r="F17" s="520"/>
    </row>
    <row r="18" spans="1:6" s="188" customFormat="1" ht="23.25" customHeight="1" x14ac:dyDescent="0.25">
      <c r="A18" s="921"/>
      <c r="B18" s="196" t="s">
        <v>486</v>
      </c>
      <c r="C18" s="88">
        <v>1382523</v>
      </c>
      <c r="D18" s="190"/>
      <c r="E18" s="190">
        <v>2600</v>
      </c>
      <c r="F18" s="520"/>
    </row>
    <row r="19" spans="1:6" s="188" customFormat="1" ht="24.75" customHeight="1" x14ac:dyDescent="0.25">
      <c r="A19" s="921"/>
      <c r="B19" s="196" t="s">
        <v>487</v>
      </c>
      <c r="C19" s="88">
        <v>1182226</v>
      </c>
      <c r="D19" s="190"/>
      <c r="E19" s="190">
        <v>2555</v>
      </c>
      <c r="F19" s="520"/>
    </row>
    <row r="20" spans="1:6" s="188" customFormat="1" ht="24.75" customHeight="1" x14ac:dyDescent="0.25">
      <c r="A20" s="921"/>
      <c r="B20" s="196" t="s">
        <v>488</v>
      </c>
      <c r="C20" s="88">
        <v>851272</v>
      </c>
      <c r="D20" s="190"/>
      <c r="E20" s="190">
        <v>0</v>
      </c>
      <c r="F20" s="520"/>
    </row>
    <row r="21" spans="1:6" s="188" customFormat="1" ht="17.25" customHeight="1" x14ac:dyDescent="0.25">
      <c r="A21" s="921" t="s">
        <v>66</v>
      </c>
      <c r="B21" s="676" t="s">
        <v>66</v>
      </c>
      <c r="C21" s="640">
        <f>SUM(C22:C23)</f>
        <v>2385081</v>
      </c>
      <c r="D21" s="93"/>
      <c r="E21" s="94"/>
      <c r="F21" s="520"/>
    </row>
    <row r="22" spans="1:6" s="188" customFormat="1" ht="25.5" x14ac:dyDescent="0.25">
      <c r="A22" s="921"/>
      <c r="B22" s="196" t="s">
        <v>489</v>
      </c>
      <c r="C22" s="88">
        <v>2062075</v>
      </c>
      <c r="D22" s="190"/>
      <c r="E22" s="190">
        <v>0</v>
      </c>
      <c r="F22" s="520"/>
    </row>
    <row r="23" spans="1:6" s="188" customFormat="1" ht="12.75" customHeight="1" x14ac:dyDescent="0.25">
      <c r="A23" s="921"/>
      <c r="B23" s="196" t="s">
        <v>490</v>
      </c>
      <c r="C23" s="88">
        <v>323006</v>
      </c>
      <c r="D23" s="190"/>
      <c r="E23" s="190">
        <v>4568</v>
      </c>
      <c r="F23" s="520"/>
    </row>
    <row r="24" spans="1:6" s="188" customFormat="1" ht="13.5" customHeight="1" x14ac:dyDescent="0.25">
      <c r="A24" s="921"/>
      <c r="B24" s="676" t="s">
        <v>429</v>
      </c>
      <c r="C24" s="640">
        <f>SUM(C25)</f>
        <v>8853177</v>
      </c>
      <c r="D24" s="190"/>
      <c r="E24" s="190"/>
      <c r="F24" s="520"/>
    </row>
    <row r="25" spans="1:6" s="188" customFormat="1" ht="25.5" x14ac:dyDescent="0.25">
      <c r="A25" s="921"/>
      <c r="B25" s="196" t="s">
        <v>491</v>
      </c>
      <c r="C25" s="88">
        <v>8853177</v>
      </c>
      <c r="D25" s="190"/>
      <c r="E25" s="190">
        <v>3070</v>
      </c>
      <c r="F25" s="520"/>
    </row>
    <row r="26" spans="1:6" s="188" customFormat="1" ht="15.75" customHeight="1" x14ac:dyDescent="0.25">
      <c r="A26" s="921" t="s">
        <v>1</v>
      </c>
      <c r="B26" s="676" t="s">
        <v>1</v>
      </c>
      <c r="C26" s="640">
        <f>SUM(C27:C28)</f>
        <v>1328505</v>
      </c>
      <c r="D26" s="93"/>
      <c r="E26" s="94"/>
      <c r="F26" s="520"/>
    </row>
    <row r="27" spans="1:6" s="188" customFormat="1" ht="25.5" x14ac:dyDescent="0.25">
      <c r="A27" s="921"/>
      <c r="B27" s="196" t="s">
        <v>1124</v>
      </c>
      <c r="C27" s="88">
        <v>730793</v>
      </c>
      <c r="D27" s="190"/>
      <c r="E27" s="190">
        <v>0</v>
      </c>
      <c r="F27" s="520"/>
    </row>
    <row r="28" spans="1:6" s="188" customFormat="1" ht="25.5" x14ac:dyDescent="0.25">
      <c r="A28" s="921"/>
      <c r="B28" s="196" t="s">
        <v>1125</v>
      </c>
      <c r="C28" s="88">
        <v>597712</v>
      </c>
      <c r="D28" s="190"/>
      <c r="E28" s="190">
        <v>0</v>
      </c>
      <c r="F28" s="520"/>
    </row>
    <row r="29" spans="1:6" s="188" customFormat="1" ht="15" customHeight="1" x14ac:dyDescent="0.25">
      <c r="A29" s="921" t="s">
        <v>81</v>
      </c>
      <c r="B29" s="676" t="s">
        <v>81</v>
      </c>
      <c r="C29" s="640">
        <f>SUM(C30)</f>
        <v>11876044</v>
      </c>
      <c r="D29" s="93"/>
      <c r="E29" s="94"/>
      <c r="F29" s="520"/>
    </row>
    <row r="30" spans="1:6" s="188" customFormat="1" ht="15" customHeight="1" x14ac:dyDescent="0.25">
      <c r="A30" s="922"/>
      <c r="B30" s="677" t="s">
        <v>492</v>
      </c>
      <c r="C30" s="646">
        <v>11876044</v>
      </c>
      <c r="D30" s="707"/>
      <c r="E30" s="707">
        <v>14500</v>
      </c>
      <c r="F30" s="521"/>
    </row>
    <row r="31" spans="1:6" s="188" customFormat="1" ht="9.75" customHeight="1" x14ac:dyDescent="0.25">
      <c r="A31" s="195"/>
      <c r="B31" s="196"/>
      <c r="C31" s="88"/>
      <c r="D31" s="190"/>
      <c r="E31" s="190"/>
      <c r="F31" s="197"/>
    </row>
    <row r="32" spans="1:6" s="188" customFormat="1" ht="10.5" customHeight="1" x14ac:dyDescent="0.2">
      <c r="A32" s="161"/>
      <c r="B32" s="161"/>
      <c r="C32" s="198"/>
      <c r="D32" s="190"/>
      <c r="E32" s="191"/>
      <c r="F32" s="192"/>
    </row>
    <row r="33" spans="1:1" x14ac:dyDescent="0.2">
      <c r="A33" s="126" t="s">
        <v>40</v>
      </c>
    </row>
  </sheetData>
  <mergeCells count="9">
    <mergeCell ref="A21:A25"/>
    <mergeCell ref="A26:A28"/>
    <mergeCell ref="A29:A30"/>
    <mergeCell ref="C5:D5"/>
    <mergeCell ref="E5:F5"/>
    <mergeCell ref="A7:B7"/>
    <mergeCell ref="A8:A11"/>
    <mergeCell ref="A12:A16"/>
    <mergeCell ref="A17:A20"/>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&amp;R&amp;"Tahoma,Normal"&amp;10 399</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1:I38"/>
  <sheetViews>
    <sheetView showGridLines="0" view="pageBreakPreview" zoomScaleNormal="75" zoomScaleSheetLayoutView="100" workbookViewId="0">
      <selection activeCell="B40" sqref="B40"/>
    </sheetView>
  </sheetViews>
  <sheetFormatPr baseColWidth="10" defaultRowHeight="12.75" x14ac:dyDescent="0.2"/>
  <cols>
    <col min="1" max="1" width="21.42578125" style="161" customWidth="1"/>
    <col min="2" max="2" width="83.28515625" style="193" customWidth="1"/>
    <col min="3" max="3" width="15.28515625" style="161" customWidth="1"/>
    <col min="4" max="4" width="3.7109375" style="161" customWidth="1"/>
    <col min="5" max="5" width="12.28515625" style="194" customWidth="1"/>
    <col min="6" max="6" width="2.5703125" style="194" customWidth="1"/>
    <col min="7" max="7" width="4" style="171" customWidth="1"/>
    <col min="8" max="8" width="14.7109375" style="171" bestFit="1" customWidth="1"/>
    <col min="9" max="9" width="13.7109375" style="171" bestFit="1" customWidth="1"/>
    <col min="10" max="16384" width="11.42578125" style="171"/>
  </cols>
  <sheetData>
    <row r="1" spans="1:9" s="82" customFormat="1" ht="15.75" customHeight="1" x14ac:dyDescent="0.2">
      <c r="A1" s="427" t="s">
        <v>423</v>
      </c>
      <c r="B1" s="428"/>
      <c r="C1" s="429"/>
      <c r="D1" s="429"/>
      <c r="E1" s="113"/>
      <c r="F1" s="180" t="s">
        <v>680</v>
      </c>
    </row>
    <row r="2" spans="1:9" s="82" customFormat="1" ht="14.25" customHeight="1" x14ac:dyDescent="0.2">
      <c r="A2" s="427" t="s">
        <v>1066</v>
      </c>
      <c r="B2" s="428"/>
      <c r="C2" s="429"/>
      <c r="D2" s="429"/>
      <c r="E2" s="113"/>
      <c r="F2" s="113"/>
    </row>
    <row r="3" spans="1:9" s="82" customFormat="1" ht="14.25" customHeight="1" x14ac:dyDescent="0.2">
      <c r="A3" s="111">
        <v>2013</v>
      </c>
      <c r="B3" s="428"/>
      <c r="C3" s="429"/>
      <c r="D3" s="429"/>
      <c r="E3" s="430"/>
      <c r="F3" s="429"/>
      <c r="G3" s="91"/>
    </row>
    <row r="4" spans="1:9" s="82" customFormat="1" ht="11.25" customHeight="1" x14ac:dyDescent="0.2">
      <c r="A4" s="111"/>
      <c r="B4" s="428"/>
      <c r="C4" s="429"/>
      <c r="D4" s="429"/>
      <c r="E4" s="430"/>
      <c r="F4" s="429"/>
      <c r="G4" s="91"/>
    </row>
    <row r="5" spans="1:9" s="186" customFormat="1" ht="16.5" customHeight="1" x14ac:dyDescent="0.2">
      <c r="A5" s="481" t="s">
        <v>280</v>
      </c>
      <c r="B5" s="481" t="s">
        <v>294</v>
      </c>
      <c r="C5" s="907" t="s">
        <v>295</v>
      </c>
      <c r="D5" s="907"/>
      <c r="E5" s="907" t="s">
        <v>296</v>
      </c>
      <c r="F5" s="907"/>
    </row>
    <row r="6" spans="1:9" ht="14.25" customHeight="1" x14ac:dyDescent="0.2">
      <c r="A6" s="490" t="s">
        <v>463</v>
      </c>
      <c r="B6" s="491"/>
      <c r="C6" s="492"/>
      <c r="D6" s="493"/>
      <c r="E6" s="493"/>
      <c r="F6" s="493"/>
      <c r="H6" s="183"/>
      <c r="I6" s="187"/>
    </row>
    <row r="7" spans="1:9" s="188" customFormat="1" ht="12.75" customHeight="1" x14ac:dyDescent="0.25">
      <c r="A7" s="925" t="s">
        <v>276</v>
      </c>
      <c r="B7" s="925"/>
      <c r="C7" s="637"/>
      <c r="D7" s="648"/>
      <c r="E7" s="648"/>
      <c r="F7" s="648"/>
    </row>
    <row r="8" spans="1:9" s="188" customFormat="1" ht="12" customHeight="1" x14ac:dyDescent="0.25">
      <c r="A8" s="921" t="s">
        <v>81</v>
      </c>
      <c r="B8" s="676" t="s">
        <v>464</v>
      </c>
      <c r="C8" s="640">
        <f>SUM(C9)</f>
        <v>1001674</v>
      </c>
      <c r="D8" s="93"/>
      <c r="E8" s="94"/>
      <c r="F8" s="520"/>
    </row>
    <row r="9" spans="1:9" s="188" customFormat="1" ht="75" customHeight="1" x14ac:dyDescent="0.25">
      <c r="A9" s="921"/>
      <c r="B9" s="196" t="s">
        <v>867</v>
      </c>
      <c r="C9" s="88">
        <v>1001674</v>
      </c>
      <c r="D9" s="190"/>
      <c r="E9" s="190">
        <v>3070</v>
      </c>
      <c r="F9" s="520"/>
    </row>
    <row r="10" spans="1:9" s="188" customFormat="1" ht="14.25" customHeight="1" x14ac:dyDescent="0.25">
      <c r="A10" s="921"/>
      <c r="B10" s="676" t="s">
        <v>432</v>
      </c>
      <c r="C10" s="640">
        <f>SUM(C11:C13)</f>
        <v>3458600</v>
      </c>
      <c r="D10" s="93"/>
      <c r="E10" s="94"/>
      <c r="F10" s="520"/>
    </row>
    <row r="11" spans="1:9" s="188" customFormat="1" ht="24.75" customHeight="1" x14ac:dyDescent="0.25">
      <c r="A11" s="921"/>
      <c r="B11" s="196" t="s">
        <v>465</v>
      </c>
      <c r="C11" s="88">
        <v>1995867</v>
      </c>
      <c r="D11" s="190"/>
      <c r="E11" s="190">
        <v>0</v>
      </c>
      <c r="F11" s="520"/>
    </row>
    <row r="12" spans="1:9" s="188" customFormat="1" ht="24.75" customHeight="1" x14ac:dyDescent="0.25">
      <c r="A12" s="921"/>
      <c r="B12" s="93" t="s">
        <v>1127</v>
      </c>
      <c r="C12" s="88">
        <v>812000</v>
      </c>
      <c r="D12" s="190"/>
      <c r="E12" s="190">
        <v>0</v>
      </c>
      <c r="F12" s="520"/>
    </row>
    <row r="13" spans="1:9" s="188" customFormat="1" ht="23.25" customHeight="1" x14ac:dyDescent="0.25">
      <c r="A13" s="921"/>
      <c r="B13" s="93" t="s">
        <v>1126</v>
      </c>
      <c r="C13" s="88">
        <v>650733</v>
      </c>
      <c r="D13" s="190"/>
      <c r="E13" s="190">
        <v>0</v>
      </c>
      <c r="F13" s="520"/>
    </row>
    <row r="14" spans="1:9" s="188" customFormat="1" ht="13.5" customHeight="1" x14ac:dyDescent="0.25">
      <c r="A14" s="921" t="s">
        <v>37</v>
      </c>
      <c r="B14" s="676" t="s">
        <v>37</v>
      </c>
      <c r="C14" s="640">
        <f>SUM(C15:C16)</f>
        <v>2450527</v>
      </c>
      <c r="D14" s="93"/>
      <c r="E14" s="190"/>
      <c r="F14" s="520"/>
    </row>
    <row r="15" spans="1:9" s="188" customFormat="1" ht="24" customHeight="1" x14ac:dyDescent="0.25">
      <c r="A15" s="921"/>
      <c r="B15" s="196" t="s">
        <v>466</v>
      </c>
      <c r="C15" s="88">
        <v>1382674</v>
      </c>
      <c r="D15" s="190"/>
      <c r="E15" s="190"/>
      <c r="F15" s="520"/>
    </row>
    <row r="16" spans="1:9" s="188" customFormat="1" ht="11.25" customHeight="1" x14ac:dyDescent="0.25">
      <c r="A16" s="921"/>
      <c r="B16" s="93" t="s">
        <v>1128</v>
      </c>
      <c r="C16" s="88">
        <v>1067853</v>
      </c>
      <c r="D16" s="190"/>
      <c r="E16" s="190">
        <v>7212</v>
      </c>
      <c r="F16" s="520"/>
    </row>
    <row r="17" spans="1:6" s="188" customFormat="1" ht="12.75" customHeight="1" x14ac:dyDescent="0.25">
      <c r="A17" s="921" t="s">
        <v>85</v>
      </c>
      <c r="B17" s="676" t="s">
        <v>85</v>
      </c>
      <c r="C17" s="640">
        <f>SUM(C18)</f>
        <v>942172</v>
      </c>
      <c r="D17" s="93"/>
      <c r="E17" s="190"/>
      <c r="F17" s="520"/>
    </row>
    <row r="18" spans="1:6" s="188" customFormat="1" ht="12.75" customHeight="1" x14ac:dyDescent="0.25">
      <c r="A18" s="921"/>
      <c r="B18" s="196" t="s">
        <v>467</v>
      </c>
      <c r="C18" s="88">
        <v>942172</v>
      </c>
      <c r="D18" s="190"/>
      <c r="E18" s="190">
        <v>4800</v>
      </c>
      <c r="F18" s="520"/>
    </row>
    <row r="19" spans="1:6" s="188" customFormat="1" ht="12" customHeight="1" x14ac:dyDescent="0.25">
      <c r="A19" s="921" t="s">
        <v>38</v>
      </c>
      <c r="B19" s="676" t="s">
        <v>437</v>
      </c>
      <c r="C19" s="640">
        <f>SUM(C20)</f>
        <v>13791658</v>
      </c>
      <c r="D19" s="93"/>
      <c r="E19" s="190"/>
      <c r="F19" s="520"/>
    </row>
    <row r="20" spans="1:6" s="188" customFormat="1" ht="25.5" x14ac:dyDescent="0.25">
      <c r="A20" s="921"/>
      <c r="B20" s="196" t="s">
        <v>787</v>
      </c>
      <c r="C20" s="88">
        <v>13791658</v>
      </c>
      <c r="D20" s="190"/>
      <c r="E20" s="190">
        <v>4447</v>
      </c>
      <c r="F20" s="520"/>
    </row>
    <row r="21" spans="1:6" s="188" customFormat="1" ht="12" customHeight="1" x14ac:dyDescent="0.25">
      <c r="A21" s="921"/>
      <c r="B21" s="676" t="s">
        <v>468</v>
      </c>
      <c r="C21" s="640">
        <f>SUM(C22)</f>
        <v>636902</v>
      </c>
      <c r="D21" s="93"/>
      <c r="E21" s="190"/>
      <c r="F21" s="520"/>
    </row>
    <row r="22" spans="1:6" s="188" customFormat="1" ht="13.5" customHeight="1" x14ac:dyDescent="0.25">
      <c r="A22" s="921"/>
      <c r="B22" s="196" t="s">
        <v>469</v>
      </c>
      <c r="C22" s="88">
        <v>636902</v>
      </c>
      <c r="D22" s="190"/>
      <c r="E22" s="190">
        <v>4789</v>
      </c>
      <c r="F22" s="520"/>
    </row>
    <row r="23" spans="1:6" s="188" customFormat="1" ht="11.25" customHeight="1" x14ac:dyDescent="0.25">
      <c r="A23" s="921"/>
      <c r="B23" s="676" t="s">
        <v>322</v>
      </c>
      <c r="C23" s="640">
        <f>SUM(C24:C25)</f>
        <v>4017256</v>
      </c>
      <c r="D23" s="93"/>
      <c r="E23" s="190"/>
      <c r="F23" s="520"/>
    </row>
    <row r="24" spans="1:6" s="188" customFormat="1" ht="15" customHeight="1" x14ac:dyDescent="0.25">
      <c r="A24" s="921"/>
      <c r="B24" s="196" t="s">
        <v>470</v>
      </c>
      <c r="C24" s="88">
        <v>2116730</v>
      </c>
      <c r="D24" s="190"/>
      <c r="E24" s="190">
        <v>5268</v>
      </c>
      <c r="F24" s="520"/>
    </row>
    <row r="25" spans="1:6" s="188" customFormat="1" ht="25.5" x14ac:dyDescent="0.25">
      <c r="A25" s="921"/>
      <c r="B25" s="196" t="s">
        <v>471</v>
      </c>
      <c r="C25" s="88">
        <v>1900526</v>
      </c>
      <c r="D25" s="190"/>
      <c r="E25" s="190">
        <v>7214</v>
      </c>
      <c r="F25" s="520"/>
    </row>
    <row r="26" spans="1:6" s="188" customFormat="1" ht="12.75" customHeight="1" x14ac:dyDescent="0.25">
      <c r="A26" s="921" t="s">
        <v>71</v>
      </c>
      <c r="B26" s="676" t="s">
        <v>71</v>
      </c>
      <c r="C26" s="640">
        <f>SUM(C27)</f>
        <v>2251749</v>
      </c>
      <c r="D26" s="93"/>
      <c r="E26" s="190"/>
      <c r="F26" s="520"/>
    </row>
    <row r="27" spans="1:6" s="188" customFormat="1" ht="24" customHeight="1" x14ac:dyDescent="0.25">
      <c r="A27" s="921"/>
      <c r="B27" s="196" t="s">
        <v>472</v>
      </c>
      <c r="C27" s="88">
        <v>2251749</v>
      </c>
      <c r="D27" s="190"/>
      <c r="E27" s="190">
        <v>0</v>
      </c>
      <c r="F27" s="520"/>
    </row>
    <row r="28" spans="1:6" s="188" customFormat="1" x14ac:dyDescent="0.25">
      <c r="A28" s="921" t="s">
        <v>39</v>
      </c>
      <c r="B28" s="676" t="s">
        <v>39</v>
      </c>
      <c r="C28" s="640">
        <f>SUM(C29)</f>
        <v>2030228</v>
      </c>
      <c r="D28" s="93"/>
      <c r="E28" s="190"/>
      <c r="F28" s="520"/>
    </row>
    <row r="29" spans="1:6" s="188" customFormat="1" ht="12.75" customHeight="1" x14ac:dyDescent="0.25">
      <c r="A29" s="921"/>
      <c r="B29" s="196" t="s">
        <v>473</v>
      </c>
      <c r="C29" s="88">
        <v>2030228</v>
      </c>
      <c r="D29" s="190"/>
      <c r="E29" s="190">
        <v>0</v>
      </c>
      <c r="F29" s="520"/>
    </row>
    <row r="30" spans="1:6" s="188" customFormat="1" x14ac:dyDescent="0.25">
      <c r="A30" s="921" t="s">
        <v>42</v>
      </c>
      <c r="B30" s="676" t="s">
        <v>474</v>
      </c>
      <c r="C30" s="640">
        <f>SUM(C31)</f>
        <v>1512910</v>
      </c>
      <c r="D30" s="93"/>
      <c r="E30" s="190"/>
      <c r="F30" s="520"/>
    </row>
    <row r="31" spans="1:6" s="188" customFormat="1" ht="12.75" customHeight="1" x14ac:dyDescent="0.25">
      <c r="A31" s="921"/>
      <c r="B31" s="196" t="s">
        <v>475</v>
      </c>
      <c r="C31" s="88">
        <v>1512910</v>
      </c>
      <c r="D31" s="190"/>
      <c r="E31" s="190">
        <v>0</v>
      </c>
      <c r="F31" s="520"/>
    </row>
    <row r="32" spans="1:6" s="188" customFormat="1" x14ac:dyDescent="0.25">
      <c r="A32" s="921" t="s">
        <v>87</v>
      </c>
      <c r="B32" s="676" t="s">
        <v>476</v>
      </c>
      <c r="C32" s="640">
        <f>SUM(C33)</f>
        <v>1692487</v>
      </c>
      <c r="D32" s="93"/>
      <c r="E32" s="190"/>
      <c r="F32" s="520"/>
    </row>
    <row r="33" spans="1:6" s="188" customFormat="1" ht="12" customHeight="1" x14ac:dyDescent="0.25">
      <c r="A33" s="921"/>
      <c r="B33" s="196" t="s">
        <v>477</v>
      </c>
      <c r="C33" s="88">
        <v>1692487</v>
      </c>
      <c r="D33" s="190"/>
      <c r="E33" s="190">
        <v>0</v>
      </c>
      <c r="F33" s="520"/>
    </row>
    <row r="34" spans="1:6" s="188" customFormat="1" ht="15" customHeight="1" x14ac:dyDescent="0.25">
      <c r="A34" s="921"/>
      <c r="B34" s="676" t="s">
        <v>87</v>
      </c>
      <c r="C34" s="640">
        <f>SUM(C35)</f>
        <v>829681</v>
      </c>
      <c r="D34" s="93"/>
      <c r="E34" s="190"/>
      <c r="F34" s="520"/>
    </row>
    <row r="35" spans="1:6" s="188" customFormat="1" ht="25.5" customHeight="1" x14ac:dyDescent="0.25">
      <c r="A35" s="922"/>
      <c r="B35" s="677" t="s">
        <v>478</v>
      </c>
      <c r="C35" s="646">
        <v>829681</v>
      </c>
      <c r="D35" s="707"/>
      <c r="E35" s="707">
        <v>5000</v>
      </c>
      <c r="F35" s="521"/>
    </row>
    <row r="36" spans="1:6" s="188" customFormat="1" ht="9.75" customHeight="1" x14ac:dyDescent="0.25">
      <c r="A36" s="485"/>
      <c r="B36" s="196"/>
      <c r="C36" s="88"/>
      <c r="D36" s="190"/>
      <c r="E36" s="190"/>
      <c r="F36" s="482"/>
    </row>
    <row r="37" spans="1:6" s="188" customFormat="1" ht="8.25" customHeight="1" x14ac:dyDescent="0.25">
      <c r="A37" s="115"/>
      <c r="B37" s="115"/>
      <c r="C37" s="431"/>
      <c r="D37" s="190"/>
      <c r="E37" s="191"/>
      <c r="F37" s="192"/>
    </row>
    <row r="38" spans="1:6" x14ac:dyDescent="0.2">
      <c r="A38" s="126" t="s">
        <v>40</v>
      </c>
      <c r="B38" s="155"/>
      <c r="C38" s="115"/>
      <c r="D38" s="115"/>
    </row>
  </sheetData>
  <mergeCells count="11">
    <mergeCell ref="A17:A18"/>
    <mergeCell ref="C5:D5"/>
    <mergeCell ref="E5:F5"/>
    <mergeCell ref="A7:B7"/>
    <mergeCell ref="A8:A13"/>
    <mergeCell ref="A14:A16"/>
    <mergeCell ref="A19:A25"/>
    <mergeCell ref="A26:A27"/>
    <mergeCell ref="A28:A29"/>
    <mergeCell ref="A30:A31"/>
    <mergeCell ref="A32:A3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&amp;L&amp;"Tahoma,Normal"&amp;10 400</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1:I28"/>
  <sheetViews>
    <sheetView showGridLines="0" view="pageBreakPreview" zoomScaleNormal="75" zoomScaleSheetLayoutView="100" workbookViewId="0">
      <selection activeCell="B40" sqref="B40"/>
    </sheetView>
  </sheetViews>
  <sheetFormatPr baseColWidth="10" defaultRowHeight="12.75" x14ac:dyDescent="0.2"/>
  <cols>
    <col min="1" max="1" width="21.42578125" style="161" customWidth="1"/>
    <col min="2" max="2" width="83.28515625" style="193" customWidth="1"/>
    <col min="3" max="3" width="15.28515625" style="161" customWidth="1"/>
    <col min="4" max="4" width="3.7109375" style="161" customWidth="1"/>
    <col min="5" max="5" width="12.28515625" style="194" customWidth="1"/>
    <col min="6" max="6" width="2.5703125" style="194" customWidth="1"/>
    <col min="7" max="7" width="4" style="171" customWidth="1"/>
    <col min="8" max="8" width="14.7109375" style="171" bestFit="1" customWidth="1"/>
    <col min="9" max="9" width="13.7109375" style="171" bestFit="1" customWidth="1"/>
    <col min="10" max="16384" width="11.42578125" style="171"/>
  </cols>
  <sheetData>
    <row r="1" spans="1:9" s="82" customFormat="1" ht="15.75" customHeight="1" x14ac:dyDescent="0.2">
      <c r="A1" s="427" t="s">
        <v>423</v>
      </c>
      <c r="B1" s="428"/>
      <c r="C1" s="429"/>
      <c r="D1" s="429"/>
      <c r="E1" s="113"/>
      <c r="F1" s="180" t="s">
        <v>680</v>
      </c>
    </row>
    <row r="2" spans="1:9" s="82" customFormat="1" ht="15.75" customHeight="1" x14ac:dyDescent="0.2">
      <c r="A2" s="427" t="s">
        <v>1066</v>
      </c>
      <c r="B2" s="428"/>
      <c r="C2" s="429"/>
      <c r="D2" s="429"/>
      <c r="E2" s="113"/>
      <c r="F2" s="113"/>
    </row>
    <row r="3" spans="1:9" s="82" customFormat="1" ht="15.75" customHeight="1" x14ac:dyDescent="0.2">
      <c r="A3" s="111">
        <v>2013</v>
      </c>
      <c r="B3" s="428"/>
      <c r="C3" s="429"/>
      <c r="D3" s="429"/>
      <c r="E3" s="430"/>
      <c r="F3" s="429"/>
      <c r="G3" s="91"/>
    </row>
    <row r="4" spans="1:9" s="82" customFormat="1" ht="18" customHeight="1" x14ac:dyDescent="0.2">
      <c r="A4" s="111"/>
      <c r="B4" s="428"/>
      <c r="C4" s="429"/>
      <c r="D4" s="429"/>
      <c r="E4" s="430"/>
      <c r="F4" s="429"/>
      <c r="G4" s="91"/>
    </row>
    <row r="5" spans="1:9" s="186" customFormat="1" ht="28.5" customHeight="1" x14ac:dyDescent="0.2">
      <c r="A5" s="320" t="s">
        <v>280</v>
      </c>
      <c r="B5" s="320" t="s">
        <v>294</v>
      </c>
      <c r="C5" s="907" t="s">
        <v>295</v>
      </c>
      <c r="D5" s="907"/>
      <c r="E5" s="907" t="s">
        <v>296</v>
      </c>
      <c r="F5" s="907"/>
    </row>
    <row r="6" spans="1:9" ht="16.5" customHeight="1" x14ac:dyDescent="0.2">
      <c r="A6" s="490" t="s">
        <v>463</v>
      </c>
      <c r="B6" s="491"/>
      <c r="C6" s="492"/>
      <c r="D6" s="493"/>
      <c r="E6" s="493"/>
      <c r="F6" s="493"/>
      <c r="H6" s="183"/>
      <c r="I6" s="187"/>
    </row>
    <row r="7" spans="1:9" s="188" customFormat="1" ht="15.75" customHeight="1" x14ac:dyDescent="0.25">
      <c r="A7" s="925" t="s">
        <v>276</v>
      </c>
      <c r="B7" s="925"/>
      <c r="C7" s="637"/>
      <c r="D7" s="648"/>
      <c r="E7" s="648"/>
      <c r="F7" s="648"/>
    </row>
    <row r="8" spans="1:9" s="188" customFormat="1" x14ac:dyDescent="0.25">
      <c r="A8" s="921" t="s">
        <v>90</v>
      </c>
      <c r="B8" s="676" t="s">
        <v>90</v>
      </c>
      <c r="C8" s="640">
        <f>SUM(C9)</f>
        <v>2131351</v>
      </c>
      <c r="D8" s="93"/>
      <c r="E8" s="190"/>
      <c r="F8" s="520"/>
    </row>
    <row r="9" spans="1:9" s="188" customFormat="1" ht="15" customHeight="1" x14ac:dyDescent="0.25">
      <c r="A9" s="921"/>
      <c r="B9" s="196" t="s">
        <v>493</v>
      </c>
      <c r="C9" s="88">
        <v>2131351</v>
      </c>
      <c r="D9" s="190"/>
      <c r="E9" s="190">
        <v>0</v>
      </c>
      <c r="F9" s="520"/>
    </row>
    <row r="10" spans="1:9" s="188" customFormat="1" x14ac:dyDescent="0.25">
      <c r="A10" s="921" t="s">
        <v>44</v>
      </c>
      <c r="B10" s="676" t="s">
        <v>449</v>
      </c>
      <c r="C10" s="640">
        <f>SUM(C11)</f>
        <v>1040567</v>
      </c>
      <c r="D10" s="93"/>
      <c r="E10" s="190"/>
      <c r="F10" s="520"/>
    </row>
    <row r="11" spans="1:9" s="188" customFormat="1" ht="25.5" x14ac:dyDescent="0.25">
      <c r="A11" s="921"/>
      <c r="B11" s="196" t="s">
        <v>494</v>
      </c>
      <c r="C11" s="88">
        <v>1040567</v>
      </c>
      <c r="D11" s="190"/>
      <c r="E11" s="190">
        <v>0</v>
      </c>
      <c r="F11" s="520"/>
    </row>
    <row r="12" spans="1:9" s="188" customFormat="1" x14ac:dyDescent="0.25">
      <c r="A12" s="921" t="s">
        <v>14</v>
      </c>
      <c r="B12" s="676" t="s">
        <v>495</v>
      </c>
      <c r="C12" s="640">
        <f>SUM(C13)</f>
        <v>424067</v>
      </c>
      <c r="D12" s="93"/>
      <c r="E12" s="190"/>
      <c r="F12" s="520"/>
    </row>
    <row r="13" spans="1:9" s="188" customFormat="1" ht="15" customHeight="1" x14ac:dyDescent="0.25">
      <c r="A13" s="921"/>
      <c r="B13" s="196" t="s">
        <v>496</v>
      </c>
      <c r="C13" s="88">
        <v>424067</v>
      </c>
      <c r="D13" s="190"/>
      <c r="E13" s="190">
        <v>7500</v>
      </c>
      <c r="F13" s="520"/>
    </row>
    <row r="14" spans="1:9" s="188" customFormat="1" ht="15" customHeight="1" x14ac:dyDescent="0.25">
      <c r="A14" s="921"/>
      <c r="B14" s="676" t="s">
        <v>305</v>
      </c>
      <c r="C14" s="640">
        <f>SUM(C15)</f>
        <v>673434</v>
      </c>
      <c r="D14" s="93"/>
      <c r="E14" s="190"/>
      <c r="F14" s="520"/>
    </row>
    <row r="15" spans="1:9" s="188" customFormat="1" ht="25.5" x14ac:dyDescent="0.25">
      <c r="A15" s="921"/>
      <c r="B15" s="196" t="s">
        <v>497</v>
      </c>
      <c r="C15" s="88">
        <v>673434</v>
      </c>
      <c r="D15" s="190"/>
      <c r="E15" s="190">
        <v>0</v>
      </c>
      <c r="F15" s="520"/>
    </row>
    <row r="16" spans="1:9" s="188" customFormat="1" ht="15" customHeight="1" x14ac:dyDescent="0.25">
      <c r="A16" s="921"/>
      <c r="B16" s="676" t="s">
        <v>14</v>
      </c>
      <c r="C16" s="640">
        <f>SUM(C17)</f>
        <v>1346507</v>
      </c>
      <c r="D16" s="93"/>
      <c r="E16" s="190"/>
      <c r="F16" s="520"/>
    </row>
    <row r="17" spans="1:6" s="188" customFormat="1" ht="15" customHeight="1" x14ac:dyDescent="0.25">
      <c r="A17" s="921"/>
      <c r="B17" s="196" t="s">
        <v>498</v>
      </c>
      <c r="C17" s="88">
        <v>1346507</v>
      </c>
      <c r="D17" s="190"/>
      <c r="E17" s="190">
        <v>6935</v>
      </c>
      <c r="F17" s="520"/>
    </row>
    <row r="18" spans="1:6" s="188" customFormat="1" x14ac:dyDescent="0.25">
      <c r="A18" s="921" t="s">
        <v>91</v>
      </c>
      <c r="B18" s="676" t="s">
        <v>91</v>
      </c>
      <c r="C18" s="640">
        <f>SUM(C19:C20)</f>
        <v>2550631</v>
      </c>
      <c r="D18" s="93"/>
      <c r="E18" s="190"/>
      <c r="F18" s="520"/>
    </row>
    <row r="19" spans="1:6" s="188" customFormat="1" ht="15" customHeight="1" x14ac:dyDescent="0.25">
      <c r="A19" s="921"/>
      <c r="B19" s="196" t="s">
        <v>499</v>
      </c>
      <c r="C19" s="88">
        <v>1554198</v>
      </c>
      <c r="D19" s="190"/>
      <c r="E19" s="190">
        <v>6000</v>
      </c>
      <c r="F19" s="520"/>
    </row>
    <row r="20" spans="1:6" s="188" customFormat="1" ht="25.5" x14ac:dyDescent="0.25">
      <c r="A20" s="921"/>
      <c r="B20" s="196" t="s">
        <v>786</v>
      </c>
      <c r="C20" s="88">
        <v>996433</v>
      </c>
      <c r="D20" s="190"/>
      <c r="E20" s="190">
        <v>0</v>
      </c>
      <c r="F20" s="520"/>
    </row>
    <row r="21" spans="1:6" s="188" customFormat="1" x14ac:dyDescent="0.25">
      <c r="A21" s="921" t="s">
        <v>500</v>
      </c>
      <c r="B21" s="676" t="s">
        <v>305</v>
      </c>
      <c r="C21" s="640">
        <f>SUM(C22:C25)</f>
        <v>4605959</v>
      </c>
      <c r="D21" s="190"/>
      <c r="E21" s="190"/>
      <c r="F21" s="520"/>
    </row>
    <row r="22" spans="1:6" s="188" customFormat="1" ht="38.25" x14ac:dyDescent="0.25">
      <c r="A22" s="921"/>
      <c r="B22" s="196" t="s">
        <v>501</v>
      </c>
      <c r="C22" s="88">
        <v>589085</v>
      </c>
      <c r="D22" s="190"/>
      <c r="E22" s="190">
        <v>0</v>
      </c>
      <c r="F22" s="520"/>
    </row>
    <row r="23" spans="1:6" s="188" customFormat="1" ht="25.5" x14ac:dyDescent="0.25">
      <c r="A23" s="921"/>
      <c r="B23" s="196" t="s">
        <v>502</v>
      </c>
      <c r="C23" s="88">
        <v>1021058</v>
      </c>
      <c r="D23" s="190"/>
      <c r="E23" s="190">
        <v>0</v>
      </c>
      <c r="F23" s="520"/>
    </row>
    <row r="24" spans="1:6" s="188" customFormat="1" ht="25.5" x14ac:dyDescent="0.25">
      <c r="A24" s="921"/>
      <c r="B24" s="196" t="s">
        <v>503</v>
      </c>
      <c r="C24" s="88">
        <v>566892</v>
      </c>
      <c r="D24" s="190"/>
      <c r="E24" s="190">
        <v>0</v>
      </c>
      <c r="F24" s="520"/>
    </row>
    <row r="25" spans="1:6" s="188" customFormat="1" ht="39.75" customHeight="1" x14ac:dyDescent="0.25">
      <c r="A25" s="922"/>
      <c r="B25" s="677" t="s">
        <v>897</v>
      </c>
      <c r="C25" s="646">
        <v>2428924</v>
      </c>
      <c r="D25" s="707"/>
      <c r="E25" s="707">
        <v>0</v>
      </c>
      <c r="F25" s="521"/>
    </row>
    <row r="26" spans="1:6" s="188" customFormat="1" x14ac:dyDescent="0.25">
      <c r="A26" s="195"/>
      <c r="B26" s="196"/>
      <c r="C26" s="88"/>
      <c r="D26" s="190"/>
      <c r="E26" s="190"/>
      <c r="F26" s="326"/>
    </row>
    <row r="27" spans="1:6" s="188" customFormat="1" ht="13.5" customHeight="1" x14ac:dyDescent="0.25">
      <c r="A27" s="115"/>
      <c r="B27" s="115"/>
      <c r="C27" s="431"/>
      <c r="D27" s="190"/>
      <c r="E27" s="191"/>
      <c r="F27" s="192"/>
    </row>
    <row r="28" spans="1:6" x14ac:dyDescent="0.2">
      <c r="A28" s="126" t="s">
        <v>40</v>
      </c>
      <c r="B28" s="155"/>
      <c r="C28" s="115"/>
      <c r="D28" s="115"/>
    </row>
  </sheetData>
  <mergeCells count="8">
    <mergeCell ref="A18:A20"/>
    <mergeCell ref="A21:A25"/>
    <mergeCell ref="C5:D5"/>
    <mergeCell ref="E5:F5"/>
    <mergeCell ref="A7:B7"/>
    <mergeCell ref="A8:A9"/>
    <mergeCell ref="A10:A11"/>
    <mergeCell ref="A12:A17"/>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&amp;R&amp;"Tahoma,Normal"&amp;10 401</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1:I42"/>
  <sheetViews>
    <sheetView showGridLines="0" view="pageBreakPreview" zoomScaleNormal="75" zoomScaleSheetLayoutView="100" workbookViewId="0">
      <selection activeCell="B40" sqref="B40"/>
    </sheetView>
  </sheetViews>
  <sheetFormatPr baseColWidth="10" defaultRowHeight="12.75" x14ac:dyDescent="0.2"/>
  <cols>
    <col min="1" max="1" width="22.5703125" style="161" customWidth="1"/>
    <col min="2" max="2" width="95.140625" style="193" customWidth="1"/>
    <col min="3" max="3" width="15.28515625" style="161" customWidth="1"/>
    <col min="4" max="4" width="2.42578125" style="161" customWidth="1"/>
    <col min="5" max="5" width="12.28515625" style="194" customWidth="1"/>
    <col min="6" max="6" width="2.5703125" style="194" customWidth="1"/>
    <col min="7" max="7" width="4" style="171" customWidth="1"/>
    <col min="8" max="8" width="14.7109375" style="171" bestFit="1" customWidth="1"/>
    <col min="9" max="9" width="13.7109375" style="171" bestFit="1" customWidth="1"/>
    <col min="10" max="16384" width="11.42578125" style="171"/>
  </cols>
  <sheetData>
    <row r="1" spans="1:9" s="82" customFormat="1" ht="15" customHeight="1" x14ac:dyDescent="0.2">
      <c r="A1" s="427" t="s">
        <v>423</v>
      </c>
      <c r="B1" s="428"/>
      <c r="C1" s="429"/>
      <c r="D1" s="429"/>
      <c r="E1" s="113"/>
      <c r="F1" s="180" t="s">
        <v>680</v>
      </c>
    </row>
    <row r="2" spans="1:9" s="82" customFormat="1" ht="14.25" customHeight="1" x14ac:dyDescent="0.2">
      <c r="A2" s="427" t="s">
        <v>1066</v>
      </c>
      <c r="B2" s="428"/>
      <c r="C2" s="429"/>
      <c r="D2" s="429"/>
      <c r="E2" s="113"/>
      <c r="F2" s="113"/>
    </row>
    <row r="3" spans="1:9" s="82" customFormat="1" ht="12.75" customHeight="1" x14ac:dyDescent="0.2">
      <c r="A3" s="111">
        <v>2013</v>
      </c>
      <c r="B3" s="428"/>
      <c r="C3" s="429"/>
      <c r="D3" s="429"/>
      <c r="E3" s="430"/>
      <c r="F3" s="429"/>
      <c r="G3" s="91"/>
    </row>
    <row r="4" spans="1:9" s="82" customFormat="1" ht="10.5" customHeight="1" x14ac:dyDescent="0.2">
      <c r="A4" s="111"/>
      <c r="B4" s="428"/>
      <c r="C4" s="429"/>
      <c r="D4" s="429"/>
      <c r="E4" s="430"/>
      <c r="F4" s="429"/>
      <c r="G4" s="91"/>
    </row>
    <row r="5" spans="1:9" s="186" customFormat="1" ht="17.25" customHeight="1" x14ac:dyDescent="0.2">
      <c r="A5" s="320" t="s">
        <v>280</v>
      </c>
      <c r="B5" s="320" t="s">
        <v>294</v>
      </c>
      <c r="C5" s="907" t="s">
        <v>295</v>
      </c>
      <c r="D5" s="907"/>
      <c r="E5" s="907" t="s">
        <v>296</v>
      </c>
      <c r="F5" s="907"/>
    </row>
    <row r="6" spans="1:9" ht="13.5" customHeight="1" x14ac:dyDescent="0.2">
      <c r="A6" s="490" t="s">
        <v>463</v>
      </c>
      <c r="B6" s="491"/>
      <c r="C6" s="492"/>
      <c r="D6" s="493"/>
      <c r="E6" s="493"/>
      <c r="F6" s="493"/>
      <c r="H6" s="183"/>
      <c r="I6" s="187"/>
    </row>
    <row r="7" spans="1:9" s="188" customFormat="1" ht="12.75" customHeight="1" x14ac:dyDescent="0.25">
      <c r="A7" s="925" t="s">
        <v>265</v>
      </c>
      <c r="B7" s="925"/>
      <c r="C7" s="637">
        <f>C9+C11+C13+C15+C16+C17+C18+C19+C20+C22+C24+C26+C28+C30+C32+C33+C35+C37+C39</f>
        <v>52299266</v>
      </c>
      <c r="D7" s="648"/>
      <c r="E7" s="638"/>
      <c r="F7" s="648"/>
    </row>
    <row r="8" spans="1:9" s="188" customFormat="1" ht="13.5" customHeight="1" x14ac:dyDescent="0.25">
      <c r="A8" s="938" t="s">
        <v>78</v>
      </c>
      <c r="B8" s="676" t="s">
        <v>504</v>
      </c>
      <c r="C8" s="640">
        <f>SUM(C9)</f>
        <v>1632618</v>
      </c>
      <c r="D8" s="93"/>
      <c r="E8" s="94"/>
      <c r="F8" s="93"/>
    </row>
    <row r="9" spans="1:9" s="188" customFormat="1" ht="13.5" customHeight="1" x14ac:dyDescent="0.25">
      <c r="A9" s="938"/>
      <c r="B9" s="196" t="s">
        <v>505</v>
      </c>
      <c r="C9" s="88">
        <v>1632618</v>
      </c>
      <c r="D9" s="190"/>
      <c r="E9" s="190">
        <v>2548</v>
      </c>
      <c r="F9" s="520"/>
    </row>
    <row r="10" spans="1:9" s="188" customFormat="1" ht="14.25" customHeight="1" x14ac:dyDescent="0.25">
      <c r="A10" s="921" t="s">
        <v>21</v>
      </c>
      <c r="B10" s="676" t="s">
        <v>21</v>
      </c>
      <c r="C10" s="640">
        <f>SUM(C11)</f>
        <v>7128315</v>
      </c>
      <c r="D10" s="93"/>
      <c r="E10" s="94"/>
      <c r="F10" s="93"/>
    </row>
    <row r="11" spans="1:9" s="188" customFormat="1" ht="24" customHeight="1" x14ac:dyDescent="0.25">
      <c r="A11" s="921"/>
      <c r="B11" s="196" t="s">
        <v>506</v>
      </c>
      <c r="C11" s="88">
        <v>7128315</v>
      </c>
      <c r="D11" s="190"/>
      <c r="E11" s="190">
        <v>5940</v>
      </c>
      <c r="F11" s="520"/>
    </row>
    <row r="12" spans="1:9" s="188" customFormat="1" ht="14.25" customHeight="1" x14ac:dyDescent="0.25">
      <c r="A12" s="921"/>
      <c r="B12" s="676" t="s">
        <v>507</v>
      </c>
      <c r="C12" s="640">
        <f>SUM(C13)</f>
        <v>1445210</v>
      </c>
      <c r="D12" s="93"/>
      <c r="E12" s="94"/>
      <c r="F12" s="93"/>
    </row>
    <row r="13" spans="1:9" s="188" customFormat="1" ht="36.75" customHeight="1" x14ac:dyDescent="0.25">
      <c r="A13" s="921"/>
      <c r="B13" s="196" t="s">
        <v>508</v>
      </c>
      <c r="C13" s="88">
        <v>1445210</v>
      </c>
      <c r="D13" s="190"/>
      <c r="E13" s="190">
        <v>0</v>
      </c>
      <c r="F13" s="520"/>
    </row>
    <row r="14" spans="1:9" s="188" customFormat="1" ht="14.25" customHeight="1" x14ac:dyDescent="0.25">
      <c r="A14" s="921" t="s">
        <v>7</v>
      </c>
      <c r="B14" s="676" t="s">
        <v>7</v>
      </c>
      <c r="C14" s="640">
        <f>SUM(C15:C20)</f>
        <v>17176429</v>
      </c>
      <c r="D14" s="93"/>
      <c r="E14" s="94"/>
      <c r="F14" s="93"/>
    </row>
    <row r="15" spans="1:9" s="188" customFormat="1" ht="24" customHeight="1" x14ac:dyDescent="0.25">
      <c r="A15" s="921"/>
      <c r="B15" s="196" t="s">
        <v>868</v>
      </c>
      <c r="C15" s="88">
        <v>7134131</v>
      </c>
      <c r="D15" s="190"/>
      <c r="E15" s="190">
        <v>6000</v>
      </c>
      <c r="F15" s="520"/>
    </row>
    <row r="16" spans="1:9" s="188" customFormat="1" ht="12.75" customHeight="1" x14ac:dyDescent="0.25">
      <c r="A16" s="921"/>
      <c r="B16" s="196" t="s">
        <v>1117</v>
      </c>
      <c r="C16" s="88">
        <v>5035899</v>
      </c>
      <c r="D16" s="190"/>
      <c r="E16" s="190">
        <v>25000</v>
      </c>
      <c r="F16" s="520"/>
    </row>
    <row r="17" spans="1:6" s="188" customFormat="1" ht="24" customHeight="1" x14ac:dyDescent="0.25">
      <c r="A17" s="921"/>
      <c r="B17" s="196" t="s">
        <v>509</v>
      </c>
      <c r="C17" s="88">
        <v>1987363</v>
      </c>
      <c r="D17" s="190"/>
      <c r="E17" s="190">
        <v>0</v>
      </c>
      <c r="F17" s="520"/>
    </row>
    <row r="18" spans="1:6" s="188" customFormat="1" ht="11.25" customHeight="1" x14ac:dyDescent="0.25">
      <c r="A18" s="921"/>
      <c r="B18" s="196" t="s">
        <v>1118</v>
      </c>
      <c r="C18" s="88">
        <v>1700003</v>
      </c>
      <c r="D18" s="190"/>
      <c r="E18" s="190">
        <v>13000</v>
      </c>
      <c r="F18" s="520"/>
    </row>
    <row r="19" spans="1:6" s="188" customFormat="1" ht="12.75" customHeight="1" x14ac:dyDescent="0.25">
      <c r="A19" s="921"/>
      <c r="B19" s="196" t="s">
        <v>510</v>
      </c>
      <c r="C19" s="88">
        <v>719646</v>
      </c>
      <c r="D19" s="190"/>
      <c r="E19" s="190">
        <v>500</v>
      </c>
      <c r="F19" s="520"/>
    </row>
    <row r="20" spans="1:6" s="188" customFormat="1" ht="13.5" customHeight="1" x14ac:dyDescent="0.25">
      <c r="A20" s="921"/>
      <c r="B20" s="196" t="s">
        <v>511</v>
      </c>
      <c r="C20" s="88">
        <v>599387</v>
      </c>
      <c r="D20" s="190"/>
      <c r="E20" s="190">
        <v>0</v>
      </c>
      <c r="F20" s="520"/>
    </row>
    <row r="21" spans="1:6" s="188" customFormat="1" ht="12" customHeight="1" x14ac:dyDescent="0.25">
      <c r="A21" s="921" t="s">
        <v>12</v>
      </c>
      <c r="B21" s="676" t="s">
        <v>12</v>
      </c>
      <c r="C21" s="640">
        <f>SUM(C22)</f>
        <v>810464</v>
      </c>
      <c r="D21" s="93"/>
      <c r="E21" s="94"/>
      <c r="F21" s="93"/>
    </row>
    <row r="22" spans="1:6" s="188" customFormat="1" ht="12.75" customHeight="1" x14ac:dyDescent="0.25">
      <c r="A22" s="921"/>
      <c r="B22" s="196" t="s">
        <v>512</v>
      </c>
      <c r="C22" s="88">
        <v>810464</v>
      </c>
      <c r="D22" s="190"/>
      <c r="E22" s="190">
        <v>0</v>
      </c>
      <c r="F22" s="520"/>
    </row>
    <row r="23" spans="1:6" s="188" customFormat="1" ht="12.75" customHeight="1" x14ac:dyDescent="0.25">
      <c r="A23" s="921"/>
      <c r="B23" s="676" t="s">
        <v>327</v>
      </c>
      <c r="C23" s="640">
        <f>SUM(C24)</f>
        <v>2863857</v>
      </c>
      <c r="D23" s="93"/>
      <c r="E23" s="94"/>
      <c r="F23" s="520"/>
    </row>
    <row r="24" spans="1:6" s="188" customFormat="1" ht="12.75" customHeight="1" x14ac:dyDescent="0.25">
      <c r="A24" s="921"/>
      <c r="B24" s="196" t="s">
        <v>1116</v>
      </c>
      <c r="C24" s="88">
        <v>2863857</v>
      </c>
      <c r="D24" s="190"/>
      <c r="E24" s="190">
        <v>8983</v>
      </c>
      <c r="F24" s="520"/>
    </row>
    <row r="25" spans="1:6" s="188" customFormat="1" x14ac:dyDescent="0.25">
      <c r="A25" s="921" t="s">
        <v>1</v>
      </c>
      <c r="B25" s="676" t="s">
        <v>1</v>
      </c>
      <c r="C25" s="640">
        <f>SUM(C26)</f>
        <v>10987263</v>
      </c>
      <c r="D25" s="93"/>
      <c r="E25" s="94"/>
      <c r="F25" s="93"/>
    </row>
    <row r="26" spans="1:6" s="188" customFormat="1" ht="25.5" x14ac:dyDescent="0.25">
      <c r="A26" s="921"/>
      <c r="B26" s="196" t="s">
        <v>1129</v>
      </c>
      <c r="C26" s="88">
        <v>10987263</v>
      </c>
      <c r="D26" s="190"/>
      <c r="E26" s="190">
        <v>25000</v>
      </c>
      <c r="F26" s="520"/>
    </row>
    <row r="27" spans="1:6" s="188" customFormat="1" x14ac:dyDescent="0.25">
      <c r="A27" s="921" t="s">
        <v>81</v>
      </c>
      <c r="B27" s="676" t="s">
        <v>81</v>
      </c>
      <c r="C27" s="640">
        <f>SUM(C28)</f>
        <v>1199926</v>
      </c>
      <c r="D27" s="93"/>
      <c r="E27" s="94"/>
      <c r="F27" s="93"/>
    </row>
    <row r="28" spans="1:6" s="188" customFormat="1" x14ac:dyDescent="0.25">
      <c r="A28" s="921"/>
      <c r="B28" s="196" t="s">
        <v>513</v>
      </c>
      <c r="C28" s="88">
        <v>1199926</v>
      </c>
      <c r="D28" s="190"/>
      <c r="E28" s="190">
        <v>0</v>
      </c>
      <c r="F28" s="520"/>
    </row>
    <row r="29" spans="1:6" s="188" customFormat="1" x14ac:dyDescent="0.25">
      <c r="A29" s="921" t="s">
        <v>85</v>
      </c>
      <c r="B29" s="676" t="s">
        <v>514</v>
      </c>
      <c r="C29" s="640">
        <f>SUM(C30)</f>
        <v>3290354</v>
      </c>
      <c r="D29" s="93"/>
      <c r="E29" s="94"/>
      <c r="F29" s="93"/>
    </row>
    <row r="30" spans="1:6" s="188" customFormat="1" ht="12.75" customHeight="1" x14ac:dyDescent="0.25">
      <c r="A30" s="921"/>
      <c r="B30" s="196" t="s">
        <v>515</v>
      </c>
      <c r="C30" s="88">
        <v>3290354</v>
      </c>
      <c r="D30" s="190"/>
      <c r="E30" s="190">
        <v>2581</v>
      </c>
      <c r="F30" s="520"/>
    </row>
    <row r="31" spans="1:6" s="188" customFormat="1" x14ac:dyDescent="0.25">
      <c r="A31" s="921" t="s">
        <v>38</v>
      </c>
      <c r="B31" s="676" t="s">
        <v>322</v>
      </c>
      <c r="C31" s="640">
        <f>SUM(C32:C33)</f>
        <v>2244470</v>
      </c>
      <c r="D31" s="93"/>
      <c r="E31" s="94"/>
      <c r="F31" s="93"/>
    </row>
    <row r="32" spans="1:6" s="188" customFormat="1" x14ac:dyDescent="0.25">
      <c r="A32" s="921"/>
      <c r="B32" s="196" t="s">
        <v>869</v>
      </c>
      <c r="C32" s="88">
        <v>1324839</v>
      </c>
      <c r="D32" s="190"/>
      <c r="E32" s="190">
        <v>0</v>
      </c>
      <c r="F32" s="520"/>
    </row>
    <row r="33" spans="1:6" s="188" customFormat="1" ht="24" customHeight="1" x14ac:dyDescent="0.25">
      <c r="A33" s="921"/>
      <c r="B33" s="196" t="s">
        <v>1120</v>
      </c>
      <c r="C33" s="88">
        <v>919631</v>
      </c>
      <c r="D33" s="190"/>
      <c r="E33" s="190">
        <v>0</v>
      </c>
      <c r="F33" s="520"/>
    </row>
    <row r="34" spans="1:6" s="188" customFormat="1" x14ac:dyDescent="0.25">
      <c r="A34" s="921" t="s">
        <v>44</v>
      </c>
      <c r="B34" s="676" t="s">
        <v>516</v>
      </c>
      <c r="C34" s="640">
        <f>SUM(C35)</f>
        <v>647465</v>
      </c>
      <c r="D34" s="93"/>
      <c r="E34" s="94"/>
      <c r="F34" s="520"/>
    </row>
    <row r="35" spans="1:6" s="188" customFormat="1" x14ac:dyDescent="0.25">
      <c r="A35" s="921"/>
      <c r="B35" s="196" t="s">
        <v>1119</v>
      </c>
      <c r="C35" s="88">
        <v>647465</v>
      </c>
      <c r="D35" s="190"/>
      <c r="E35" s="190">
        <v>0</v>
      </c>
      <c r="F35" s="520"/>
    </row>
    <row r="36" spans="1:6" s="188" customFormat="1" ht="12.75" customHeight="1" x14ac:dyDescent="0.25">
      <c r="A36" s="921" t="s">
        <v>14</v>
      </c>
      <c r="B36" s="676" t="s">
        <v>14</v>
      </c>
      <c r="C36" s="640">
        <f>SUM(C37)</f>
        <v>1489887</v>
      </c>
      <c r="D36" s="93"/>
      <c r="E36" s="94"/>
      <c r="F36" s="520"/>
    </row>
    <row r="37" spans="1:6" s="188" customFormat="1" ht="11.25" customHeight="1" x14ac:dyDescent="0.25">
      <c r="A37" s="921"/>
      <c r="B37" s="196" t="s">
        <v>517</v>
      </c>
      <c r="C37" s="88">
        <v>1489887</v>
      </c>
      <c r="D37" s="190"/>
      <c r="E37" s="190">
        <v>0</v>
      </c>
      <c r="F37" s="520"/>
    </row>
    <row r="38" spans="1:6" s="188" customFormat="1" ht="11.25" customHeight="1" x14ac:dyDescent="0.25">
      <c r="A38" s="921" t="s">
        <v>500</v>
      </c>
      <c r="B38" s="676" t="s">
        <v>305</v>
      </c>
      <c r="C38" s="640">
        <f>SUM(C39)</f>
        <v>1383008</v>
      </c>
      <c r="D38" s="93"/>
      <c r="E38" s="94"/>
      <c r="F38" s="520"/>
    </row>
    <row r="39" spans="1:6" s="188" customFormat="1" ht="22.5" customHeight="1" x14ac:dyDescent="0.25">
      <c r="A39" s="922"/>
      <c r="B39" s="677" t="s">
        <v>518</v>
      </c>
      <c r="C39" s="646">
        <v>1383008</v>
      </c>
      <c r="D39" s="707"/>
      <c r="E39" s="707">
        <v>0</v>
      </c>
      <c r="F39" s="521"/>
    </row>
    <row r="40" spans="1:6" s="188" customFormat="1" ht="9" customHeight="1" x14ac:dyDescent="0.25">
      <c r="A40" s="115"/>
      <c r="B40" s="115"/>
      <c r="C40" s="432"/>
      <c r="D40" s="190"/>
      <c r="E40" s="191"/>
      <c r="F40" s="192"/>
    </row>
    <row r="41" spans="1:6" s="188" customFormat="1" ht="8.25" customHeight="1" x14ac:dyDescent="0.25">
      <c r="A41" s="115"/>
      <c r="B41" s="115"/>
      <c r="C41" s="432"/>
      <c r="D41" s="190"/>
      <c r="E41" s="191"/>
      <c r="F41" s="192"/>
    </row>
    <row r="42" spans="1:6" x14ac:dyDescent="0.2">
      <c r="A42" s="126" t="s">
        <v>40</v>
      </c>
      <c r="B42" s="155"/>
      <c r="C42" s="115"/>
      <c r="D42" s="115"/>
    </row>
  </sheetData>
  <mergeCells count="14">
    <mergeCell ref="A14:A20"/>
    <mergeCell ref="C5:D5"/>
    <mergeCell ref="E5:F5"/>
    <mergeCell ref="A7:B7"/>
    <mergeCell ref="A8:A9"/>
    <mergeCell ref="A10:A13"/>
    <mergeCell ref="A36:A37"/>
    <mergeCell ref="A38:A39"/>
    <mergeCell ref="A21:A24"/>
    <mergeCell ref="A25:A26"/>
    <mergeCell ref="A27:A28"/>
    <mergeCell ref="A29:A30"/>
    <mergeCell ref="A31:A33"/>
    <mergeCell ref="A34:A3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&amp;L&amp;"Tahoma,Normal"&amp;10 402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E21"/>
  <sheetViews>
    <sheetView showGridLines="0" view="pageBreakPreview" zoomScaleNormal="100" zoomScaleSheetLayoutView="100" workbookViewId="0">
      <selection activeCell="B40" sqref="B40"/>
    </sheetView>
  </sheetViews>
  <sheetFormatPr baseColWidth="10" defaultRowHeight="15" x14ac:dyDescent="0.25"/>
  <cols>
    <col min="1" max="1" width="17.42578125" customWidth="1"/>
    <col min="2" max="2" width="8" customWidth="1"/>
    <col min="3" max="3" width="44.140625" customWidth="1"/>
    <col min="4" max="4" width="14.85546875" customWidth="1"/>
    <col min="5" max="5" width="35.28515625" customWidth="1"/>
  </cols>
  <sheetData>
    <row r="1" spans="1:5" x14ac:dyDescent="0.25">
      <c r="A1" s="7" t="s">
        <v>1048</v>
      </c>
      <c r="B1" s="7"/>
      <c r="C1" s="8"/>
      <c r="D1" s="315"/>
      <c r="E1" s="315" t="s">
        <v>19</v>
      </c>
    </row>
    <row r="2" spans="1:5" x14ac:dyDescent="0.25">
      <c r="A2" s="20" t="s">
        <v>1049</v>
      </c>
      <c r="B2" s="20"/>
      <c r="C2" s="8"/>
      <c r="D2" s="315"/>
      <c r="E2" s="348"/>
    </row>
    <row r="3" spans="1:5" x14ac:dyDescent="0.25">
      <c r="A3" s="349">
        <v>2013</v>
      </c>
      <c r="B3" s="350"/>
      <c r="C3" s="349"/>
      <c r="D3" s="351"/>
      <c r="E3" s="348"/>
    </row>
    <row r="4" spans="1:5" x14ac:dyDescent="0.25">
      <c r="A4" s="352"/>
      <c r="B4" s="352"/>
      <c r="C4" s="352"/>
      <c r="D4" s="351"/>
      <c r="E4" s="348"/>
    </row>
    <row r="5" spans="1:5" ht="33.75" customHeight="1" x14ac:dyDescent="0.25">
      <c r="A5" s="316" t="s">
        <v>3</v>
      </c>
      <c r="B5" s="316" t="s">
        <v>29</v>
      </c>
      <c r="C5" s="316" t="s">
        <v>30</v>
      </c>
      <c r="D5" s="316" t="s">
        <v>31</v>
      </c>
      <c r="E5" s="316" t="s">
        <v>32</v>
      </c>
    </row>
    <row r="6" spans="1:5" x14ac:dyDescent="0.25">
      <c r="A6" s="341" t="s">
        <v>4</v>
      </c>
      <c r="B6" s="341"/>
      <c r="C6" s="355"/>
      <c r="D6" s="356"/>
      <c r="E6" s="357">
        <f>SUM(B7:B17, '[1]Convenios (2)'!B6:B14)</f>
        <v>21</v>
      </c>
    </row>
    <row r="7" spans="1:5" ht="26.25" customHeight="1" x14ac:dyDescent="0.25">
      <c r="A7" s="872" t="s">
        <v>33</v>
      </c>
      <c r="B7" s="874">
        <v>2</v>
      </c>
      <c r="C7" s="539" t="s">
        <v>803</v>
      </c>
      <c r="D7" s="876" t="s">
        <v>34</v>
      </c>
      <c r="E7" s="876" t="s">
        <v>1097</v>
      </c>
    </row>
    <row r="8" spans="1:5" ht="26.25" customHeight="1" x14ac:dyDescent="0.25">
      <c r="A8" s="873"/>
      <c r="B8" s="875"/>
      <c r="C8" s="25" t="s">
        <v>804</v>
      </c>
      <c r="D8" s="877"/>
      <c r="E8" s="877"/>
    </row>
    <row r="9" spans="1:5" ht="36.75" customHeight="1" x14ac:dyDescent="0.25">
      <c r="A9" s="23" t="s">
        <v>35</v>
      </c>
      <c r="B9" s="24">
        <v>1</v>
      </c>
      <c r="C9" s="25" t="s">
        <v>803</v>
      </c>
      <c r="D9" s="25" t="s">
        <v>34</v>
      </c>
      <c r="E9" s="25" t="s">
        <v>1098</v>
      </c>
    </row>
    <row r="10" spans="1:5" ht="25.5" customHeight="1" x14ac:dyDescent="0.25">
      <c r="A10" s="878" t="s">
        <v>36</v>
      </c>
      <c r="B10" s="879">
        <v>2</v>
      </c>
      <c r="C10" s="517" t="s">
        <v>803</v>
      </c>
      <c r="D10" s="877" t="s">
        <v>34</v>
      </c>
      <c r="E10" s="877" t="s">
        <v>1099</v>
      </c>
    </row>
    <row r="11" spans="1:5" ht="30.75" customHeight="1" x14ac:dyDescent="0.25">
      <c r="A11" s="878"/>
      <c r="B11" s="879"/>
      <c r="C11" s="25" t="s">
        <v>804</v>
      </c>
      <c r="D11" s="877"/>
      <c r="E11" s="877"/>
    </row>
    <row r="12" spans="1:5" x14ac:dyDescent="0.25">
      <c r="A12" s="878" t="s">
        <v>37</v>
      </c>
      <c r="B12" s="879">
        <v>2</v>
      </c>
      <c r="C12" s="517" t="s">
        <v>803</v>
      </c>
      <c r="D12" s="877" t="s">
        <v>34</v>
      </c>
      <c r="E12" s="877" t="s">
        <v>1100</v>
      </c>
    </row>
    <row r="13" spans="1:5" ht="33" customHeight="1" x14ac:dyDescent="0.25">
      <c r="A13" s="878"/>
      <c r="B13" s="879"/>
      <c r="C13" s="25" t="s">
        <v>804</v>
      </c>
      <c r="D13" s="877"/>
      <c r="E13" s="877"/>
    </row>
    <row r="14" spans="1:5" x14ac:dyDescent="0.25">
      <c r="A14" s="878" t="s">
        <v>38</v>
      </c>
      <c r="B14" s="879">
        <v>2</v>
      </c>
      <c r="C14" s="517" t="s">
        <v>803</v>
      </c>
      <c r="D14" s="877" t="s">
        <v>34</v>
      </c>
      <c r="E14" s="877" t="s">
        <v>1100</v>
      </c>
    </row>
    <row r="15" spans="1:5" ht="48.75" customHeight="1" x14ac:dyDescent="0.25">
      <c r="A15" s="878"/>
      <c r="B15" s="879"/>
      <c r="C15" s="25" t="s">
        <v>805</v>
      </c>
      <c r="D15" s="877"/>
      <c r="E15" s="877"/>
    </row>
    <row r="16" spans="1:5" x14ac:dyDescent="0.25">
      <c r="A16" s="878" t="s">
        <v>39</v>
      </c>
      <c r="B16" s="879">
        <v>2</v>
      </c>
      <c r="C16" s="517" t="s">
        <v>803</v>
      </c>
      <c r="D16" s="877" t="s">
        <v>34</v>
      </c>
      <c r="E16" s="877" t="s">
        <v>1101</v>
      </c>
    </row>
    <row r="17" spans="1:5" ht="33" customHeight="1" x14ac:dyDescent="0.25">
      <c r="A17" s="880"/>
      <c r="B17" s="881"/>
      <c r="C17" s="540" t="s">
        <v>804</v>
      </c>
      <c r="D17" s="882"/>
      <c r="E17" s="882"/>
    </row>
    <row r="18" spans="1:5" ht="18.75" customHeight="1" x14ac:dyDescent="0.25">
      <c r="A18" s="23"/>
      <c r="B18" s="24"/>
      <c r="C18" s="25"/>
      <c r="D18" s="26"/>
      <c r="E18" s="26"/>
    </row>
    <row r="19" spans="1:5" x14ac:dyDescent="0.25">
      <c r="A19" s="353"/>
      <c r="B19" s="348"/>
      <c r="C19" s="348"/>
      <c r="D19" s="348"/>
      <c r="E19" s="348"/>
    </row>
    <row r="20" spans="1:5" x14ac:dyDescent="0.25">
      <c r="A20" s="354" t="s">
        <v>40</v>
      </c>
      <c r="B20" s="353"/>
      <c r="C20" s="353"/>
      <c r="D20" s="348"/>
      <c r="E20" s="348"/>
    </row>
    <row r="21" spans="1:5" x14ac:dyDescent="0.25">
      <c r="A21" s="27"/>
      <c r="B21" s="27"/>
      <c r="C21" s="27"/>
    </row>
  </sheetData>
  <mergeCells count="20">
    <mergeCell ref="A16:A17"/>
    <mergeCell ref="B16:B17"/>
    <mergeCell ref="D16:D17"/>
    <mergeCell ref="E16:E17"/>
    <mergeCell ref="A12:A13"/>
    <mergeCell ref="B12:B13"/>
    <mergeCell ref="D12:D13"/>
    <mergeCell ref="E12:E13"/>
    <mergeCell ref="A14:A15"/>
    <mergeCell ref="B14:B15"/>
    <mergeCell ref="D14:D15"/>
    <mergeCell ref="E14:E15"/>
    <mergeCell ref="A7:A8"/>
    <mergeCell ref="B7:B8"/>
    <mergeCell ref="D7:D8"/>
    <mergeCell ref="E7:E8"/>
    <mergeCell ref="A10:A11"/>
    <mergeCell ref="B10:B11"/>
    <mergeCell ref="D10:D11"/>
    <mergeCell ref="E10:E11"/>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&amp;L&amp;"Tahoma,Normal"&amp;10 358</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1:I16"/>
  <sheetViews>
    <sheetView showGridLines="0" view="pageBreakPreview" zoomScaleNormal="75" zoomScaleSheetLayoutView="100" workbookViewId="0">
      <selection activeCell="B40" sqref="B40"/>
    </sheetView>
  </sheetViews>
  <sheetFormatPr baseColWidth="10" defaultRowHeight="12.75" x14ac:dyDescent="0.2"/>
  <cols>
    <col min="1" max="1" width="21.42578125" style="161" customWidth="1"/>
    <col min="2" max="2" width="83.28515625" style="193" customWidth="1"/>
    <col min="3" max="3" width="15.28515625" style="161" customWidth="1"/>
    <col min="4" max="4" width="3.7109375" style="161" customWidth="1"/>
    <col min="5" max="5" width="12.28515625" style="194" customWidth="1"/>
    <col min="6" max="6" width="2.5703125" style="194" customWidth="1"/>
    <col min="7" max="7" width="4" style="171" customWidth="1"/>
    <col min="8" max="8" width="14.7109375" style="171" bestFit="1" customWidth="1"/>
    <col min="9" max="9" width="13.7109375" style="171" bestFit="1" customWidth="1"/>
    <col min="10" max="16384" width="11.42578125" style="171"/>
  </cols>
  <sheetData>
    <row r="1" spans="1:9" s="82" customFormat="1" ht="15.75" customHeight="1" x14ac:dyDescent="0.2">
      <c r="A1" s="427" t="s">
        <v>423</v>
      </c>
      <c r="B1" s="428"/>
      <c r="C1" s="429"/>
      <c r="D1" s="429"/>
      <c r="E1" s="113"/>
      <c r="F1" s="180" t="s">
        <v>680</v>
      </c>
    </row>
    <row r="2" spans="1:9" s="82" customFormat="1" ht="15.75" customHeight="1" x14ac:dyDescent="0.2">
      <c r="A2" s="427" t="s">
        <v>1066</v>
      </c>
      <c r="B2" s="428"/>
      <c r="C2" s="429"/>
      <c r="D2" s="429"/>
      <c r="E2" s="113"/>
      <c r="F2" s="113"/>
    </row>
    <row r="3" spans="1:9" s="82" customFormat="1" ht="15.75" customHeight="1" x14ac:dyDescent="0.2">
      <c r="A3" s="111">
        <v>2013</v>
      </c>
      <c r="B3" s="428"/>
      <c r="C3" s="429"/>
      <c r="D3" s="429"/>
      <c r="E3" s="430"/>
      <c r="F3" s="429"/>
      <c r="G3" s="91"/>
    </row>
    <row r="4" spans="1:9" s="82" customFormat="1" ht="16.5" customHeight="1" x14ac:dyDescent="0.2">
      <c r="A4" s="111"/>
      <c r="B4" s="428"/>
      <c r="C4" s="429"/>
      <c r="D4" s="429"/>
      <c r="E4" s="430"/>
      <c r="F4" s="429"/>
      <c r="G4" s="91"/>
    </row>
    <row r="5" spans="1:9" s="186" customFormat="1" ht="28.5" customHeight="1" x14ac:dyDescent="0.2">
      <c r="A5" s="320" t="s">
        <v>280</v>
      </c>
      <c r="B5" s="320" t="s">
        <v>294</v>
      </c>
      <c r="C5" s="907" t="s">
        <v>295</v>
      </c>
      <c r="D5" s="907"/>
      <c r="E5" s="907" t="s">
        <v>296</v>
      </c>
      <c r="F5" s="907"/>
    </row>
    <row r="6" spans="1:9" ht="17.25" customHeight="1" x14ac:dyDescent="0.2">
      <c r="A6" s="407" t="s">
        <v>463</v>
      </c>
      <c r="B6" s="409"/>
      <c r="C6" s="425"/>
      <c r="D6" s="426"/>
      <c r="E6" s="426"/>
      <c r="F6" s="426"/>
      <c r="H6" s="183"/>
      <c r="I6" s="187"/>
    </row>
    <row r="7" spans="1:9" s="188" customFormat="1" ht="14.25" customHeight="1" x14ac:dyDescent="0.25">
      <c r="A7" s="925" t="s">
        <v>339</v>
      </c>
      <c r="B7" s="925"/>
      <c r="C7" s="637">
        <f>C8+C10+C12</f>
        <v>19005881</v>
      </c>
      <c r="D7" s="648"/>
      <c r="E7" s="638"/>
      <c r="F7" s="648"/>
    </row>
    <row r="8" spans="1:9" s="188" customFormat="1" ht="14.25" customHeight="1" x14ac:dyDescent="0.25">
      <c r="A8" s="921" t="s">
        <v>38</v>
      </c>
      <c r="B8" s="676" t="s">
        <v>437</v>
      </c>
      <c r="C8" s="640">
        <f>SUM(C9)</f>
        <v>992567</v>
      </c>
      <c r="D8" s="93"/>
      <c r="E8" s="94"/>
      <c r="F8" s="93"/>
    </row>
    <row r="9" spans="1:9" s="188" customFormat="1" ht="25.5" x14ac:dyDescent="0.25">
      <c r="A9" s="921"/>
      <c r="B9" s="196" t="s">
        <v>870</v>
      </c>
      <c r="C9" s="88">
        <v>992567</v>
      </c>
      <c r="D9" s="190"/>
      <c r="E9" s="714">
        <v>0</v>
      </c>
      <c r="F9" s="520"/>
    </row>
    <row r="10" spans="1:9" s="188" customFormat="1" ht="14.25" customHeight="1" x14ac:dyDescent="0.25">
      <c r="A10" s="908" t="s">
        <v>39</v>
      </c>
      <c r="B10" s="641" t="s">
        <v>39</v>
      </c>
      <c r="C10" s="640">
        <f>SUM(C11)</f>
        <v>4591827</v>
      </c>
      <c r="D10" s="93"/>
      <c r="E10" s="94"/>
      <c r="F10" s="93"/>
    </row>
    <row r="11" spans="1:9" s="188" customFormat="1" ht="15" customHeight="1" x14ac:dyDescent="0.25">
      <c r="A11" s="908"/>
      <c r="B11" s="669" t="s">
        <v>519</v>
      </c>
      <c r="C11" s="88">
        <v>4591827</v>
      </c>
      <c r="D11" s="190"/>
      <c r="E11" s="714">
        <v>5799</v>
      </c>
      <c r="F11" s="520"/>
    </row>
    <row r="12" spans="1:9" s="188" customFormat="1" ht="14.25" customHeight="1" x14ac:dyDescent="0.25">
      <c r="A12" s="921" t="s">
        <v>500</v>
      </c>
      <c r="B12" s="676" t="s">
        <v>305</v>
      </c>
      <c r="C12" s="640">
        <f>SUM(C13:C14)</f>
        <v>13421487</v>
      </c>
      <c r="D12" s="93"/>
      <c r="E12" s="94"/>
      <c r="F12" s="93"/>
    </row>
    <row r="13" spans="1:9" s="188" customFormat="1" ht="25.5" x14ac:dyDescent="0.25">
      <c r="A13" s="921"/>
      <c r="B13" s="196" t="s">
        <v>520</v>
      </c>
      <c r="C13" s="88">
        <v>9188922</v>
      </c>
      <c r="D13" s="190"/>
      <c r="E13" s="714">
        <v>0</v>
      </c>
      <c r="F13" s="520"/>
    </row>
    <row r="14" spans="1:9" s="188" customFormat="1" ht="25.5" customHeight="1" x14ac:dyDescent="0.25">
      <c r="A14" s="922"/>
      <c r="B14" s="677" t="s">
        <v>521</v>
      </c>
      <c r="C14" s="646">
        <v>4232565</v>
      </c>
      <c r="D14" s="707"/>
      <c r="E14" s="715">
        <v>0</v>
      </c>
      <c r="F14" s="521"/>
    </row>
    <row r="15" spans="1:9" s="188" customFormat="1" ht="16.5" customHeight="1" x14ac:dyDescent="0.25">
      <c r="A15" s="424"/>
      <c r="B15" s="424"/>
      <c r="C15" s="433"/>
      <c r="D15" s="190"/>
      <c r="E15" s="191"/>
      <c r="F15" s="192"/>
    </row>
    <row r="16" spans="1:9" ht="21" customHeight="1" x14ac:dyDescent="0.2">
      <c r="A16" s="943" t="s">
        <v>422</v>
      </c>
      <c r="B16" s="943"/>
      <c r="C16" s="943"/>
      <c r="D16" s="943"/>
      <c r="E16" s="943"/>
      <c r="F16" s="943"/>
    </row>
  </sheetData>
  <mergeCells count="7">
    <mergeCell ref="C5:D5"/>
    <mergeCell ref="E5:F5"/>
    <mergeCell ref="A7:B7"/>
    <mergeCell ref="A16:F16"/>
    <mergeCell ref="A12:A14"/>
    <mergeCell ref="A10:A11"/>
    <mergeCell ref="A8:A9"/>
  </mergeCells>
  <printOptions horizontalCentered="1" verticalCentered="1"/>
  <pageMargins left="0.98425196850393704" right="0.39370078740157483" top="0.39370078740157483" bottom="0.39370078740157483" header="0" footer="0.59055118110236227"/>
  <pageSetup scale="85" orientation="landscape" r:id="rId1"/>
  <headerFooter alignWithMargins="0">
    <oddFooter>&amp;R&amp;"Tahoma,Normal"&amp;10 403</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10"/>
  <sheetViews>
    <sheetView showGridLines="0" view="pageBreakPreview" zoomScaleNormal="75" zoomScaleSheetLayoutView="100" workbookViewId="0">
      <selection activeCell="B40" sqref="B40"/>
    </sheetView>
  </sheetViews>
  <sheetFormatPr baseColWidth="10" defaultRowHeight="12.75" x14ac:dyDescent="0.2"/>
  <cols>
    <col min="1" max="1" width="21.42578125" style="161" customWidth="1"/>
    <col min="2" max="2" width="82.7109375" style="193" customWidth="1"/>
    <col min="3" max="3" width="15.28515625" style="161" customWidth="1"/>
    <col min="4" max="4" width="3.7109375" style="161" customWidth="1"/>
    <col min="5" max="5" width="12.28515625" style="194" customWidth="1"/>
    <col min="6" max="6" width="6" style="194" customWidth="1"/>
    <col min="7" max="7" width="4" style="171" customWidth="1"/>
    <col min="8" max="8" width="14.7109375" style="171" bestFit="1" customWidth="1"/>
    <col min="9" max="9" width="13.7109375" style="171" bestFit="1" customWidth="1"/>
    <col min="10" max="16384" width="11.42578125" style="171"/>
  </cols>
  <sheetData>
    <row r="1" spans="1:8" s="82" customFormat="1" ht="17.25" customHeight="1" x14ac:dyDescent="0.2">
      <c r="A1" s="427" t="s">
        <v>522</v>
      </c>
      <c r="B1" s="428"/>
      <c r="C1" s="429"/>
      <c r="D1" s="429"/>
      <c r="E1" s="113"/>
      <c r="F1" s="180" t="s">
        <v>681</v>
      </c>
    </row>
    <row r="2" spans="1:8" s="82" customFormat="1" ht="17.25" customHeight="1" x14ac:dyDescent="0.2">
      <c r="A2" s="427" t="s">
        <v>1067</v>
      </c>
      <c r="B2" s="428"/>
      <c r="C2" s="429"/>
      <c r="D2" s="429"/>
      <c r="E2" s="113"/>
      <c r="F2" s="113"/>
    </row>
    <row r="3" spans="1:8" s="82" customFormat="1" ht="15" x14ac:dyDescent="0.2">
      <c r="A3" s="427" t="s">
        <v>1063</v>
      </c>
      <c r="B3" s="428"/>
      <c r="C3" s="429"/>
      <c r="D3" s="429"/>
      <c r="E3" s="430"/>
      <c r="F3" s="429"/>
      <c r="G3" s="91"/>
    </row>
    <row r="4" spans="1:8" s="82" customFormat="1" ht="15.75" customHeight="1" x14ac:dyDescent="0.2">
      <c r="A4" s="427"/>
      <c r="B4" s="428"/>
      <c r="C4" s="429"/>
      <c r="D4" s="429"/>
      <c r="E4" s="430"/>
      <c r="F4" s="429"/>
      <c r="G4" s="91"/>
    </row>
    <row r="5" spans="1:8" s="186" customFormat="1" ht="28.5" customHeight="1" x14ac:dyDescent="0.2">
      <c r="A5" s="320" t="s">
        <v>280</v>
      </c>
      <c r="B5" s="320" t="s">
        <v>294</v>
      </c>
      <c r="C5" s="907" t="s">
        <v>295</v>
      </c>
      <c r="D5" s="907"/>
      <c r="E5" s="907" t="s">
        <v>296</v>
      </c>
      <c r="F5" s="907"/>
    </row>
    <row r="6" spans="1:8" s="188" customFormat="1" ht="15" customHeight="1" x14ac:dyDescent="0.25">
      <c r="A6" s="944" t="s">
        <v>274</v>
      </c>
      <c r="B6" s="944"/>
      <c r="C6" s="494">
        <f>C7</f>
        <v>1969731.97</v>
      </c>
      <c r="D6" s="495"/>
      <c r="E6" s="495"/>
      <c r="F6" s="496"/>
      <c r="H6" s="199"/>
    </row>
    <row r="7" spans="1:8" s="188" customFormat="1" ht="21.75" customHeight="1" x14ac:dyDescent="0.25">
      <c r="A7" s="931" t="s">
        <v>151</v>
      </c>
      <c r="B7" s="709" t="s">
        <v>328</v>
      </c>
      <c r="C7" s="637">
        <f>SUM(C8)</f>
        <v>1969731.97</v>
      </c>
      <c r="D7" s="711"/>
      <c r="E7" s="711"/>
      <c r="F7" s="713"/>
    </row>
    <row r="8" spans="1:8" s="188" customFormat="1" ht="18" customHeight="1" x14ac:dyDescent="0.25">
      <c r="A8" s="922"/>
      <c r="B8" s="677" t="s">
        <v>523</v>
      </c>
      <c r="C8" s="646">
        <v>1969731.97</v>
      </c>
      <c r="D8" s="707"/>
      <c r="E8" s="707">
        <v>65</v>
      </c>
      <c r="F8" s="521"/>
    </row>
    <row r="9" spans="1:8" s="188" customFormat="1" ht="13.5" customHeight="1" x14ac:dyDescent="0.25">
      <c r="A9" s="115"/>
      <c r="B9" s="115"/>
      <c r="C9" s="432"/>
      <c r="D9" s="190"/>
      <c r="E9" s="191"/>
      <c r="F9" s="192"/>
    </row>
    <row r="10" spans="1:8" x14ac:dyDescent="0.2">
      <c r="A10" s="108" t="s">
        <v>292</v>
      </c>
      <c r="B10" s="155"/>
      <c r="C10" s="115"/>
      <c r="D10" s="115"/>
    </row>
  </sheetData>
  <mergeCells count="4">
    <mergeCell ref="C5:D5"/>
    <mergeCell ref="E5:F5"/>
    <mergeCell ref="A6:B6"/>
    <mergeCell ref="A7:A8"/>
  </mergeCells>
  <printOptions horizontalCentered="1" verticalCentered="1"/>
  <pageMargins left="0.98425196850393704" right="0.39370078740157483" top="0.39370078740157483" bottom="0.39370078740157483" header="0" footer="0.59055118110236227"/>
  <pageSetup scale="85" orientation="landscape" r:id="rId1"/>
  <headerFooter alignWithMargins="0">
    <oddFooter>&amp;L&amp;"Tahoma,Normal"&amp;10 404</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22"/>
  <sheetViews>
    <sheetView showGridLines="0" view="pageBreakPreview" zoomScaleNormal="75" zoomScaleSheetLayoutView="100" workbookViewId="0">
      <selection activeCell="B40" sqref="B40"/>
    </sheetView>
  </sheetViews>
  <sheetFormatPr baseColWidth="10" defaultRowHeight="12.75" x14ac:dyDescent="0.2"/>
  <cols>
    <col min="1" max="1" width="26.85546875" style="200" customWidth="1"/>
    <col min="2" max="2" width="68.42578125" style="200" customWidth="1"/>
    <col min="3" max="3" width="19.28515625" style="200" customWidth="1"/>
    <col min="4" max="4" width="3" style="200" customWidth="1"/>
    <col min="5" max="5" width="11.7109375" style="200" customWidth="1"/>
    <col min="6" max="6" width="3.28515625" style="200" customWidth="1"/>
    <col min="7" max="16384" width="11.42578125" style="200"/>
  </cols>
  <sheetData>
    <row r="1" spans="1:6" s="150" customFormat="1" ht="15.75" customHeight="1" x14ac:dyDescent="0.2">
      <c r="A1" s="427" t="s">
        <v>522</v>
      </c>
      <c r="B1" s="416"/>
      <c r="C1" s="429"/>
      <c r="D1" s="429"/>
      <c r="E1" s="429"/>
      <c r="F1" s="180" t="s">
        <v>682</v>
      </c>
    </row>
    <row r="2" spans="1:6" s="150" customFormat="1" ht="15.75" customHeight="1" x14ac:dyDescent="0.2">
      <c r="A2" s="434" t="s">
        <v>1068</v>
      </c>
      <c r="B2" s="416"/>
      <c r="C2" s="429"/>
      <c r="D2" s="429"/>
      <c r="E2" s="429"/>
      <c r="F2" s="429"/>
    </row>
    <row r="3" spans="1:6" ht="15" x14ac:dyDescent="0.2">
      <c r="A3" s="434" t="s">
        <v>1063</v>
      </c>
      <c r="B3" s="416"/>
      <c r="C3" s="416"/>
      <c r="D3" s="416"/>
      <c r="E3" s="416"/>
      <c r="F3" s="416"/>
    </row>
    <row r="4" spans="1:6" ht="16.5" customHeight="1" x14ac:dyDescent="0.2">
      <c r="A4" s="434"/>
      <c r="B4" s="416"/>
      <c r="C4" s="416"/>
      <c r="D4" s="416"/>
      <c r="E4" s="416"/>
      <c r="F4" s="416"/>
    </row>
    <row r="5" spans="1:6" s="201" customFormat="1" ht="30" customHeight="1" x14ac:dyDescent="0.2">
      <c r="A5" s="320" t="s">
        <v>280</v>
      </c>
      <c r="B5" s="320" t="s">
        <v>294</v>
      </c>
      <c r="C5" s="907" t="s">
        <v>295</v>
      </c>
      <c r="D5" s="907"/>
      <c r="E5" s="907" t="s">
        <v>296</v>
      </c>
      <c r="F5" s="907"/>
    </row>
    <row r="6" spans="1:6" s="201" customFormat="1" ht="18" customHeight="1" x14ac:dyDescent="0.2">
      <c r="A6" s="944" t="s">
        <v>524</v>
      </c>
      <c r="B6" s="944"/>
      <c r="C6" s="497">
        <f>+C7</f>
        <v>31963968.390000001</v>
      </c>
      <c r="D6" s="498"/>
      <c r="E6" s="499"/>
      <c r="F6" s="498"/>
    </row>
    <row r="7" spans="1:6" s="201" customFormat="1" ht="18.75" customHeight="1" x14ac:dyDescent="0.2">
      <c r="A7" s="925" t="s">
        <v>339</v>
      </c>
      <c r="B7" s="925"/>
      <c r="C7" s="698">
        <f>C9+C10</f>
        <v>31963968.390000001</v>
      </c>
      <c r="D7" s="638"/>
      <c r="E7" s="648"/>
      <c r="F7" s="679"/>
    </row>
    <row r="8" spans="1:6" s="201" customFormat="1" ht="18.75" customHeight="1" x14ac:dyDescent="0.2">
      <c r="A8" s="921" t="s">
        <v>525</v>
      </c>
      <c r="B8" s="676" t="s">
        <v>525</v>
      </c>
      <c r="C8" s="686">
        <f>SUM(C9:C10)</f>
        <v>31963968.390000001</v>
      </c>
      <c r="D8" s="162"/>
      <c r="E8" s="641"/>
      <c r="F8" s="691"/>
    </row>
    <row r="9" spans="1:6" s="201" customFormat="1" ht="25.5" x14ac:dyDescent="0.2">
      <c r="A9" s="921"/>
      <c r="B9" s="93" t="s">
        <v>871</v>
      </c>
      <c r="C9" s="166">
        <v>30508001</v>
      </c>
      <c r="D9" s="162"/>
      <c r="E9" s="716">
        <v>4500</v>
      </c>
      <c r="F9" s="162"/>
    </row>
    <row r="10" spans="1:6" s="201" customFormat="1" ht="19.5" customHeight="1" x14ac:dyDescent="0.2">
      <c r="A10" s="921" t="s">
        <v>453</v>
      </c>
      <c r="B10" s="676" t="s">
        <v>409</v>
      </c>
      <c r="C10" s="686">
        <v>1455967.3900000001</v>
      </c>
      <c r="D10" s="162"/>
      <c r="E10" s="716"/>
      <c r="F10" s="162"/>
    </row>
    <row r="11" spans="1:6" s="201" customFormat="1" ht="25.5" x14ac:dyDescent="0.2">
      <c r="A11" s="921"/>
      <c r="B11" s="196" t="s">
        <v>872</v>
      </c>
      <c r="C11" s="166">
        <v>1050000</v>
      </c>
      <c r="D11" s="162"/>
      <c r="E11" s="716">
        <v>39449</v>
      </c>
      <c r="F11" s="162"/>
    </row>
    <row r="12" spans="1:6" s="201" customFormat="1" ht="17.25" customHeight="1" x14ac:dyDescent="0.2">
      <c r="A12" s="922"/>
      <c r="B12" s="677" t="s">
        <v>526</v>
      </c>
      <c r="C12" s="678">
        <v>405967</v>
      </c>
      <c r="D12" s="717"/>
      <c r="E12" s="718">
        <v>1612899</v>
      </c>
      <c r="F12" s="717"/>
    </row>
    <row r="13" spans="1:6" ht="16.5" customHeight="1" x14ac:dyDescent="0.2">
      <c r="A13" s="321"/>
      <c r="B13" s="321"/>
      <c r="C13" s="88"/>
      <c r="D13" s="94"/>
      <c r="E13" s="94"/>
      <c r="F13" s="94"/>
    </row>
    <row r="14" spans="1:6" ht="24.75" customHeight="1" x14ac:dyDescent="0.2">
      <c r="A14" s="913" t="s">
        <v>527</v>
      </c>
      <c r="B14" s="913"/>
      <c r="C14" s="913"/>
      <c r="D14" s="913"/>
      <c r="E14" s="913"/>
      <c r="F14" s="913"/>
    </row>
    <row r="15" spans="1:6" x14ac:dyDescent="0.2">
      <c r="A15" s="202"/>
      <c r="B15" s="202"/>
      <c r="C15" s="203"/>
      <c r="D15" s="203"/>
      <c r="E15" s="123"/>
      <c r="F15" s="123"/>
    </row>
    <row r="16" spans="1:6" x14ac:dyDescent="0.2">
      <c r="A16" s="204"/>
      <c r="B16" s="204"/>
      <c r="C16" s="205"/>
      <c r="D16" s="205"/>
    </row>
    <row r="17" spans="1:4" x14ac:dyDescent="0.2">
      <c r="A17" s="204"/>
      <c r="B17" s="204"/>
      <c r="C17" s="204"/>
      <c r="D17" s="204"/>
    </row>
    <row r="18" spans="1:4" x14ac:dyDescent="0.2">
      <c r="A18" s="204"/>
      <c r="B18" s="204"/>
      <c r="C18" s="204"/>
      <c r="D18" s="204"/>
    </row>
    <row r="19" spans="1:4" x14ac:dyDescent="0.2">
      <c r="A19" s="204"/>
      <c r="B19" s="204"/>
      <c r="C19" s="204"/>
      <c r="D19" s="204"/>
    </row>
    <row r="20" spans="1:4" x14ac:dyDescent="0.2">
      <c r="A20" s="204"/>
      <c r="B20" s="204"/>
      <c r="C20" s="204"/>
      <c r="D20" s="204"/>
    </row>
    <row r="21" spans="1:4" x14ac:dyDescent="0.2">
      <c r="A21" s="204"/>
      <c r="B21" s="204"/>
      <c r="C21" s="204"/>
      <c r="D21" s="204"/>
    </row>
    <row r="22" spans="1:4" x14ac:dyDescent="0.2">
      <c r="A22" s="204"/>
      <c r="B22" s="204"/>
      <c r="C22" s="204"/>
      <c r="D22" s="204"/>
    </row>
  </sheetData>
  <mergeCells count="7">
    <mergeCell ref="A14:F14"/>
    <mergeCell ref="C5:D5"/>
    <mergeCell ref="E5:F5"/>
    <mergeCell ref="A6:B6"/>
    <mergeCell ref="A7:B7"/>
    <mergeCell ref="A8:A9"/>
    <mergeCell ref="A10:A12"/>
  </mergeCells>
  <printOptions horizontalCentered="1" verticalCentered="1"/>
  <pageMargins left="0.98425196850393704" right="0.39370078740157483" top="0.39370078740157483" bottom="0.39370078740157483" header="0" footer="0.59055118110236227"/>
  <pageSetup scale="90" orientation="landscape" r:id="rId1"/>
  <headerFooter alignWithMargins="0">
    <oddFooter>&amp;R&amp;"Tahoma,Normal"&amp;10 405</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47"/>
  <sheetViews>
    <sheetView showGridLines="0" view="pageBreakPreview" zoomScaleNormal="75" zoomScaleSheetLayoutView="100" workbookViewId="0">
      <selection activeCell="B40" sqref="B40"/>
    </sheetView>
  </sheetViews>
  <sheetFormatPr baseColWidth="10" defaultRowHeight="12.75" x14ac:dyDescent="0.2"/>
  <cols>
    <col min="1" max="1" width="22" style="200" customWidth="1"/>
    <col min="2" max="2" width="80.28515625" style="200" customWidth="1"/>
    <col min="3" max="3" width="19.28515625" style="200" customWidth="1"/>
    <col min="4" max="4" width="3" style="200" customWidth="1"/>
    <col min="5" max="5" width="11.7109375" style="200" customWidth="1"/>
    <col min="6" max="6" width="3.28515625" style="200" customWidth="1"/>
    <col min="7" max="16384" width="11.42578125" style="200"/>
  </cols>
  <sheetData>
    <row r="1" spans="1:8" s="150" customFormat="1" ht="15.75" customHeight="1" x14ac:dyDescent="0.2">
      <c r="A1" s="427" t="s">
        <v>1069</v>
      </c>
      <c r="B1" s="416"/>
      <c r="C1" s="429"/>
      <c r="D1" s="429"/>
      <c r="E1" s="429"/>
      <c r="F1" s="180" t="s">
        <v>701</v>
      </c>
    </row>
    <row r="2" spans="1:8" s="150" customFormat="1" ht="15.75" customHeight="1" x14ac:dyDescent="0.2">
      <c r="A2" s="434" t="s">
        <v>1068</v>
      </c>
      <c r="B2" s="416"/>
      <c r="C2" s="429"/>
      <c r="D2" s="429"/>
      <c r="E2" s="429"/>
      <c r="F2" s="429"/>
    </row>
    <row r="3" spans="1:8" ht="15" x14ac:dyDescent="0.2">
      <c r="A3" s="434">
        <v>2013</v>
      </c>
      <c r="B3" s="416"/>
      <c r="C3" s="416"/>
      <c r="D3" s="416"/>
      <c r="E3" s="416"/>
      <c r="F3" s="416"/>
    </row>
    <row r="4" spans="1:8" ht="14.25" customHeight="1" x14ac:dyDescent="0.2">
      <c r="A4" s="434"/>
      <c r="B4" s="416"/>
      <c r="C4" s="416"/>
      <c r="D4" s="416"/>
      <c r="E4" s="416"/>
      <c r="F4" s="416"/>
    </row>
    <row r="5" spans="1:8" s="201" customFormat="1" ht="17.25" customHeight="1" x14ac:dyDescent="0.2">
      <c r="A5" s="320" t="s">
        <v>280</v>
      </c>
      <c r="B5" s="320" t="s">
        <v>294</v>
      </c>
      <c r="C5" s="907" t="s">
        <v>295</v>
      </c>
      <c r="D5" s="907"/>
      <c r="E5" s="907" t="s">
        <v>296</v>
      </c>
      <c r="F5" s="907"/>
    </row>
    <row r="6" spans="1:8" s="201" customFormat="1" ht="18" customHeight="1" x14ac:dyDescent="0.2">
      <c r="A6" s="928" t="s">
        <v>788</v>
      </c>
      <c r="B6" s="928"/>
      <c r="C6" s="435">
        <f>+C7</f>
        <v>31549278</v>
      </c>
      <c r="D6" s="396"/>
      <c r="E6" s="396"/>
      <c r="F6" s="396"/>
    </row>
    <row r="7" spans="1:8" s="201" customFormat="1" ht="12" customHeight="1" x14ac:dyDescent="0.2">
      <c r="A7" s="925" t="s">
        <v>339</v>
      </c>
      <c r="B7" s="925"/>
      <c r="C7" s="698">
        <f>C9+C11+C13+C15+C17+C19+C21+C23+C25+C27+C29+C31+C33+C35+C37</f>
        <v>31549278</v>
      </c>
      <c r="D7" s="638"/>
      <c r="E7" s="638"/>
      <c r="F7" s="679"/>
    </row>
    <row r="8" spans="1:8" s="201" customFormat="1" ht="12" customHeight="1" x14ac:dyDescent="0.2">
      <c r="A8" s="921" t="s">
        <v>76</v>
      </c>
      <c r="B8" s="676" t="s">
        <v>76</v>
      </c>
      <c r="C8" s="686">
        <f>C9</f>
        <v>3432693</v>
      </c>
      <c r="D8" s="162"/>
      <c r="E8" s="162"/>
      <c r="F8" s="691"/>
      <c r="H8" s="206"/>
    </row>
    <row r="9" spans="1:8" s="201" customFormat="1" ht="24" customHeight="1" x14ac:dyDescent="0.2">
      <c r="A9" s="921"/>
      <c r="B9" s="93" t="s">
        <v>528</v>
      </c>
      <c r="C9" s="166">
        <v>3432693</v>
      </c>
      <c r="D9" s="162"/>
      <c r="E9" s="190">
        <v>5368</v>
      </c>
      <c r="F9" s="162"/>
    </row>
    <row r="10" spans="1:8" s="201" customFormat="1" ht="12" customHeight="1" x14ac:dyDescent="0.2">
      <c r="A10" s="921" t="s">
        <v>153</v>
      </c>
      <c r="B10" s="676" t="s">
        <v>153</v>
      </c>
      <c r="C10" s="686">
        <f>C11</f>
        <v>885691</v>
      </c>
      <c r="D10" s="162"/>
      <c r="E10" s="162"/>
      <c r="F10" s="691"/>
    </row>
    <row r="11" spans="1:8" s="201" customFormat="1" ht="12" customHeight="1" x14ac:dyDescent="0.2">
      <c r="A11" s="921"/>
      <c r="B11" s="93" t="s">
        <v>529</v>
      </c>
      <c r="C11" s="166">
        <v>885691</v>
      </c>
      <c r="D11" s="162"/>
      <c r="E11" s="190">
        <v>17508</v>
      </c>
      <c r="F11" s="162"/>
    </row>
    <row r="12" spans="1:8" s="201" customFormat="1" ht="12" customHeight="1" x14ac:dyDescent="0.2">
      <c r="A12" s="921" t="s">
        <v>78</v>
      </c>
      <c r="B12" s="676" t="s">
        <v>482</v>
      </c>
      <c r="C12" s="686">
        <f>C13</f>
        <v>1252408</v>
      </c>
      <c r="D12" s="162"/>
      <c r="E12" s="162"/>
      <c r="F12" s="691"/>
    </row>
    <row r="13" spans="1:8" s="201" customFormat="1" ht="12" customHeight="1" x14ac:dyDescent="0.2">
      <c r="A13" s="921"/>
      <c r="B13" s="93" t="s">
        <v>530</v>
      </c>
      <c r="C13" s="166">
        <v>1252408</v>
      </c>
      <c r="D13" s="162"/>
      <c r="E13" s="190">
        <f>6777+10773</f>
        <v>17550</v>
      </c>
      <c r="F13" s="162"/>
    </row>
    <row r="14" spans="1:8" s="201" customFormat="1" ht="12" customHeight="1" x14ac:dyDescent="0.2">
      <c r="A14" s="921" t="s">
        <v>7</v>
      </c>
      <c r="B14" s="676" t="s">
        <v>531</v>
      </c>
      <c r="C14" s="686">
        <f>C15</f>
        <v>4230550</v>
      </c>
      <c r="D14" s="162"/>
      <c r="E14" s="162"/>
      <c r="F14" s="691"/>
    </row>
    <row r="15" spans="1:8" s="201" customFormat="1" ht="24.75" customHeight="1" x14ac:dyDescent="0.2">
      <c r="A15" s="921"/>
      <c r="B15" s="93" t="s">
        <v>532</v>
      </c>
      <c r="C15" s="166">
        <v>4230550</v>
      </c>
      <c r="D15" s="162"/>
      <c r="E15" s="190">
        <v>338650</v>
      </c>
      <c r="F15" s="162"/>
    </row>
    <row r="16" spans="1:8" s="201" customFormat="1" ht="12" customHeight="1" x14ac:dyDescent="0.2">
      <c r="A16" s="921" t="s">
        <v>12</v>
      </c>
      <c r="B16" s="676" t="s">
        <v>12</v>
      </c>
      <c r="C16" s="686">
        <f>C17</f>
        <v>19354</v>
      </c>
      <c r="D16" s="162"/>
      <c r="E16" s="162"/>
      <c r="F16" s="691"/>
    </row>
    <row r="17" spans="1:6" s="201" customFormat="1" ht="22.5" customHeight="1" x14ac:dyDescent="0.2">
      <c r="A17" s="921"/>
      <c r="B17" s="93" t="s">
        <v>533</v>
      </c>
      <c r="C17" s="166">
        <v>19354</v>
      </c>
      <c r="D17" s="162"/>
      <c r="E17" s="190">
        <v>49193</v>
      </c>
      <c r="F17" s="162"/>
    </row>
    <row r="18" spans="1:6" s="201" customFormat="1" ht="12" customHeight="1" x14ac:dyDescent="0.2">
      <c r="A18" s="921" t="s">
        <v>81</v>
      </c>
      <c r="B18" s="676" t="s">
        <v>81</v>
      </c>
      <c r="C18" s="686">
        <f>C19</f>
        <v>149362</v>
      </c>
      <c r="D18" s="162"/>
      <c r="E18" s="162"/>
      <c r="F18" s="691"/>
    </row>
    <row r="19" spans="1:6" s="201" customFormat="1" ht="24" customHeight="1" x14ac:dyDescent="0.2">
      <c r="A19" s="921"/>
      <c r="B19" s="93" t="s">
        <v>534</v>
      </c>
      <c r="C19" s="166">
        <v>149362</v>
      </c>
      <c r="D19" s="162"/>
      <c r="E19" s="190">
        <v>7941</v>
      </c>
      <c r="F19" s="162"/>
    </row>
    <row r="20" spans="1:6" s="201" customFormat="1" ht="12" customHeight="1" x14ac:dyDescent="0.2">
      <c r="A20" s="921" t="s">
        <v>82</v>
      </c>
      <c r="B20" s="676" t="s">
        <v>82</v>
      </c>
      <c r="C20" s="686">
        <f>C21</f>
        <v>13612040</v>
      </c>
      <c r="D20" s="162"/>
      <c r="E20" s="162"/>
      <c r="F20" s="691"/>
    </row>
    <row r="21" spans="1:6" s="201" customFormat="1" ht="12" customHeight="1" x14ac:dyDescent="0.2">
      <c r="A21" s="921"/>
      <c r="B21" s="93" t="s">
        <v>535</v>
      </c>
      <c r="C21" s="166">
        <v>13612040</v>
      </c>
      <c r="D21" s="162"/>
      <c r="E21" s="190">
        <v>8123</v>
      </c>
      <c r="F21" s="162"/>
    </row>
    <row r="22" spans="1:6" s="201" customFormat="1" ht="12" customHeight="1" x14ac:dyDescent="0.2">
      <c r="A22" s="921" t="s">
        <v>85</v>
      </c>
      <c r="B22" s="676" t="s">
        <v>514</v>
      </c>
      <c r="C22" s="686">
        <f>C23</f>
        <v>968635</v>
      </c>
      <c r="D22" s="162"/>
      <c r="E22" s="162"/>
      <c r="F22" s="691"/>
    </row>
    <row r="23" spans="1:6" s="201" customFormat="1" ht="12" customHeight="1" x14ac:dyDescent="0.2">
      <c r="A23" s="921"/>
      <c r="B23" s="93" t="s">
        <v>536</v>
      </c>
      <c r="C23" s="166">
        <v>968635</v>
      </c>
      <c r="D23" s="162"/>
      <c r="E23" s="190">
        <v>2581</v>
      </c>
      <c r="F23" s="162"/>
    </row>
    <row r="24" spans="1:6" s="201" customFormat="1" ht="12" customHeight="1" x14ac:dyDescent="0.2">
      <c r="A24" s="921" t="s">
        <v>71</v>
      </c>
      <c r="B24" s="676" t="s">
        <v>71</v>
      </c>
      <c r="C24" s="686">
        <f>C25</f>
        <v>228136</v>
      </c>
      <c r="D24" s="162"/>
      <c r="E24" s="162"/>
      <c r="F24" s="691"/>
    </row>
    <row r="25" spans="1:6" s="201" customFormat="1" ht="24.75" customHeight="1" x14ac:dyDescent="0.2">
      <c r="A25" s="921"/>
      <c r="B25" s="93" t="s">
        <v>873</v>
      </c>
      <c r="C25" s="166">
        <v>228136</v>
      </c>
      <c r="D25" s="162"/>
      <c r="E25" s="190">
        <v>97788</v>
      </c>
      <c r="F25" s="162"/>
    </row>
    <row r="26" spans="1:6" s="201" customFormat="1" ht="12" customHeight="1" x14ac:dyDescent="0.2">
      <c r="A26" s="921" t="s">
        <v>43</v>
      </c>
      <c r="B26" s="676" t="s">
        <v>43</v>
      </c>
      <c r="C26" s="686">
        <f>C27</f>
        <v>1599946</v>
      </c>
      <c r="D26" s="162"/>
      <c r="E26" s="162"/>
      <c r="F26" s="691"/>
    </row>
    <row r="27" spans="1:6" s="201" customFormat="1" ht="12" customHeight="1" x14ac:dyDescent="0.2">
      <c r="A27" s="921"/>
      <c r="B27" s="93" t="s">
        <v>537</v>
      </c>
      <c r="C27" s="166">
        <v>1599946</v>
      </c>
      <c r="D27" s="162"/>
      <c r="E27" s="190">
        <v>18334</v>
      </c>
      <c r="F27" s="162"/>
    </row>
    <row r="28" spans="1:6" s="201" customFormat="1" ht="12" customHeight="1" x14ac:dyDescent="0.2">
      <c r="A28" s="921" t="s">
        <v>89</v>
      </c>
      <c r="B28" s="676" t="s">
        <v>89</v>
      </c>
      <c r="C28" s="686">
        <f>C29</f>
        <v>695024</v>
      </c>
      <c r="D28" s="162"/>
      <c r="E28" s="162"/>
      <c r="F28" s="691"/>
    </row>
    <row r="29" spans="1:6" s="201" customFormat="1" ht="24" customHeight="1" x14ac:dyDescent="0.2">
      <c r="A29" s="921"/>
      <c r="B29" s="93" t="s">
        <v>538</v>
      </c>
      <c r="C29" s="166">
        <v>695024</v>
      </c>
      <c r="D29" s="162"/>
      <c r="E29" s="190">
        <v>7989</v>
      </c>
      <c r="F29" s="162"/>
    </row>
    <row r="30" spans="1:6" s="201" customFormat="1" ht="12" customHeight="1" x14ac:dyDescent="0.2">
      <c r="A30" s="921" t="s">
        <v>44</v>
      </c>
      <c r="B30" s="676" t="s">
        <v>539</v>
      </c>
      <c r="C30" s="686">
        <f>C31</f>
        <v>2159686</v>
      </c>
      <c r="D30" s="162"/>
      <c r="E30" s="162"/>
      <c r="F30" s="691"/>
    </row>
    <row r="31" spans="1:6" s="201" customFormat="1" ht="12" customHeight="1" x14ac:dyDescent="0.2">
      <c r="A31" s="921"/>
      <c r="B31" s="93" t="s">
        <v>540</v>
      </c>
      <c r="C31" s="166">
        <v>2159686</v>
      </c>
      <c r="D31" s="162"/>
      <c r="E31" s="190">
        <v>21250</v>
      </c>
      <c r="F31" s="162"/>
    </row>
    <row r="32" spans="1:6" s="201" customFormat="1" ht="12" customHeight="1" x14ac:dyDescent="0.2">
      <c r="A32" s="921" t="s">
        <v>14</v>
      </c>
      <c r="B32" s="676" t="s">
        <v>541</v>
      </c>
      <c r="C32" s="686">
        <f>C33</f>
        <v>410645</v>
      </c>
      <c r="D32" s="162"/>
      <c r="E32" s="162"/>
      <c r="F32" s="691"/>
    </row>
    <row r="33" spans="1:6" s="201" customFormat="1" ht="24" customHeight="1" x14ac:dyDescent="0.2">
      <c r="A33" s="921"/>
      <c r="B33" s="93" t="s">
        <v>874</v>
      </c>
      <c r="C33" s="166">
        <v>410645</v>
      </c>
      <c r="D33" s="162"/>
      <c r="E33" s="190">
        <v>39861</v>
      </c>
      <c r="F33" s="162"/>
    </row>
    <row r="34" spans="1:6" s="201" customFormat="1" ht="12" customHeight="1" x14ac:dyDescent="0.2">
      <c r="A34" s="921" t="s">
        <v>17</v>
      </c>
      <c r="B34" s="676" t="s">
        <v>17</v>
      </c>
      <c r="C34" s="686">
        <f>C35</f>
        <v>460908</v>
      </c>
      <c r="D34" s="162"/>
      <c r="E34" s="162"/>
      <c r="F34" s="691"/>
    </row>
    <row r="35" spans="1:6" s="201" customFormat="1" ht="22.5" customHeight="1" x14ac:dyDescent="0.2">
      <c r="A35" s="921"/>
      <c r="B35" s="93" t="s">
        <v>542</v>
      </c>
      <c r="C35" s="166">
        <v>460908</v>
      </c>
      <c r="D35" s="162"/>
      <c r="E35" s="190">
        <v>17873</v>
      </c>
      <c r="F35" s="162"/>
    </row>
    <row r="36" spans="1:6" s="201" customFormat="1" ht="12" customHeight="1" x14ac:dyDescent="0.2">
      <c r="A36" s="921" t="s">
        <v>453</v>
      </c>
      <c r="B36" s="676" t="s">
        <v>409</v>
      </c>
      <c r="C36" s="686">
        <f>SUM(C37:C37)</f>
        <v>1444200</v>
      </c>
      <c r="D36" s="162"/>
      <c r="E36" s="190"/>
      <c r="F36" s="162"/>
    </row>
    <row r="37" spans="1:6" s="201" customFormat="1" ht="24.75" customHeight="1" x14ac:dyDescent="0.2">
      <c r="A37" s="922"/>
      <c r="B37" s="677" t="s">
        <v>875</v>
      </c>
      <c r="C37" s="678">
        <v>1444200</v>
      </c>
      <c r="D37" s="717"/>
      <c r="E37" s="707">
        <v>17873</v>
      </c>
      <c r="F37" s="717"/>
    </row>
    <row r="38" spans="1:6" ht="16.5" customHeight="1" x14ac:dyDescent="0.2">
      <c r="A38" s="321"/>
      <c r="B38" s="321"/>
      <c r="C38" s="88"/>
      <c r="D38" s="94"/>
      <c r="E38" s="94"/>
      <c r="F38" s="94"/>
    </row>
    <row r="39" spans="1:6" ht="23.25" customHeight="1" x14ac:dyDescent="0.2">
      <c r="A39" s="913" t="s">
        <v>527</v>
      </c>
      <c r="B39" s="913"/>
      <c r="C39" s="913"/>
      <c r="D39" s="913"/>
      <c r="E39" s="913"/>
      <c r="F39" s="913"/>
    </row>
    <row r="40" spans="1:6" x14ac:dyDescent="0.2">
      <c r="A40" s="202"/>
      <c r="B40" s="202"/>
      <c r="C40" s="203"/>
      <c r="D40" s="203"/>
      <c r="E40" s="123"/>
      <c r="F40" s="123"/>
    </row>
    <row r="41" spans="1:6" x14ac:dyDescent="0.2">
      <c r="A41" s="204"/>
      <c r="B41" s="204"/>
      <c r="C41" s="205"/>
      <c r="D41" s="205"/>
    </row>
    <row r="42" spans="1:6" x14ac:dyDescent="0.2">
      <c r="A42" s="204"/>
      <c r="B42" s="204"/>
      <c r="C42" s="204"/>
      <c r="D42" s="204"/>
    </row>
    <row r="43" spans="1:6" x14ac:dyDescent="0.2">
      <c r="A43" s="204"/>
      <c r="B43" s="204"/>
      <c r="C43" s="204"/>
      <c r="D43" s="204"/>
    </row>
    <row r="44" spans="1:6" x14ac:dyDescent="0.2">
      <c r="A44" s="204"/>
      <c r="B44" s="204"/>
      <c r="C44" s="204"/>
      <c r="D44" s="204"/>
    </row>
    <row r="45" spans="1:6" x14ac:dyDescent="0.2">
      <c r="A45" s="204"/>
      <c r="B45" s="204"/>
      <c r="C45" s="204"/>
      <c r="D45" s="204"/>
    </row>
    <row r="46" spans="1:6" x14ac:dyDescent="0.2">
      <c r="A46" s="204"/>
      <c r="B46" s="204"/>
      <c r="C46" s="204"/>
      <c r="D46" s="204"/>
    </row>
    <row r="47" spans="1:6" x14ac:dyDescent="0.2">
      <c r="A47" s="204"/>
      <c r="B47" s="204"/>
      <c r="C47" s="204"/>
      <c r="D47" s="204"/>
    </row>
  </sheetData>
  <mergeCells count="20">
    <mergeCell ref="A22:A23"/>
    <mergeCell ref="C5:D5"/>
    <mergeCell ref="E5:F5"/>
    <mergeCell ref="A6:B6"/>
    <mergeCell ref="A7:B7"/>
    <mergeCell ref="A8:A9"/>
    <mergeCell ref="A10:A11"/>
    <mergeCell ref="A12:A13"/>
    <mergeCell ref="A14:A15"/>
    <mergeCell ref="A16:A17"/>
    <mergeCell ref="A18:A19"/>
    <mergeCell ref="A20:A21"/>
    <mergeCell ref="A36:A37"/>
    <mergeCell ref="A39:F39"/>
    <mergeCell ref="A24:A25"/>
    <mergeCell ref="A26:A27"/>
    <mergeCell ref="A28:A29"/>
    <mergeCell ref="A30:A31"/>
    <mergeCell ref="A32:A33"/>
    <mergeCell ref="A34:A3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&amp;L&amp;"Tahoma,Normal"&amp;10 406</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31"/>
  <sheetViews>
    <sheetView showGridLines="0" view="pageBreakPreview" zoomScaleNormal="75" zoomScaleSheetLayoutView="100" workbookViewId="0">
      <selection activeCell="B40" sqref="B40"/>
    </sheetView>
  </sheetViews>
  <sheetFormatPr baseColWidth="10" defaultRowHeight="12.75" x14ac:dyDescent="0.2"/>
  <cols>
    <col min="1" max="1" width="24.85546875" style="200" customWidth="1"/>
    <col min="2" max="2" width="80.42578125" style="200" customWidth="1"/>
    <col min="3" max="3" width="15.140625" style="200" customWidth="1"/>
    <col min="4" max="4" width="2.7109375" style="200" customWidth="1"/>
    <col min="5" max="5" width="14.28515625" style="200" customWidth="1"/>
    <col min="6" max="6" width="3.28515625" style="200" customWidth="1"/>
    <col min="7" max="16384" width="11.42578125" style="200"/>
  </cols>
  <sheetData>
    <row r="1" spans="1:6" s="150" customFormat="1" ht="15.75" customHeight="1" x14ac:dyDescent="0.2">
      <c r="A1" s="427" t="s">
        <v>293</v>
      </c>
      <c r="B1" s="416"/>
      <c r="C1" s="429"/>
      <c r="D1" s="429"/>
      <c r="E1" s="429"/>
      <c r="F1" s="180" t="s">
        <v>702</v>
      </c>
    </row>
    <row r="2" spans="1:6" s="150" customFormat="1" ht="15.75" customHeight="1" x14ac:dyDescent="0.2">
      <c r="A2" s="427" t="s">
        <v>1070</v>
      </c>
      <c r="B2" s="416"/>
      <c r="C2" s="429"/>
      <c r="D2" s="429"/>
      <c r="E2" s="429"/>
      <c r="F2" s="429"/>
    </row>
    <row r="3" spans="1:6" ht="15" x14ac:dyDescent="0.2">
      <c r="A3" s="427" t="s">
        <v>1063</v>
      </c>
      <c r="B3" s="427"/>
      <c r="C3" s="427"/>
      <c r="D3" s="427"/>
      <c r="E3" s="427"/>
      <c r="F3" s="416"/>
    </row>
    <row r="4" spans="1:6" ht="15.75" customHeight="1" x14ac:dyDescent="0.2">
      <c r="A4" s="427"/>
      <c r="B4" s="427"/>
      <c r="C4" s="427"/>
      <c r="D4" s="427"/>
      <c r="E4" s="427"/>
      <c r="F4" s="416"/>
    </row>
    <row r="5" spans="1:6" s="201" customFormat="1" ht="27.75" customHeight="1" x14ac:dyDescent="0.2">
      <c r="A5" s="320" t="s">
        <v>280</v>
      </c>
      <c r="B5" s="320" t="s">
        <v>294</v>
      </c>
      <c r="C5" s="907" t="s">
        <v>295</v>
      </c>
      <c r="D5" s="907"/>
      <c r="E5" s="907" t="s">
        <v>296</v>
      </c>
      <c r="F5" s="907"/>
    </row>
    <row r="6" spans="1:6" s="201" customFormat="1" ht="22.5" customHeight="1" x14ac:dyDescent="0.2">
      <c r="A6" s="944" t="s">
        <v>543</v>
      </c>
      <c r="B6" s="944"/>
      <c r="C6" s="500">
        <f>C7+C13</f>
        <v>12399399.07</v>
      </c>
      <c r="D6" s="498"/>
      <c r="E6" s="498"/>
      <c r="F6" s="498"/>
    </row>
    <row r="7" spans="1:6" s="201" customFormat="1" ht="18" customHeight="1" x14ac:dyDescent="0.2">
      <c r="A7" s="925" t="s">
        <v>276</v>
      </c>
      <c r="B7" s="925"/>
      <c r="C7" s="647">
        <f>C8+C11</f>
        <v>4640684.93</v>
      </c>
      <c r="D7" s="638"/>
      <c r="E7" s="648"/>
      <c r="F7" s="638"/>
    </row>
    <row r="8" spans="1:6" s="201" customFormat="1" ht="15.75" customHeight="1" x14ac:dyDescent="0.2">
      <c r="A8" s="921" t="s">
        <v>7</v>
      </c>
      <c r="B8" s="676" t="s">
        <v>7</v>
      </c>
      <c r="C8" s="650">
        <f>SUM(C9:C10)</f>
        <v>4340776.1399999997</v>
      </c>
      <c r="D8" s="162"/>
      <c r="E8" s="641"/>
      <c r="F8" s="162"/>
    </row>
    <row r="9" spans="1:6" s="201" customFormat="1" ht="25.5" x14ac:dyDescent="0.2">
      <c r="A9" s="921"/>
      <c r="B9" s="196" t="s">
        <v>544</v>
      </c>
      <c r="C9" s="166">
        <v>2899995.44</v>
      </c>
      <c r="D9" s="162"/>
      <c r="E9" s="643">
        <v>15000</v>
      </c>
      <c r="F9" s="94"/>
    </row>
    <row r="10" spans="1:6" s="201" customFormat="1" ht="15" customHeight="1" x14ac:dyDescent="0.2">
      <c r="A10" s="921"/>
      <c r="B10" s="196" t="s">
        <v>876</v>
      </c>
      <c r="C10" s="166">
        <v>1440780.7</v>
      </c>
      <c r="D10" s="162"/>
      <c r="E10" s="643">
        <v>15000</v>
      </c>
      <c r="F10" s="94"/>
    </row>
    <row r="11" spans="1:6" s="201" customFormat="1" ht="15" customHeight="1" x14ac:dyDescent="0.2">
      <c r="A11" s="182" t="s">
        <v>453</v>
      </c>
      <c r="B11" s="676" t="s">
        <v>453</v>
      </c>
      <c r="C11" s="650">
        <f>SUM(C12)</f>
        <v>299908.78999999998</v>
      </c>
      <c r="D11" s="162"/>
      <c r="E11" s="643"/>
      <c r="F11" s="162"/>
    </row>
    <row r="12" spans="1:6" s="201" customFormat="1" ht="15" customHeight="1" x14ac:dyDescent="0.2">
      <c r="A12" s="182"/>
      <c r="B12" s="196" t="s">
        <v>545</v>
      </c>
      <c r="C12" s="166">
        <v>299908.78999999998</v>
      </c>
      <c r="D12" s="162"/>
      <c r="E12" s="643">
        <v>3297</v>
      </c>
      <c r="F12" s="162"/>
    </row>
    <row r="13" spans="1:6" s="201" customFormat="1" ht="15" customHeight="1" x14ac:dyDescent="0.2">
      <c r="A13" s="927" t="s">
        <v>339</v>
      </c>
      <c r="B13" s="927"/>
      <c r="C13" s="650">
        <f>C14+C19+C17</f>
        <v>7758714.1400000006</v>
      </c>
      <c r="D13" s="162"/>
      <c r="E13" s="643"/>
      <c r="F13" s="162"/>
    </row>
    <row r="14" spans="1:6" s="201" customFormat="1" x14ac:dyDescent="0.2">
      <c r="A14" s="921" t="s">
        <v>7</v>
      </c>
      <c r="B14" s="676" t="s">
        <v>7</v>
      </c>
      <c r="C14" s="650">
        <f>SUM(C15:C16)</f>
        <v>3328274.33</v>
      </c>
      <c r="D14" s="162"/>
      <c r="E14" s="643"/>
      <c r="F14" s="162"/>
    </row>
    <row r="15" spans="1:6" s="201" customFormat="1" ht="15" customHeight="1" x14ac:dyDescent="0.2">
      <c r="A15" s="921"/>
      <c r="B15" s="93" t="s">
        <v>877</v>
      </c>
      <c r="C15" s="166">
        <v>1138008.73</v>
      </c>
      <c r="D15" s="162"/>
      <c r="E15" s="643">
        <v>250</v>
      </c>
      <c r="F15" s="162"/>
    </row>
    <row r="16" spans="1:6" s="201" customFormat="1" ht="25.5" x14ac:dyDescent="0.2">
      <c r="A16" s="921"/>
      <c r="B16" s="93" t="s">
        <v>546</v>
      </c>
      <c r="C16" s="166">
        <v>2190265.6</v>
      </c>
      <c r="D16" s="162"/>
      <c r="E16" s="643">
        <v>209428</v>
      </c>
      <c r="F16" s="162"/>
    </row>
    <row r="17" spans="1:6" s="201" customFormat="1" x14ac:dyDescent="0.2">
      <c r="A17" s="921" t="s">
        <v>71</v>
      </c>
      <c r="B17" s="676" t="s">
        <v>71</v>
      </c>
      <c r="C17" s="650">
        <f>SUM(C18)</f>
        <v>997999.81</v>
      </c>
      <c r="D17" s="162"/>
      <c r="E17" s="643"/>
      <c r="F17" s="162"/>
    </row>
    <row r="18" spans="1:6" s="201" customFormat="1" ht="25.5" x14ac:dyDescent="0.2">
      <c r="A18" s="921"/>
      <c r="B18" s="196" t="s">
        <v>547</v>
      </c>
      <c r="C18" s="166">
        <v>997999.81</v>
      </c>
      <c r="D18" s="162"/>
      <c r="E18" s="643">
        <v>2450</v>
      </c>
      <c r="F18" s="162"/>
    </row>
    <row r="19" spans="1:6" s="201" customFormat="1" ht="15" customHeight="1" x14ac:dyDescent="0.2">
      <c r="A19" s="921" t="s">
        <v>453</v>
      </c>
      <c r="B19" s="676" t="s">
        <v>453</v>
      </c>
      <c r="C19" s="650">
        <f>SUM(C20:C21)</f>
        <v>3432440</v>
      </c>
      <c r="D19" s="162"/>
      <c r="E19" s="643"/>
      <c r="F19" s="162"/>
    </row>
    <row r="20" spans="1:6" s="201" customFormat="1" ht="25.5" x14ac:dyDescent="0.2">
      <c r="A20" s="921"/>
      <c r="B20" s="196" t="s">
        <v>548</v>
      </c>
      <c r="C20" s="166">
        <v>1589211.6</v>
      </c>
      <c r="D20" s="162"/>
      <c r="E20" s="643">
        <v>1021621</v>
      </c>
      <c r="F20" s="162"/>
    </row>
    <row r="21" spans="1:6" s="201" customFormat="1" ht="27" customHeight="1" x14ac:dyDescent="0.2">
      <c r="A21" s="922"/>
      <c r="B21" s="677" t="s">
        <v>549</v>
      </c>
      <c r="C21" s="678">
        <v>1843228.4</v>
      </c>
      <c r="D21" s="717"/>
      <c r="E21" s="652">
        <v>1066336</v>
      </c>
      <c r="F21" s="717"/>
    </row>
    <row r="22" spans="1:6" s="201" customFormat="1" x14ac:dyDescent="0.2">
      <c r="A22" s="413"/>
      <c r="B22" s="413"/>
      <c r="C22" s="413"/>
      <c r="D22" s="413"/>
      <c r="E22" s="413"/>
      <c r="F22" s="413"/>
    </row>
    <row r="23" spans="1:6" ht="18" customHeight="1" x14ac:dyDescent="0.2">
      <c r="A23" s="945" t="s">
        <v>292</v>
      </c>
      <c r="B23" s="945"/>
      <c r="C23" s="188"/>
      <c r="D23" s="188"/>
      <c r="E23" s="115"/>
      <c r="F23" s="115"/>
    </row>
    <row r="24" spans="1:6" x14ac:dyDescent="0.2">
      <c r="A24" s="202"/>
      <c r="B24" s="202"/>
      <c r="C24" s="203"/>
      <c r="D24" s="203"/>
      <c r="E24" s="123"/>
      <c r="F24" s="123"/>
    </row>
    <row r="25" spans="1:6" x14ac:dyDescent="0.2">
      <c r="A25" s="204"/>
      <c r="B25" s="204"/>
      <c r="C25" s="205"/>
      <c r="D25" s="205"/>
    </row>
    <row r="26" spans="1:6" x14ac:dyDescent="0.2">
      <c r="A26" s="204"/>
      <c r="B26" s="204"/>
      <c r="C26" s="204"/>
      <c r="D26" s="204"/>
    </row>
    <row r="27" spans="1:6" x14ac:dyDescent="0.2">
      <c r="A27" s="204"/>
      <c r="B27" s="204"/>
      <c r="C27" s="204"/>
      <c r="D27" s="204"/>
    </row>
    <row r="28" spans="1:6" x14ac:dyDescent="0.2">
      <c r="A28" s="204"/>
      <c r="B28" s="204"/>
      <c r="C28" s="204"/>
      <c r="D28" s="204"/>
    </row>
    <row r="29" spans="1:6" x14ac:dyDescent="0.2">
      <c r="A29" s="204"/>
      <c r="B29" s="204"/>
      <c r="C29" s="204"/>
      <c r="D29" s="204"/>
    </row>
    <row r="30" spans="1:6" x14ac:dyDescent="0.2">
      <c r="A30" s="204"/>
      <c r="B30" s="204"/>
      <c r="C30" s="204"/>
      <c r="D30" s="204"/>
    </row>
    <row r="31" spans="1:6" x14ac:dyDescent="0.2">
      <c r="A31" s="204"/>
      <c r="B31" s="204"/>
      <c r="C31" s="204"/>
      <c r="D31" s="204"/>
    </row>
  </sheetData>
  <mergeCells count="10">
    <mergeCell ref="A23:B23"/>
    <mergeCell ref="C5:D5"/>
    <mergeCell ref="E5:F5"/>
    <mergeCell ref="A6:B6"/>
    <mergeCell ref="A7:B7"/>
    <mergeCell ref="A13:B13"/>
    <mergeCell ref="A8:A10"/>
    <mergeCell ref="A14:A16"/>
    <mergeCell ref="A17:A18"/>
    <mergeCell ref="A19:A21"/>
  </mergeCells>
  <printOptions horizontalCentered="1" verticalCentered="1"/>
  <pageMargins left="0.98425196850393704" right="0.39370078740157483" top="0.39370078740157483" bottom="0.39370078740157483" header="0" footer="0.59055118110236227"/>
  <pageSetup scale="85" orientation="landscape" r:id="rId1"/>
  <headerFooter alignWithMargins="0">
    <oddFooter>&amp;R&amp;"Tahoma,Normal"&amp;10 407</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44"/>
  <sheetViews>
    <sheetView showGridLines="0" view="pageBreakPreview" topLeftCell="A10" zoomScaleNormal="75" zoomScaleSheetLayoutView="100" workbookViewId="0">
      <selection activeCell="B40" sqref="B40"/>
    </sheetView>
  </sheetViews>
  <sheetFormatPr baseColWidth="10" defaultRowHeight="12.75" x14ac:dyDescent="0.2"/>
  <cols>
    <col min="1" max="1" width="21.7109375" style="200" customWidth="1"/>
    <col min="2" max="2" width="96.5703125" style="200" customWidth="1"/>
    <col min="3" max="3" width="15.140625" style="200" customWidth="1"/>
    <col min="4" max="4" width="2.42578125" style="200" customWidth="1"/>
    <col min="5" max="5" width="11.85546875" style="200" customWidth="1"/>
    <col min="6" max="6" width="2.42578125" style="200" customWidth="1"/>
    <col min="7" max="16384" width="11.42578125" style="200"/>
  </cols>
  <sheetData>
    <row r="1" spans="1:6" s="150" customFormat="1" ht="15.75" customHeight="1" x14ac:dyDescent="0.2">
      <c r="A1" s="427" t="s">
        <v>550</v>
      </c>
      <c r="B1" s="416"/>
      <c r="C1" s="429"/>
      <c r="D1" s="429"/>
      <c r="E1" s="429"/>
      <c r="F1" s="180" t="s">
        <v>703</v>
      </c>
    </row>
    <row r="2" spans="1:6" s="150" customFormat="1" ht="15.75" customHeight="1" x14ac:dyDescent="0.2">
      <c r="A2" s="427" t="s">
        <v>1071</v>
      </c>
      <c r="B2" s="416"/>
      <c r="C2" s="429"/>
      <c r="D2" s="429"/>
      <c r="E2" s="429"/>
      <c r="F2" s="429"/>
    </row>
    <row r="3" spans="1:6" ht="15" x14ac:dyDescent="0.2">
      <c r="A3" s="427" t="s">
        <v>1046</v>
      </c>
      <c r="B3" s="427"/>
      <c r="C3" s="427"/>
      <c r="D3" s="427"/>
      <c r="E3" s="427"/>
      <c r="F3" s="416"/>
    </row>
    <row r="4" spans="1:6" ht="15.75" customHeight="1" x14ac:dyDescent="0.2">
      <c r="A4" s="427"/>
      <c r="B4" s="427"/>
      <c r="C4" s="427"/>
      <c r="D4" s="427"/>
      <c r="E4" s="427"/>
      <c r="F4" s="416"/>
    </row>
    <row r="5" spans="1:6" s="201" customFormat="1" ht="15.75" customHeight="1" x14ac:dyDescent="0.2">
      <c r="A5" s="320" t="s">
        <v>280</v>
      </c>
      <c r="B5" s="320" t="s">
        <v>294</v>
      </c>
      <c r="C5" s="907" t="s">
        <v>295</v>
      </c>
      <c r="D5" s="907"/>
      <c r="E5" s="907" t="s">
        <v>296</v>
      </c>
      <c r="F5" s="907"/>
    </row>
    <row r="6" spans="1:6" s="201" customFormat="1" ht="15.75" customHeight="1" x14ac:dyDescent="0.2">
      <c r="A6" s="944" t="s">
        <v>551</v>
      </c>
      <c r="B6" s="944"/>
      <c r="C6" s="494">
        <f>C7</f>
        <v>989683</v>
      </c>
      <c r="D6" s="498"/>
      <c r="E6" s="498"/>
      <c r="F6" s="498"/>
    </row>
    <row r="7" spans="1:6" s="201" customFormat="1" ht="12.95" customHeight="1" x14ac:dyDescent="0.2">
      <c r="A7" s="925" t="s">
        <v>276</v>
      </c>
      <c r="B7" s="925"/>
      <c r="C7" s="698">
        <f>C8+C13+C16+C21+C24+C29+C32</f>
        <v>989683</v>
      </c>
      <c r="D7" s="638"/>
      <c r="E7" s="638"/>
      <c r="F7" s="679"/>
    </row>
    <row r="8" spans="1:6" s="201" customFormat="1" ht="12.95" customHeight="1" x14ac:dyDescent="0.2">
      <c r="A8" s="921" t="s">
        <v>76</v>
      </c>
      <c r="B8" s="676" t="s">
        <v>76</v>
      </c>
      <c r="C8" s="686">
        <f>SUM(C9:C12)</f>
        <v>280860</v>
      </c>
      <c r="D8" s="162"/>
      <c r="E8" s="719"/>
      <c r="F8" s="691"/>
    </row>
    <row r="9" spans="1:6" s="201" customFormat="1" ht="12.95" customHeight="1" x14ac:dyDescent="0.2">
      <c r="A9" s="921"/>
      <c r="B9" s="93" t="s">
        <v>555</v>
      </c>
      <c r="C9" s="166">
        <v>129340</v>
      </c>
      <c r="D9" s="162"/>
      <c r="E9" s="190">
        <v>1790</v>
      </c>
      <c r="F9" s="162"/>
    </row>
    <row r="10" spans="1:6" s="201" customFormat="1" ht="12.95" customHeight="1" x14ac:dyDescent="0.2">
      <c r="A10" s="921"/>
      <c r="B10" s="93" t="s">
        <v>552</v>
      </c>
      <c r="C10" s="166">
        <v>80505</v>
      </c>
      <c r="D10" s="162"/>
      <c r="E10" s="190">
        <v>3578</v>
      </c>
      <c r="F10" s="162"/>
    </row>
    <row r="11" spans="1:6" s="201" customFormat="1" ht="12.95" customHeight="1" x14ac:dyDescent="0.2">
      <c r="A11" s="921"/>
      <c r="B11" s="93" t="s">
        <v>552</v>
      </c>
      <c r="C11" s="166">
        <v>40275</v>
      </c>
      <c r="D11" s="162"/>
      <c r="E11" s="190">
        <v>1790</v>
      </c>
      <c r="F11" s="162"/>
    </row>
    <row r="12" spans="1:6" s="201" customFormat="1" ht="12.75" customHeight="1" x14ac:dyDescent="0.2">
      <c r="A12" s="921"/>
      <c r="B12" s="93" t="s">
        <v>555</v>
      </c>
      <c r="C12" s="166">
        <v>30740</v>
      </c>
      <c r="D12" s="162"/>
      <c r="E12" s="190">
        <v>3578</v>
      </c>
      <c r="F12" s="162"/>
    </row>
    <row r="13" spans="1:6" s="201" customFormat="1" ht="12.95" customHeight="1" x14ac:dyDescent="0.2">
      <c r="A13" s="921"/>
      <c r="B13" s="676" t="s">
        <v>553</v>
      </c>
      <c r="C13" s="686">
        <f>SUM(C14:C15)</f>
        <v>121970</v>
      </c>
      <c r="D13" s="162"/>
      <c r="E13" s="190"/>
      <c r="F13" s="162"/>
    </row>
    <row r="14" spans="1:6" s="201" customFormat="1" ht="12.95" customHeight="1" x14ac:dyDescent="0.2">
      <c r="A14" s="921"/>
      <c r="B14" s="92" t="s">
        <v>555</v>
      </c>
      <c r="C14" s="166">
        <v>117740</v>
      </c>
      <c r="D14" s="162"/>
      <c r="E14" s="190">
        <v>188</v>
      </c>
      <c r="F14" s="162"/>
    </row>
    <row r="15" spans="1:6" s="201" customFormat="1" ht="12.95" customHeight="1" x14ac:dyDescent="0.2">
      <c r="A15" s="921"/>
      <c r="B15" s="92" t="s">
        <v>552</v>
      </c>
      <c r="C15" s="166">
        <v>4230</v>
      </c>
      <c r="D15" s="162"/>
      <c r="E15" s="190">
        <v>188</v>
      </c>
      <c r="F15" s="162"/>
    </row>
    <row r="16" spans="1:6" s="201" customFormat="1" ht="12.95" customHeight="1" x14ac:dyDescent="0.2">
      <c r="A16" s="921"/>
      <c r="B16" s="676" t="s">
        <v>554</v>
      </c>
      <c r="C16" s="686">
        <f>SUM(C17:C20)</f>
        <v>90201</v>
      </c>
      <c r="D16" s="162"/>
      <c r="E16" s="190"/>
      <c r="F16" s="162"/>
    </row>
    <row r="17" spans="1:6" s="201" customFormat="1" ht="12.95" customHeight="1" x14ac:dyDescent="0.2">
      <c r="A17" s="921"/>
      <c r="B17" s="92" t="s">
        <v>1131</v>
      </c>
      <c r="C17" s="166">
        <v>26888</v>
      </c>
      <c r="D17" s="162"/>
      <c r="E17" s="190">
        <v>1195</v>
      </c>
      <c r="F17" s="162"/>
    </row>
    <row r="18" spans="1:6" s="201" customFormat="1" ht="12.95" customHeight="1" x14ac:dyDescent="0.2">
      <c r="A18" s="921"/>
      <c r="B18" s="92" t="s">
        <v>555</v>
      </c>
      <c r="C18" s="166">
        <v>24940</v>
      </c>
      <c r="D18" s="162"/>
      <c r="E18" s="190">
        <v>597</v>
      </c>
      <c r="F18" s="162"/>
    </row>
    <row r="19" spans="1:6" s="201" customFormat="1" ht="12.95" customHeight="1" x14ac:dyDescent="0.2">
      <c r="A19" s="921"/>
      <c r="B19" s="92" t="s">
        <v>555</v>
      </c>
      <c r="C19" s="166">
        <v>24940</v>
      </c>
      <c r="D19" s="162"/>
      <c r="E19" s="190">
        <v>1195</v>
      </c>
      <c r="F19" s="162"/>
    </row>
    <row r="20" spans="1:6" s="201" customFormat="1" ht="12.95" customHeight="1" x14ac:dyDescent="0.2">
      <c r="A20" s="921"/>
      <c r="B20" s="92" t="s">
        <v>1132</v>
      </c>
      <c r="C20" s="166">
        <v>13433</v>
      </c>
      <c r="D20" s="162"/>
      <c r="E20" s="190">
        <v>597</v>
      </c>
      <c r="F20" s="162"/>
    </row>
    <row r="21" spans="1:6" s="201" customFormat="1" ht="12.95" customHeight="1" x14ac:dyDescent="0.2">
      <c r="A21" s="921"/>
      <c r="B21" s="676" t="s">
        <v>356</v>
      </c>
      <c r="C21" s="686">
        <f>SUM(C22:C23)</f>
        <v>42280</v>
      </c>
      <c r="D21" s="162"/>
      <c r="E21" s="190"/>
      <c r="F21" s="162"/>
    </row>
    <row r="22" spans="1:6" s="201" customFormat="1" ht="12.95" customHeight="1" x14ac:dyDescent="0.2">
      <c r="A22" s="921"/>
      <c r="B22" s="92" t="s">
        <v>555</v>
      </c>
      <c r="C22" s="166">
        <v>29500</v>
      </c>
      <c r="D22" s="162"/>
      <c r="E22" s="190">
        <v>568</v>
      </c>
      <c r="F22" s="162"/>
    </row>
    <row r="23" spans="1:6" s="201" customFormat="1" ht="12.95" customHeight="1" x14ac:dyDescent="0.2">
      <c r="A23" s="921"/>
      <c r="B23" s="92" t="s">
        <v>552</v>
      </c>
      <c r="C23" s="166">
        <v>12780</v>
      </c>
      <c r="D23" s="162"/>
      <c r="E23" s="190">
        <v>568</v>
      </c>
      <c r="F23" s="162"/>
    </row>
    <row r="24" spans="1:6" s="201" customFormat="1" ht="12.95" customHeight="1" x14ac:dyDescent="0.2">
      <c r="A24" s="921" t="s">
        <v>81</v>
      </c>
      <c r="B24" s="676" t="s">
        <v>464</v>
      </c>
      <c r="C24" s="686">
        <f>SUM(C25:C28)</f>
        <v>130948</v>
      </c>
      <c r="D24" s="162"/>
      <c r="E24" s="190"/>
      <c r="F24" s="162"/>
    </row>
    <row r="25" spans="1:6" s="201" customFormat="1" ht="12.95" customHeight="1" x14ac:dyDescent="0.2">
      <c r="A25" s="921"/>
      <c r="B25" s="92" t="s">
        <v>552</v>
      </c>
      <c r="C25" s="166">
        <v>47318</v>
      </c>
      <c r="D25" s="162"/>
      <c r="E25" s="190">
        <v>2103</v>
      </c>
      <c r="F25" s="162"/>
    </row>
    <row r="26" spans="1:6" s="201" customFormat="1" ht="12.95" customHeight="1" x14ac:dyDescent="0.2">
      <c r="A26" s="921"/>
      <c r="B26" s="92" t="s">
        <v>552</v>
      </c>
      <c r="C26" s="166">
        <v>33750</v>
      </c>
      <c r="D26" s="162"/>
      <c r="E26" s="190">
        <v>1500</v>
      </c>
      <c r="F26" s="162"/>
    </row>
    <row r="27" spans="1:6" s="201" customFormat="1" ht="12.95" customHeight="1" x14ac:dyDescent="0.2">
      <c r="A27" s="921"/>
      <c r="B27" s="92" t="s">
        <v>1133</v>
      </c>
      <c r="C27" s="166">
        <v>24940</v>
      </c>
      <c r="D27" s="162"/>
      <c r="E27" s="190">
        <v>2103</v>
      </c>
      <c r="F27" s="162"/>
    </row>
    <row r="28" spans="1:6" s="201" customFormat="1" ht="12.95" customHeight="1" x14ac:dyDescent="0.2">
      <c r="A28" s="921"/>
      <c r="B28" s="92" t="s">
        <v>1133</v>
      </c>
      <c r="C28" s="166">
        <v>24940</v>
      </c>
      <c r="D28" s="162"/>
      <c r="E28" s="190">
        <v>1500</v>
      </c>
      <c r="F28" s="162"/>
    </row>
    <row r="29" spans="1:6" s="201" customFormat="1" ht="12.95" customHeight="1" x14ac:dyDescent="0.2">
      <c r="A29" s="921" t="s">
        <v>38</v>
      </c>
      <c r="B29" s="676" t="s">
        <v>556</v>
      </c>
      <c r="C29" s="686">
        <f>SUM(C30:C31)</f>
        <v>121883</v>
      </c>
      <c r="D29" s="162"/>
      <c r="E29" s="190"/>
      <c r="F29" s="162"/>
    </row>
    <row r="30" spans="1:6" s="201" customFormat="1" ht="12.95" customHeight="1" x14ac:dyDescent="0.2">
      <c r="A30" s="921"/>
      <c r="B30" s="92" t="s">
        <v>557</v>
      </c>
      <c r="C30" s="166">
        <v>104400</v>
      </c>
      <c r="D30" s="162"/>
      <c r="E30" s="190">
        <v>777</v>
      </c>
      <c r="F30" s="162"/>
    </row>
    <row r="31" spans="1:6" s="201" customFormat="1" ht="12.95" customHeight="1" x14ac:dyDescent="0.2">
      <c r="A31" s="921"/>
      <c r="B31" s="92" t="s">
        <v>552</v>
      </c>
      <c r="C31" s="166">
        <v>17483</v>
      </c>
      <c r="D31" s="162"/>
      <c r="E31" s="190">
        <v>777</v>
      </c>
      <c r="F31" s="162"/>
    </row>
    <row r="32" spans="1:6" s="201" customFormat="1" ht="12.95" customHeight="1" x14ac:dyDescent="0.2">
      <c r="A32" s="921" t="s">
        <v>43</v>
      </c>
      <c r="B32" s="676" t="s">
        <v>372</v>
      </c>
      <c r="C32" s="686">
        <f>SUM(C33:C34)</f>
        <v>201541</v>
      </c>
      <c r="D32" s="162"/>
      <c r="E32" s="190"/>
      <c r="F32" s="162"/>
    </row>
    <row r="33" spans="1:6" s="201" customFormat="1" ht="12.95" customHeight="1" x14ac:dyDescent="0.2">
      <c r="A33" s="921"/>
      <c r="B33" s="92" t="s">
        <v>555</v>
      </c>
      <c r="C33" s="166">
        <v>184036</v>
      </c>
      <c r="D33" s="162"/>
      <c r="E33" s="190">
        <v>778</v>
      </c>
      <c r="F33" s="162"/>
    </row>
    <row r="34" spans="1:6" s="201" customFormat="1" ht="12.95" customHeight="1" x14ac:dyDescent="0.2">
      <c r="A34" s="922"/>
      <c r="B34" s="654" t="s">
        <v>552</v>
      </c>
      <c r="C34" s="678">
        <v>17505</v>
      </c>
      <c r="D34" s="717"/>
      <c r="E34" s="707">
        <v>778</v>
      </c>
      <c r="F34" s="717"/>
    </row>
    <row r="35" spans="1:6" ht="14.25" customHeight="1" x14ac:dyDescent="0.2">
      <c r="A35" s="321"/>
      <c r="B35" s="92"/>
      <c r="C35" s="93"/>
      <c r="D35" s="94"/>
      <c r="E35" s="94"/>
      <c r="F35" s="94"/>
    </row>
    <row r="36" spans="1:6" ht="28.5" customHeight="1" x14ac:dyDescent="0.2">
      <c r="A36" s="913" t="s">
        <v>558</v>
      </c>
      <c r="B36" s="913"/>
      <c r="C36" s="913"/>
      <c r="D36" s="913"/>
      <c r="E36" s="913"/>
      <c r="F36" s="913"/>
    </row>
    <row r="37" spans="1:6" x14ac:dyDescent="0.2">
      <c r="A37" s="202"/>
      <c r="B37" s="202"/>
      <c r="C37" s="203"/>
      <c r="D37" s="203"/>
      <c r="E37" s="123"/>
      <c r="F37" s="123"/>
    </row>
    <row r="38" spans="1:6" x14ac:dyDescent="0.2">
      <c r="A38" s="204"/>
      <c r="B38" s="204"/>
      <c r="C38" s="205"/>
      <c r="D38" s="205"/>
    </row>
    <row r="39" spans="1:6" x14ac:dyDescent="0.2">
      <c r="A39" s="204"/>
      <c r="B39" s="204"/>
      <c r="C39" s="204"/>
      <c r="D39" s="204"/>
    </row>
    <row r="40" spans="1:6" x14ac:dyDescent="0.2">
      <c r="A40" s="204"/>
      <c r="B40" s="204"/>
      <c r="C40" s="204"/>
      <c r="D40" s="204"/>
    </row>
    <row r="41" spans="1:6" x14ac:dyDescent="0.2">
      <c r="A41" s="204"/>
      <c r="B41" s="204"/>
      <c r="C41" s="204"/>
      <c r="D41" s="204"/>
    </row>
    <row r="42" spans="1:6" x14ac:dyDescent="0.2">
      <c r="A42" s="204"/>
      <c r="B42" s="204"/>
      <c r="C42" s="204"/>
      <c r="D42" s="204"/>
    </row>
    <row r="43" spans="1:6" x14ac:dyDescent="0.2">
      <c r="A43" s="204"/>
      <c r="B43" s="204"/>
      <c r="C43" s="204"/>
      <c r="D43" s="204"/>
    </row>
    <row r="44" spans="1:6" x14ac:dyDescent="0.2">
      <c r="A44" s="204"/>
      <c r="B44" s="204"/>
      <c r="C44" s="204"/>
      <c r="D44" s="204"/>
    </row>
  </sheetData>
  <mergeCells count="9">
    <mergeCell ref="C5:D5"/>
    <mergeCell ref="E5:F5"/>
    <mergeCell ref="A6:B6"/>
    <mergeCell ref="A7:B7"/>
    <mergeCell ref="A36:F36"/>
    <mergeCell ref="A8:A23"/>
    <mergeCell ref="A24:A28"/>
    <mergeCell ref="A29:A31"/>
    <mergeCell ref="A32:A34"/>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&amp;L&amp;"Tahoma,Normal"&amp;10 408</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23"/>
  <sheetViews>
    <sheetView showGridLines="0" view="pageBreakPreview" zoomScaleNormal="75" zoomScaleSheetLayoutView="100" workbookViewId="0">
      <selection activeCell="B40" sqref="B40"/>
    </sheetView>
  </sheetViews>
  <sheetFormatPr baseColWidth="10" defaultRowHeight="12.75" x14ac:dyDescent="0.2"/>
  <cols>
    <col min="1" max="1" width="21.42578125" style="161" customWidth="1"/>
    <col min="2" max="2" width="82.7109375" style="193" customWidth="1"/>
    <col min="3" max="3" width="15.28515625" style="161" customWidth="1"/>
    <col min="4" max="4" width="3.7109375" style="161" customWidth="1"/>
    <col min="5" max="5" width="12.28515625" style="194" customWidth="1"/>
    <col min="6" max="6" width="2.5703125" style="194" customWidth="1"/>
    <col min="7" max="7" width="4" style="171" customWidth="1"/>
    <col min="8" max="8" width="14.7109375" style="171" bestFit="1" customWidth="1"/>
    <col min="9" max="9" width="13.7109375" style="171" bestFit="1" customWidth="1"/>
    <col min="10" max="16384" width="11.42578125" style="171"/>
  </cols>
  <sheetData>
    <row r="1" spans="1:8" s="82" customFormat="1" ht="17.25" customHeight="1" x14ac:dyDescent="0.2">
      <c r="A1" s="427" t="s">
        <v>550</v>
      </c>
      <c r="B1" s="428"/>
      <c r="C1" s="429"/>
      <c r="D1" s="429"/>
      <c r="E1" s="113"/>
      <c r="F1" s="180" t="s">
        <v>704</v>
      </c>
    </row>
    <row r="2" spans="1:8" s="82" customFormat="1" ht="17.25" customHeight="1" x14ac:dyDescent="0.2">
      <c r="A2" s="427" t="s">
        <v>1072</v>
      </c>
      <c r="B2" s="428"/>
      <c r="C2" s="429"/>
      <c r="D2" s="429"/>
      <c r="E2" s="113"/>
      <c r="F2" s="113"/>
    </row>
    <row r="3" spans="1:8" s="82" customFormat="1" ht="15" x14ac:dyDescent="0.2">
      <c r="A3" s="427" t="s">
        <v>1063</v>
      </c>
      <c r="B3" s="428"/>
      <c r="C3" s="429"/>
      <c r="D3" s="429"/>
      <c r="E3" s="430"/>
      <c r="F3" s="429"/>
      <c r="G3" s="91"/>
    </row>
    <row r="4" spans="1:8" s="82" customFormat="1" ht="15" x14ac:dyDescent="0.2">
      <c r="A4" s="427"/>
      <c r="B4" s="428"/>
      <c r="C4" s="429"/>
      <c r="D4" s="429"/>
      <c r="E4" s="430"/>
      <c r="F4" s="429"/>
      <c r="G4" s="91"/>
    </row>
    <row r="5" spans="1:8" s="186" customFormat="1" ht="28.5" customHeight="1" x14ac:dyDescent="0.2">
      <c r="A5" s="320" t="s">
        <v>280</v>
      </c>
      <c r="B5" s="320" t="s">
        <v>294</v>
      </c>
      <c r="C5" s="907" t="s">
        <v>295</v>
      </c>
      <c r="D5" s="907"/>
      <c r="E5" s="907" t="s">
        <v>296</v>
      </c>
      <c r="F5" s="907"/>
    </row>
    <row r="6" spans="1:8" s="186" customFormat="1" ht="18" customHeight="1" x14ac:dyDescent="0.2">
      <c r="A6" s="944" t="s">
        <v>559</v>
      </c>
      <c r="B6" s="944"/>
      <c r="C6" s="500">
        <f>C7+C10+C13</f>
        <v>22459685.859999999</v>
      </c>
      <c r="D6" s="498"/>
      <c r="E6" s="498"/>
      <c r="F6" s="498"/>
    </row>
    <row r="7" spans="1:8" s="188" customFormat="1" ht="14.25" customHeight="1" x14ac:dyDescent="0.25">
      <c r="A7" s="925" t="s">
        <v>273</v>
      </c>
      <c r="B7" s="925"/>
      <c r="C7" s="647">
        <f>C9</f>
        <v>3617251.7</v>
      </c>
      <c r="D7" s="699"/>
      <c r="E7" s="699"/>
      <c r="F7" s="713"/>
      <c r="H7" s="199"/>
    </row>
    <row r="8" spans="1:8" s="188" customFormat="1" ht="14.25" customHeight="1" x14ac:dyDescent="0.25">
      <c r="A8" s="921" t="s">
        <v>21</v>
      </c>
      <c r="B8" s="676" t="s">
        <v>560</v>
      </c>
      <c r="C8" s="650">
        <f>C9</f>
        <v>3617251.7</v>
      </c>
      <c r="D8" s="93"/>
      <c r="E8" s="212"/>
      <c r="F8" s="520"/>
      <c r="H8" s="199"/>
    </row>
    <row r="9" spans="1:8" s="188" customFormat="1" ht="25.5" customHeight="1" x14ac:dyDescent="0.25">
      <c r="A9" s="921"/>
      <c r="B9" s="196" t="s">
        <v>561</v>
      </c>
      <c r="C9" s="643">
        <v>3617251.7</v>
      </c>
      <c r="D9" s="93"/>
      <c r="E9" s="212">
        <v>219</v>
      </c>
      <c r="F9" s="520"/>
      <c r="H9" s="199"/>
    </row>
    <row r="10" spans="1:8" s="188" customFormat="1" ht="17.25" customHeight="1" x14ac:dyDescent="0.25">
      <c r="A10" s="927" t="s">
        <v>265</v>
      </c>
      <c r="B10" s="927"/>
      <c r="C10" s="650">
        <f>C12</f>
        <v>1623460.98</v>
      </c>
      <c r="D10" s="93"/>
      <c r="E10" s="212"/>
      <c r="F10" s="520"/>
      <c r="H10" s="199"/>
    </row>
    <row r="11" spans="1:8" s="188" customFormat="1" ht="14.25" customHeight="1" x14ac:dyDescent="0.25">
      <c r="A11" s="921" t="s">
        <v>14</v>
      </c>
      <c r="B11" s="676" t="s">
        <v>562</v>
      </c>
      <c r="C11" s="650">
        <f>SUM(C12)</f>
        <v>1623460.98</v>
      </c>
      <c r="D11" s="93"/>
      <c r="E11" s="212"/>
      <c r="F11" s="520"/>
      <c r="H11" s="199"/>
    </row>
    <row r="12" spans="1:8" s="188" customFormat="1" ht="31.5" customHeight="1" x14ac:dyDescent="0.25">
      <c r="A12" s="946"/>
      <c r="B12" s="519" t="s">
        <v>880</v>
      </c>
      <c r="C12" s="643">
        <v>1623460.98</v>
      </c>
      <c r="D12" s="93"/>
      <c r="E12" s="212">
        <v>250</v>
      </c>
      <c r="F12" s="520"/>
      <c r="H12" s="199"/>
    </row>
    <row r="13" spans="1:8" s="188" customFormat="1" ht="14.25" customHeight="1" x14ac:dyDescent="0.25">
      <c r="A13" s="927" t="s">
        <v>274</v>
      </c>
      <c r="B13" s="927"/>
      <c r="C13" s="650">
        <f>C14+C16+C18</f>
        <v>17218973.18</v>
      </c>
      <c r="D13" s="93"/>
      <c r="E13" s="212"/>
      <c r="F13" s="520"/>
      <c r="H13" s="199"/>
    </row>
    <row r="14" spans="1:8" s="188" customFormat="1" ht="12.75" customHeight="1" x14ac:dyDescent="0.25">
      <c r="A14" s="921" t="s">
        <v>151</v>
      </c>
      <c r="B14" s="676" t="s">
        <v>328</v>
      </c>
      <c r="C14" s="650">
        <f>SUM(C15)</f>
        <v>5219738.4800000004</v>
      </c>
      <c r="D14" s="190"/>
      <c r="E14" s="705"/>
      <c r="F14" s="520"/>
    </row>
    <row r="15" spans="1:8" s="188" customFormat="1" ht="14.25" customHeight="1" x14ac:dyDescent="0.25">
      <c r="A15" s="946"/>
      <c r="B15" s="196" t="s">
        <v>563</v>
      </c>
      <c r="C15" s="643">
        <v>5219738.4800000004</v>
      </c>
      <c r="D15" s="190"/>
      <c r="E15" s="705">
        <v>130</v>
      </c>
      <c r="F15" s="520"/>
    </row>
    <row r="16" spans="1:8" s="188" customFormat="1" ht="14.25" customHeight="1" x14ac:dyDescent="0.25">
      <c r="A16" s="921" t="s">
        <v>38</v>
      </c>
      <c r="B16" s="676" t="s">
        <v>322</v>
      </c>
      <c r="C16" s="650">
        <f>SUM(C17)</f>
        <v>2494322.56</v>
      </c>
      <c r="D16" s="190"/>
      <c r="E16" s="705"/>
      <c r="F16" s="520"/>
    </row>
    <row r="17" spans="1:6" s="188" customFormat="1" ht="25.5" customHeight="1" x14ac:dyDescent="0.25">
      <c r="A17" s="946"/>
      <c r="B17" s="196" t="s">
        <v>564</v>
      </c>
      <c r="C17" s="643">
        <v>2494322.56</v>
      </c>
      <c r="D17" s="190"/>
      <c r="E17" s="705">
        <v>150</v>
      </c>
      <c r="F17" s="520"/>
    </row>
    <row r="18" spans="1:6" s="188" customFormat="1" ht="14.25" customHeight="1" x14ac:dyDescent="0.25">
      <c r="A18" s="921" t="s">
        <v>91</v>
      </c>
      <c r="B18" s="676" t="s">
        <v>565</v>
      </c>
      <c r="C18" s="650">
        <f>SUM(C19:C21)</f>
        <v>9504912.1400000006</v>
      </c>
      <c r="D18" s="190"/>
      <c r="E18" s="705"/>
      <c r="F18" s="520"/>
    </row>
    <row r="19" spans="1:6" s="188" customFormat="1" ht="25.5" x14ac:dyDescent="0.25">
      <c r="A19" s="921"/>
      <c r="B19" s="196" t="s">
        <v>878</v>
      </c>
      <c r="C19" s="643">
        <v>2077069.71</v>
      </c>
      <c r="D19" s="190"/>
      <c r="E19" s="705">
        <v>120</v>
      </c>
      <c r="F19" s="520"/>
    </row>
    <row r="20" spans="1:6" s="188" customFormat="1" ht="14.25" customHeight="1" x14ac:dyDescent="0.25">
      <c r="A20" s="921"/>
      <c r="B20" s="196" t="s">
        <v>879</v>
      </c>
      <c r="C20" s="643">
        <v>3803320.25</v>
      </c>
      <c r="D20" s="190"/>
      <c r="E20" s="705">
        <v>50</v>
      </c>
      <c r="F20" s="520"/>
    </row>
    <row r="21" spans="1:6" s="188" customFormat="1" ht="18" customHeight="1" x14ac:dyDescent="0.25">
      <c r="A21" s="922"/>
      <c r="B21" s="677" t="s">
        <v>566</v>
      </c>
      <c r="C21" s="652">
        <v>3624522.18</v>
      </c>
      <c r="D21" s="707"/>
      <c r="E21" s="708">
        <v>200</v>
      </c>
      <c r="F21" s="521"/>
    </row>
    <row r="22" spans="1:6" s="188" customFormat="1" ht="13.5" customHeight="1" x14ac:dyDescent="0.25">
      <c r="A22" s="115"/>
      <c r="B22" s="115"/>
      <c r="C22" s="432"/>
      <c r="D22" s="190"/>
      <c r="E22" s="191"/>
      <c r="F22" s="192"/>
    </row>
    <row r="23" spans="1:6" s="188" customFormat="1" ht="13.5" customHeight="1" x14ac:dyDescent="0.25">
      <c r="A23" s="188" t="s">
        <v>292</v>
      </c>
      <c r="B23" s="155"/>
      <c r="C23" s="115"/>
      <c r="D23" s="190"/>
      <c r="E23" s="191"/>
      <c r="F23" s="192"/>
    </row>
  </sheetData>
  <mergeCells count="11">
    <mergeCell ref="A14:A15"/>
    <mergeCell ref="A16:A17"/>
    <mergeCell ref="A18:A21"/>
    <mergeCell ref="A13:B13"/>
    <mergeCell ref="C5:D5"/>
    <mergeCell ref="A11:A12"/>
    <mergeCell ref="E5:F5"/>
    <mergeCell ref="A6:B6"/>
    <mergeCell ref="A7:B7"/>
    <mergeCell ref="A10:B10"/>
    <mergeCell ref="A8:A9"/>
  </mergeCells>
  <printOptions horizontalCentered="1" verticalCentered="1"/>
  <pageMargins left="0.98425196850393704" right="0.39370078740157483" top="0.39370078740157483" bottom="0.39370078740157483" header="0" footer="0.59055118110236227"/>
  <pageSetup scale="85" orientation="landscape" r:id="rId1"/>
  <headerFooter alignWithMargins="0">
    <oddFooter>&amp;R&amp;"Tahoma,Normal"&amp;10 409</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18"/>
  <sheetViews>
    <sheetView showGridLines="0" view="pageBreakPreview" zoomScaleNormal="75" zoomScaleSheetLayoutView="100" workbookViewId="0">
      <selection activeCell="B40" sqref="B40"/>
    </sheetView>
  </sheetViews>
  <sheetFormatPr baseColWidth="10" defaultRowHeight="12.75" x14ac:dyDescent="0.2"/>
  <cols>
    <col min="1" max="1" width="42.85546875" style="200" customWidth="1"/>
    <col min="2" max="2" width="47.7109375" style="200" customWidth="1"/>
    <col min="3" max="3" width="15.140625" style="200" customWidth="1"/>
    <col min="4" max="4" width="2.7109375" style="200" customWidth="1"/>
    <col min="5" max="5" width="11.85546875" style="200" customWidth="1"/>
    <col min="6" max="6" width="3.28515625" style="200" customWidth="1"/>
    <col min="7" max="16384" width="11.42578125" style="200"/>
  </cols>
  <sheetData>
    <row r="1" spans="1:6" s="150" customFormat="1" ht="15.75" customHeight="1" x14ac:dyDescent="0.2">
      <c r="A1" s="427" t="s">
        <v>1073</v>
      </c>
      <c r="B1" s="416"/>
      <c r="C1" s="429"/>
      <c r="D1" s="429"/>
      <c r="E1" s="429"/>
      <c r="F1" s="180" t="s">
        <v>705</v>
      </c>
    </row>
    <row r="2" spans="1:6" s="150" customFormat="1" ht="15.75" customHeight="1" x14ac:dyDescent="0.2">
      <c r="A2" s="427" t="s">
        <v>1063</v>
      </c>
      <c r="B2" s="416"/>
      <c r="C2" s="429"/>
      <c r="D2" s="429"/>
      <c r="E2" s="429"/>
      <c r="F2" s="429"/>
    </row>
    <row r="3" spans="1:6" ht="15" x14ac:dyDescent="0.2">
      <c r="A3" s="948"/>
      <c r="B3" s="948"/>
      <c r="C3" s="948"/>
      <c r="D3" s="948"/>
      <c r="E3" s="948"/>
      <c r="F3" s="416"/>
    </row>
    <row r="4" spans="1:6" s="201" customFormat="1" ht="30" customHeight="1" x14ac:dyDescent="0.2">
      <c r="A4" s="320" t="s">
        <v>280</v>
      </c>
      <c r="B4" s="320" t="s">
        <v>294</v>
      </c>
      <c r="C4" s="907" t="s">
        <v>295</v>
      </c>
      <c r="D4" s="907"/>
      <c r="E4" s="907" t="s">
        <v>296</v>
      </c>
      <c r="F4" s="907"/>
    </row>
    <row r="5" spans="1:6" s="201" customFormat="1" ht="27.75" customHeight="1" x14ac:dyDescent="0.2">
      <c r="A5" s="928" t="s">
        <v>290</v>
      </c>
      <c r="B5" s="928"/>
      <c r="C5" s="79">
        <f>+C6</f>
        <v>920000</v>
      </c>
      <c r="D5" s="396"/>
      <c r="E5" s="396"/>
      <c r="F5" s="396"/>
    </row>
    <row r="6" spans="1:6" s="201" customFormat="1" ht="21.75" customHeight="1" x14ac:dyDescent="0.2">
      <c r="A6" s="925" t="s">
        <v>262</v>
      </c>
      <c r="B6" s="925"/>
      <c r="C6" s="637">
        <f>+C7</f>
        <v>920000</v>
      </c>
      <c r="D6" s="638"/>
      <c r="E6" s="638"/>
      <c r="F6" s="638"/>
    </row>
    <row r="7" spans="1:6" s="201" customFormat="1" ht="20.25" customHeight="1" x14ac:dyDescent="0.2">
      <c r="A7" s="935" t="s">
        <v>253</v>
      </c>
      <c r="B7" s="680" t="s">
        <v>253</v>
      </c>
      <c r="C7" s="640">
        <f>+C8</f>
        <v>920000</v>
      </c>
      <c r="D7" s="162"/>
      <c r="E7" s="162"/>
      <c r="F7" s="162"/>
    </row>
    <row r="8" spans="1:6" s="201" customFormat="1" ht="40.5" customHeight="1" x14ac:dyDescent="0.2">
      <c r="A8" s="936"/>
      <c r="B8" s="677" t="s">
        <v>567</v>
      </c>
      <c r="C8" s="646">
        <v>920000</v>
      </c>
      <c r="D8" s="717"/>
      <c r="E8" s="646">
        <v>381473</v>
      </c>
      <c r="F8" s="717"/>
    </row>
    <row r="9" spans="1:6" ht="13.5" customHeight="1" x14ac:dyDescent="0.2">
      <c r="A9" s="321"/>
      <c r="B9" s="92"/>
      <c r="C9" s="93"/>
      <c r="D9" s="94"/>
      <c r="E9" s="94"/>
      <c r="F9" s="94"/>
    </row>
    <row r="10" spans="1:6" ht="18" customHeight="1" x14ac:dyDescent="0.2">
      <c r="A10" s="947" t="s">
        <v>317</v>
      </c>
      <c r="B10" s="947"/>
      <c r="C10" s="188"/>
      <c r="D10" s="188"/>
      <c r="E10" s="115"/>
      <c r="F10" s="115"/>
    </row>
    <row r="11" spans="1:6" x14ac:dyDescent="0.2">
      <c r="A11" s="202"/>
      <c r="B11" s="202"/>
      <c r="C11" s="203"/>
      <c r="D11" s="203"/>
      <c r="E11" s="123"/>
      <c r="F11" s="123"/>
    </row>
    <row r="12" spans="1:6" x14ac:dyDescent="0.2">
      <c r="A12" s="204"/>
      <c r="B12" s="204"/>
      <c r="C12" s="205"/>
      <c r="D12" s="205"/>
    </row>
    <row r="13" spans="1:6" x14ac:dyDescent="0.2">
      <c r="A13" s="204"/>
      <c r="B13" s="204"/>
      <c r="C13" s="204"/>
      <c r="D13" s="204"/>
    </row>
    <row r="14" spans="1:6" x14ac:dyDescent="0.2">
      <c r="A14" s="204"/>
      <c r="B14" s="204"/>
      <c r="C14" s="204"/>
      <c r="D14" s="204"/>
    </row>
    <row r="15" spans="1:6" x14ac:dyDescent="0.2">
      <c r="A15" s="204"/>
      <c r="B15" s="204"/>
      <c r="C15" s="204"/>
      <c r="D15" s="204"/>
    </row>
    <row r="16" spans="1:6" x14ac:dyDescent="0.2">
      <c r="A16" s="204"/>
      <c r="B16" s="204"/>
      <c r="C16" s="204"/>
      <c r="D16" s="204"/>
    </row>
    <row r="17" spans="1:4" x14ac:dyDescent="0.2">
      <c r="A17" s="204"/>
      <c r="B17" s="204"/>
      <c r="C17" s="204"/>
      <c r="D17" s="204"/>
    </row>
    <row r="18" spans="1:4" x14ac:dyDescent="0.2">
      <c r="A18" s="204"/>
      <c r="B18" s="204"/>
      <c r="C18" s="204"/>
      <c r="D18" s="204"/>
    </row>
  </sheetData>
  <mergeCells count="7">
    <mergeCell ref="A10:B10"/>
    <mergeCell ref="A3:E3"/>
    <mergeCell ref="C4:D4"/>
    <mergeCell ref="E4:F4"/>
    <mergeCell ref="A5:B5"/>
    <mergeCell ref="A6:B6"/>
    <mergeCell ref="A7:A8"/>
  </mergeCells>
  <printOptions horizontalCentered="1" verticalCentered="1"/>
  <pageMargins left="0.98425196850393704" right="0.39370078740157483" top="0.39370078740157483" bottom="0.39370078740157483" header="0" footer="0.59055118110236227"/>
  <pageSetup scale="95" orientation="landscape" r:id="rId1"/>
  <headerFooter alignWithMargins="0">
    <oddFooter>&amp;L&amp;"Tahoma,Normal"&amp;10 410</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18"/>
  <sheetViews>
    <sheetView showGridLines="0" view="pageBreakPreview" zoomScale="92" zoomScaleNormal="75" zoomScaleSheetLayoutView="92" workbookViewId="0">
      <selection activeCell="B40" sqref="B40"/>
    </sheetView>
  </sheetViews>
  <sheetFormatPr baseColWidth="10" defaultRowHeight="12.75" x14ac:dyDescent="0.2"/>
  <cols>
    <col min="1" max="1" width="42.85546875" style="200" customWidth="1"/>
    <col min="2" max="2" width="50.85546875" style="200" customWidth="1"/>
    <col min="3" max="3" width="15.140625" style="200" customWidth="1"/>
    <col min="4" max="4" width="2" style="200" customWidth="1"/>
    <col min="5" max="5" width="11.85546875" style="200" customWidth="1"/>
    <col min="6" max="6" width="3.28515625" style="200" customWidth="1"/>
    <col min="7" max="16384" width="11.42578125" style="200"/>
  </cols>
  <sheetData>
    <row r="1" spans="1:6" s="150" customFormat="1" ht="15.75" customHeight="1" x14ac:dyDescent="0.2">
      <c r="A1" s="178" t="s">
        <v>1073</v>
      </c>
      <c r="C1" s="179"/>
      <c r="D1" s="179"/>
      <c r="E1" s="179"/>
      <c r="F1" s="180" t="s">
        <v>706</v>
      </c>
    </row>
    <row r="2" spans="1:6" s="150" customFormat="1" ht="15.75" customHeight="1" x14ac:dyDescent="0.2">
      <c r="A2" s="178" t="s">
        <v>1046</v>
      </c>
      <c r="C2" s="179"/>
      <c r="D2" s="179"/>
      <c r="E2" s="179"/>
      <c r="F2" s="179"/>
    </row>
    <row r="3" spans="1:6" ht="15" x14ac:dyDescent="0.2">
      <c r="A3" s="932"/>
      <c r="B3" s="932"/>
      <c r="C3" s="932"/>
      <c r="D3" s="932"/>
      <c r="E3" s="932"/>
      <c r="F3" s="150"/>
    </row>
    <row r="4" spans="1:6" s="201" customFormat="1" ht="30" customHeight="1" x14ac:dyDescent="0.2">
      <c r="A4" s="95" t="s">
        <v>280</v>
      </c>
      <c r="B4" s="95" t="s">
        <v>294</v>
      </c>
      <c r="C4" s="907" t="s">
        <v>295</v>
      </c>
      <c r="D4" s="907"/>
      <c r="E4" s="907" t="s">
        <v>296</v>
      </c>
      <c r="F4" s="907"/>
    </row>
    <row r="5" spans="1:6" s="201" customFormat="1" ht="24" customHeight="1" x14ac:dyDescent="0.2">
      <c r="A5" s="928" t="s">
        <v>290</v>
      </c>
      <c r="B5" s="928"/>
      <c r="C5" s="79">
        <f>+C6</f>
        <v>1200000</v>
      </c>
      <c r="D5" s="396"/>
      <c r="E5" s="396"/>
      <c r="F5" s="396"/>
    </row>
    <row r="6" spans="1:6" s="201" customFormat="1" ht="18" customHeight="1" x14ac:dyDescent="0.2">
      <c r="A6" s="925" t="s">
        <v>262</v>
      </c>
      <c r="B6" s="925"/>
      <c r="C6" s="637">
        <f>+C7</f>
        <v>1200000</v>
      </c>
      <c r="D6" s="638"/>
      <c r="E6" s="638"/>
      <c r="F6" s="638"/>
    </row>
    <row r="7" spans="1:6" s="201" customFormat="1" ht="21.75" customHeight="1" x14ac:dyDescent="0.2">
      <c r="A7" s="935" t="s">
        <v>255</v>
      </c>
      <c r="B7" s="710" t="s">
        <v>255</v>
      </c>
      <c r="C7" s="640">
        <f>+C8</f>
        <v>1200000</v>
      </c>
      <c r="D7" s="162"/>
      <c r="E7" s="162"/>
      <c r="F7" s="162"/>
    </row>
    <row r="8" spans="1:6" s="201" customFormat="1" ht="36.75" customHeight="1" x14ac:dyDescent="0.2">
      <c r="A8" s="936"/>
      <c r="B8" s="677" t="s">
        <v>881</v>
      </c>
      <c r="C8" s="646">
        <v>1200000</v>
      </c>
      <c r="D8" s="717"/>
      <c r="E8" s="646">
        <v>1777227</v>
      </c>
      <c r="F8" s="717"/>
    </row>
    <row r="9" spans="1:6" ht="14.25" customHeight="1" x14ac:dyDescent="0.2">
      <c r="A9" s="96"/>
      <c r="B9" s="207"/>
      <c r="C9" s="93"/>
      <c r="D9" s="94"/>
      <c r="E9" s="94"/>
      <c r="F9" s="94"/>
    </row>
    <row r="10" spans="1:6" ht="18" customHeight="1" x14ac:dyDescent="0.2">
      <c r="A10" s="947" t="s">
        <v>317</v>
      </c>
      <c r="B10" s="947"/>
      <c r="C10" s="203"/>
      <c r="D10" s="203"/>
      <c r="E10" s="123"/>
      <c r="F10" s="123"/>
    </row>
    <row r="11" spans="1:6" x14ac:dyDescent="0.2">
      <c r="A11" s="202"/>
      <c r="B11" s="202"/>
      <c r="C11" s="203"/>
      <c r="D11" s="203"/>
      <c r="E11" s="123"/>
      <c r="F11" s="123"/>
    </row>
    <row r="12" spans="1:6" x14ac:dyDescent="0.2">
      <c r="A12" s="204"/>
      <c r="B12" s="204"/>
      <c r="C12" s="205"/>
      <c r="D12" s="205"/>
    </row>
    <row r="13" spans="1:6" x14ac:dyDescent="0.2">
      <c r="A13" s="204"/>
      <c r="B13" s="204"/>
      <c r="C13" s="204"/>
      <c r="D13" s="204"/>
    </row>
    <row r="14" spans="1:6" x14ac:dyDescent="0.2">
      <c r="A14" s="204"/>
      <c r="B14" s="204"/>
      <c r="C14" s="204"/>
      <c r="D14" s="204"/>
    </row>
    <row r="15" spans="1:6" x14ac:dyDescent="0.2">
      <c r="A15" s="204"/>
      <c r="B15" s="204"/>
      <c r="C15" s="204"/>
      <c r="D15" s="204"/>
    </row>
    <row r="16" spans="1:6" x14ac:dyDescent="0.2">
      <c r="A16" s="204"/>
      <c r="B16" s="204"/>
      <c r="C16" s="204"/>
      <c r="D16" s="204"/>
    </row>
    <row r="17" spans="1:4" x14ac:dyDescent="0.2">
      <c r="A17" s="204"/>
      <c r="B17" s="204"/>
      <c r="C17" s="204"/>
      <c r="D17" s="204"/>
    </row>
    <row r="18" spans="1:4" x14ac:dyDescent="0.2">
      <c r="A18" s="204"/>
      <c r="B18" s="204"/>
      <c r="C18" s="204"/>
      <c r="D18" s="204"/>
    </row>
  </sheetData>
  <mergeCells count="7">
    <mergeCell ref="A10:B10"/>
    <mergeCell ref="A3:E3"/>
    <mergeCell ref="C4:D4"/>
    <mergeCell ref="E4:F4"/>
    <mergeCell ref="A5:B5"/>
    <mergeCell ref="A6:B6"/>
    <mergeCell ref="A7:A8"/>
  </mergeCells>
  <printOptions horizontalCentered="1" verticalCentered="1"/>
  <pageMargins left="0.98425196850393704" right="0.39370078740157483" top="0.39370078740157483" bottom="0.39370078740157483" header="0" footer="0.59055118110236227"/>
  <pageSetup scale="95" orientation="landscape" r:id="rId1"/>
  <headerFooter alignWithMargins="0">
    <oddFooter>&amp;R&amp;"Tahoma,Normal"&amp;10 411</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72"/>
  <sheetViews>
    <sheetView showGridLines="0" view="pageBreakPreview" zoomScaleNormal="75" zoomScaleSheetLayoutView="100" workbookViewId="0">
      <selection activeCell="B40" sqref="B40"/>
    </sheetView>
  </sheetViews>
  <sheetFormatPr baseColWidth="10" defaultRowHeight="12.75" x14ac:dyDescent="0.2"/>
  <cols>
    <col min="1" max="1" width="23.7109375" style="161" customWidth="1"/>
    <col min="2" max="2" width="92.5703125" style="161" customWidth="1"/>
    <col min="3" max="3" width="19" style="161" customWidth="1"/>
    <col min="4" max="4" width="1.5703125" style="161" customWidth="1"/>
    <col min="5" max="5" width="12" style="175" customWidth="1"/>
    <col min="6" max="6" width="1.42578125" style="175" customWidth="1"/>
    <col min="7" max="16384" width="11.42578125" style="161"/>
  </cols>
  <sheetData>
    <row r="1" spans="1:8" s="123" customFormat="1" ht="14.25" customHeight="1" x14ac:dyDescent="0.2">
      <c r="A1" s="80" t="s">
        <v>1074</v>
      </c>
      <c r="B1" s="80"/>
      <c r="C1" s="80"/>
      <c r="D1" s="80"/>
      <c r="E1" s="80"/>
      <c r="F1" s="133" t="s">
        <v>707</v>
      </c>
      <c r="G1" s="159"/>
    </row>
    <row r="2" spans="1:8" s="123" customFormat="1" ht="14.25" customHeight="1" x14ac:dyDescent="0.2">
      <c r="A2" s="330" t="s">
        <v>1075</v>
      </c>
      <c r="B2" s="330"/>
      <c r="C2" s="330"/>
      <c r="D2" s="330"/>
      <c r="E2" s="208"/>
      <c r="F2" s="133"/>
      <c r="G2" s="159"/>
    </row>
    <row r="3" spans="1:8" ht="13.5" customHeight="1" x14ac:dyDescent="0.2">
      <c r="A3" s="149">
        <v>2013</v>
      </c>
      <c r="B3" s="150"/>
      <c r="C3" s="150"/>
      <c r="D3" s="150"/>
      <c r="E3" s="160"/>
      <c r="F3" s="160"/>
    </row>
    <row r="4" spans="1:8" ht="13.5" customHeight="1" x14ac:dyDescent="0.2">
      <c r="A4" s="149"/>
      <c r="B4" s="150"/>
      <c r="C4" s="150"/>
      <c r="D4" s="150"/>
      <c r="E4" s="160"/>
      <c r="F4" s="160"/>
    </row>
    <row r="5" spans="1:8" ht="14.25" customHeight="1" x14ac:dyDescent="0.2">
      <c r="A5" s="320" t="s">
        <v>280</v>
      </c>
      <c r="B5" s="320" t="s">
        <v>294</v>
      </c>
      <c r="C5" s="907" t="s">
        <v>295</v>
      </c>
      <c r="D5" s="907"/>
      <c r="E5" s="907" t="s">
        <v>568</v>
      </c>
      <c r="F5" s="907"/>
    </row>
    <row r="6" spans="1:8" s="152" customFormat="1" ht="13.5" customHeight="1" x14ac:dyDescent="0.2">
      <c r="A6" s="928" t="s">
        <v>569</v>
      </c>
      <c r="B6" s="928"/>
      <c r="C6" s="79">
        <f>C7</f>
        <v>33632925</v>
      </c>
      <c r="D6" s="396"/>
      <c r="E6" s="396"/>
      <c r="F6" s="396"/>
      <c r="G6" s="162"/>
      <c r="H6" s="163"/>
    </row>
    <row r="7" spans="1:8" ht="13.5" customHeight="1" x14ac:dyDescent="0.2">
      <c r="A7" s="930" t="s">
        <v>260</v>
      </c>
      <c r="B7" s="930"/>
      <c r="C7" s="683">
        <f>C8+C13+C15+C17+C19+C21+C23+C25+C27+C29+C31</f>
        <v>33632925</v>
      </c>
      <c r="D7" s="684"/>
      <c r="E7" s="720"/>
      <c r="F7" s="685"/>
      <c r="G7" s="164"/>
    </row>
    <row r="8" spans="1:8" ht="12.75" customHeight="1" x14ac:dyDescent="0.2">
      <c r="A8" s="921" t="s">
        <v>78</v>
      </c>
      <c r="B8" s="676" t="s">
        <v>78</v>
      </c>
      <c r="C8" s="721">
        <f>SUM(C9:C12)</f>
        <v>8520451</v>
      </c>
      <c r="D8" s="687"/>
      <c r="E8" s="722"/>
      <c r="F8" s="182"/>
      <c r="G8" s="176"/>
    </row>
    <row r="9" spans="1:8" ht="13.5" customHeight="1" x14ac:dyDescent="0.2">
      <c r="A9" s="921"/>
      <c r="B9" s="196" t="s">
        <v>789</v>
      </c>
      <c r="C9" s="209">
        <v>5104102</v>
      </c>
      <c r="D9" s="210"/>
      <c r="E9" s="211">
        <v>8</v>
      </c>
      <c r="F9" s="212"/>
      <c r="H9" s="176"/>
    </row>
    <row r="10" spans="1:8" ht="12" customHeight="1" x14ac:dyDescent="0.2">
      <c r="A10" s="921"/>
      <c r="B10" s="196" t="s">
        <v>790</v>
      </c>
      <c r="C10" s="209">
        <v>1730873</v>
      </c>
      <c r="D10" s="210"/>
      <c r="E10" s="211">
        <v>3</v>
      </c>
      <c r="F10" s="212"/>
      <c r="H10" s="176"/>
    </row>
    <row r="11" spans="1:8" ht="25.5" x14ac:dyDescent="0.2">
      <c r="A11" s="921"/>
      <c r="B11" s="196" t="s">
        <v>570</v>
      </c>
      <c r="C11" s="209">
        <v>749455</v>
      </c>
      <c r="D11" s="210"/>
      <c r="E11" s="211">
        <v>1</v>
      </c>
      <c r="F11" s="212"/>
      <c r="H11" s="176"/>
    </row>
    <row r="12" spans="1:8" ht="15" customHeight="1" x14ac:dyDescent="0.2">
      <c r="A12" s="921"/>
      <c r="B12" s="196" t="s">
        <v>571</v>
      </c>
      <c r="C12" s="209">
        <v>936021</v>
      </c>
      <c r="D12" s="210"/>
      <c r="E12" s="211">
        <v>7</v>
      </c>
      <c r="F12" s="212"/>
      <c r="H12" s="176"/>
    </row>
    <row r="13" spans="1:8" x14ac:dyDescent="0.2">
      <c r="A13" s="921" t="s">
        <v>21</v>
      </c>
      <c r="B13" s="676" t="s">
        <v>572</v>
      </c>
      <c r="C13" s="721">
        <f>SUM(C14)</f>
        <v>937912</v>
      </c>
      <c r="D13" s="687"/>
      <c r="E13" s="211"/>
      <c r="F13" s="212"/>
      <c r="H13" s="176"/>
    </row>
    <row r="14" spans="1:8" ht="12.75" customHeight="1" x14ac:dyDescent="0.2">
      <c r="A14" s="921"/>
      <c r="B14" s="196" t="s">
        <v>573</v>
      </c>
      <c r="C14" s="209">
        <v>937912</v>
      </c>
      <c r="D14" s="210"/>
      <c r="E14" s="211">
        <v>1</v>
      </c>
      <c r="F14" s="212"/>
      <c r="H14" s="176"/>
    </row>
    <row r="15" spans="1:8" x14ac:dyDescent="0.2">
      <c r="A15" s="921" t="s">
        <v>1</v>
      </c>
      <c r="B15" s="676" t="s">
        <v>1</v>
      </c>
      <c r="C15" s="721">
        <f>SUM(C16)</f>
        <v>1903041</v>
      </c>
      <c r="D15" s="687"/>
      <c r="E15" s="211"/>
      <c r="F15" s="212"/>
      <c r="H15" s="176"/>
    </row>
    <row r="16" spans="1:8" ht="12" customHeight="1" x14ac:dyDescent="0.2">
      <c r="A16" s="921"/>
      <c r="B16" s="196" t="s">
        <v>574</v>
      </c>
      <c r="C16" s="209">
        <v>1903041</v>
      </c>
      <c r="D16" s="210"/>
      <c r="E16" s="211">
        <v>3</v>
      </c>
      <c r="F16" s="212"/>
      <c r="H16" s="176"/>
    </row>
    <row r="17" spans="1:8" x14ac:dyDescent="0.2">
      <c r="A17" s="921" t="s">
        <v>81</v>
      </c>
      <c r="B17" s="676" t="s">
        <v>575</v>
      </c>
      <c r="C17" s="721">
        <f>SUM(C18)</f>
        <v>630142</v>
      </c>
      <c r="D17" s="687"/>
      <c r="E17" s="211"/>
      <c r="F17" s="212"/>
      <c r="H17" s="176"/>
    </row>
    <row r="18" spans="1:8" ht="25.5" x14ac:dyDescent="0.2">
      <c r="A18" s="921"/>
      <c r="B18" s="196" t="s">
        <v>576</v>
      </c>
      <c r="C18" s="209">
        <v>630142</v>
      </c>
      <c r="D18" s="210"/>
      <c r="E18" s="211">
        <v>2</v>
      </c>
      <c r="F18" s="212"/>
      <c r="H18" s="176"/>
    </row>
    <row r="19" spans="1:8" ht="12" customHeight="1" x14ac:dyDescent="0.2">
      <c r="A19" s="921"/>
      <c r="B19" s="676" t="s">
        <v>577</v>
      </c>
      <c r="C19" s="721">
        <f>SUM(C20)</f>
        <v>1799384</v>
      </c>
      <c r="D19" s="687"/>
      <c r="E19" s="211"/>
      <c r="F19" s="212"/>
      <c r="H19" s="176"/>
    </row>
    <row r="20" spans="1:8" ht="12" customHeight="1" x14ac:dyDescent="0.2">
      <c r="A20" s="921"/>
      <c r="B20" s="196" t="s">
        <v>882</v>
      </c>
      <c r="C20" s="209">
        <v>1799384</v>
      </c>
      <c r="D20" s="210"/>
      <c r="E20" s="211">
        <v>3</v>
      </c>
      <c r="F20" s="212"/>
      <c r="G20" s="176"/>
      <c r="H20" s="176"/>
    </row>
    <row r="21" spans="1:8" ht="13.5" customHeight="1" x14ac:dyDescent="0.2">
      <c r="A21" s="921" t="s">
        <v>151</v>
      </c>
      <c r="B21" s="676" t="s">
        <v>151</v>
      </c>
      <c r="C21" s="721">
        <f>SUM(C22)</f>
        <v>2216529</v>
      </c>
      <c r="D21" s="687"/>
      <c r="E21" s="211"/>
      <c r="F21" s="212"/>
      <c r="H21" s="176"/>
    </row>
    <row r="22" spans="1:8" ht="12.75" customHeight="1" x14ac:dyDescent="0.2">
      <c r="A22" s="921"/>
      <c r="B22" s="196" t="s">
        <v>883</v>
      </c>
      <c r="C22" s="209">
        <v>2216529</v>
      </c>
      <c r="D22" s="210"/>
      <c r="E22" s="211">
        <v>7</v>
      </c>
      <c r="F22" s="212"/>
      <c r="H22" s="176"/>
    </row>
    <row r="23" spans="1:8" ht="13.5" customHeight="1" x14ac:dyDescent="0.2">
      <c r="A23" s="921" t="s">
        <v>41</v>
      </c>
      <c r="B23" s="676" t="s">
        <v>337</v>
      </c>
      <c r="C23" s="721">
        <f>SUM(C24)</f>
        <v>1030638</v>
      </c>
      <c r="D23" s="687"/>
      <c r="E23" s="211"/>
      <c r="F23" s="691"/>
      <c r="H23" s="176"/>
    </row>
    <row r="24" spans="1:8" ht="15" customHeight="1" x14ac:dyDescent="0.2">
      <c r="A24" s="921"/>
      <c r="B24" s="196" t="s">
        <v>1121</v>
      </c>
      <c r="C24" s="209">
        <v>1030638</v>
      </c>
      <c r="D24" s="210"/>
      <c r="E24" s="211">
        <v>2</v>
      </c>
      <c r="F24" s="691"/>
      <c r="H24" s="176"/>
    </row>
    <row r="25" spans="1:8" ht="13.5" customHeight="1" x14ac:dyDescent="0.2">
      <c r="A25" s="921" t="s">
        <v>13</v>
      </c>
      <c r="B25" s="676" t="s">
        <v>578</v>
      </c>
      <c r="C25" s="721">
        <f>SUM(C26)</f>
        <v>2694058</v>
      </c>
      <c r="D25" s="687"/>
      <c r="E25" s="211"/>
      <c r="F25" s="691"/>
      <c r="H25" s="176"/>
    </row>
    <row r="26" spans="1:8" ht="14.25" customHeight="1" x14ac:dyDescent="0.2">
      <c r="A26" s="921"/>
      <c r="B26" s="196" t="s">
        <v>887</v>
      </c>
      <c r="C26" s="209">
        <v>2694058</v>
      </c>
      <c r="D26" s="210"/>
      <c r="E26" s="211">
        <v>4</v>
      </c>
      <c r="F26" s="691"/>
      <c r="H26" s="176"/>
    </row>
    <row r="27" spans="1:8" ht="11.25" customHeight="1" x14ac:dyDescent="0.2">
      <c r="A27" s="921"/>
      <c r="B27" s="676" t="s">
        <v>13</v>
      </c>
      <c r="C27" s="721">
        <f>SUM(C28)</f>
        <v>5895742</v>
      </c>
      <c r="D27" s="687"/>
      <c r="E27" s="211"/>
      <c r="F27" s="691"/>
      <c r="H27" s="176"/>
    </row>
    <row r="28" spans="1:8" ht="15" customHeight="1" x14ac:dyDescent="0.2">
      <c r="A28" s="921"/>
      <c r="B28" s="196" t="s">
        <v>579</v>
      </c>
      <c r="C28" s="209">
        <v>5895742</v>
      </c>
      <c r="D28" s="210"/>
      <c r="E28" s="211">
        <v>6</v>
      </c>
      <c r="F28" s="691"/>
      <c r="H28" s="176"/>
    </row>
    <row r="29" spans="1:8" x14ac:dyDescent="0.2">
      <c r="A29" s="921" t="s">
        <v>43</v>
      </c>
      <c r="B29" s="676" t="s">
        <v>43</v>
      </c>
      <c r="C29" s="721">
        <f>SUM(C30)</f>
        <v>1078908</v>
      </c>
      <c r="D29" s="687"/>
      <c r="E29" s="211"/>
      <c r="F29" s="691"/>
      <c r="H29" s="176"/>
    </row>
    <row r="30" spans="1:8" ht="25.5" x14ac:dyDescent="0.2">
      <c r="A30" s="921"/>
      <c r="B30" s="196" t="s">
        <v>886</v>
      </c>
      <c r="C30" s="209">
        <v>1078908</v>
      </c>
      <c r="D30" s="210"/>
      <c r="E30" s="211">
        <v>2</v>
      </c>
      <c r="F30" s="691"/>
      <c r="H30" s="176"/>
    </row>
    <row r="31" spans="1:8" x14ac:dyDescent="0.2">
      <c r="A31" s="921" t="s">
        <v>500</v>
      </c>
      <c r="B31" s="676" t="s">
        <v>305</v>
      </c>
      <c r="C31" s="721">
        <f>SUM(C32:C35)</f>
        <v>6926120</v>
      </c>
      <c r="D31" s="687"/>
      <c r="E31" s="211"/>
      <c r="F31" s="212"/>
      <c r="H31" s="176"/>
    </row>
    <row r="32" spans="1:8" ht="25.5" x14ac:dyDescent="0.2">
      <c r="A32" s="921"/>
      <c r="B32" s="196" t="s">
        <v>884</v>
      </c>
      <c r="C32" s="209">
        <v>959277</v>
      </c>
      <c r="D32" s="210"/>
      <c r="E32" s="211">
        <v>19</v>
      </c>
      <c r="F32" s="212"/>
      <c r="H32" s="176"/>
    </row>
    <row r="33" spans="1:8" ht="25.5" x14ac:dyDescent="0.2">
      <c r="A33" s="921"/>
      <c r="B33" s="196" t="s">
        <v>580</v>
      </c>
      <c r="C33" s="209">
        <v>1512043</v>
      </c>
      <c r="D33" s="210"/>
      <c r="E33" s="211">
        <v>0</v>
      </c>
      <c r="F33" s="212"/>
      <c r="H33" s="176"/>
    </row>
    <row r="34" spans="1:8" ht="38.25" x14ac:dyDescent="0.2">
      <c r="A34" s="921"/>
      <c r="B34" s="196" t="s">
        <v>885</v>
      </c>
      <c r="C34" s="209">
        <v>3595914</v>
      </c>
      <c r="D34" s="210"/>
      <c r="E34" s="211">
        <v>15</v>
      </c>
      <c r="F34" s="212"/>
      <c r="H34" s="176"/>
    </row>
    <row r="35" spans="1:8" ht="27" customHeight="1" x14ac:dyDescent="0.2">
      <c r="A35" s="922"/>
      <c r="B35" s="677" t="s">
        <v>1130</v>
      </c>
      <c r="C35" s="703">
        <v>858886</v>
      </c>
      <c r="D35" s="723"/>
      <c r="E35" s="693">
        <v>145</v>
      </c>
      <c r="F35" s="694"/>
      <c r="H35" s="176"/>
    </row>
    <row r="36" spans="1:8" x14ac:dyDescent="0.2">
      <c r="A36" s="195"/>
      <c r="B36" s="196"/>
      <c r="C36" s="209"/>
      <c r="D36" s="210"/>
      <c r="E36" s="211"/>
      <c r="F36" s="212"/>
      <c r="H36" s="176"/>
    </row>
    <row r="37" spans="1:8" ht="16.5" customHeight="1" x14ac:dyDescent="0.2">
      <c r="A37" s="949" t="s">
        <v>581</v>
      </c>
      <c r="B37" s="949"/>
      <c r="C37" s="949"/>
      <c r="D37" s="949"/>
      <c r="E37" s="949"/>
      <c r="F37" s="949"/>
      <c r="H37" s="176"/>
    </row>
    <row r="38" spans="1:8" ht="2.25" customHeight="1" x14ac:dyDescent="0.2">
      <c r="A38" s="949"/>
      <c r="B38" s="949"/>
      <c r="C38" s="949"/>
      <c r="D38" s="949"/>
      <c r="E38" s="949"/>
      <c r="F38" s="949"/>
      <c r="H38" s="176"/>
    </row>
    <row r="39" spans="1:8" ht="15" customHeight="1" x14ac:dyDescent="0.2">
      <c r="A39" s="170"/>
      <c r="B39" s="170"/>
      <c r="C39" s="169"/>
      <c r="D39" s="171"/>
      <c r="E39" s="172"/>
      <c r="F39" s="100"/>
      <c r="H39" s="176"/>
    </row>
    <row r="40" spans="1:8" ht="15" customHeight="1" x14ac:dyDescent="0.2">
      <c r="A40" s="170"/>
      <c r="B40" s="170"/>
      <c r="C40" s="169"/>
      <c r="E40" s="169"/>
      <c r="F40" s="173"/>
      <c r="H40" s="176"/>
    </row>
    <row r="41" spans="1:8" x14ac:dyDescent="0.2">
      <c r="A41" s="170"/>
      <c r="B41" s="168"/>
      <c r="C41" s="169"/>
      <c r="E41" s="169"/>
      <c r="F41" s="154"/>
      <c r="H41" s="176"/>
    </row>
    <row r="42" spans="1:8" x14ac:dyDescent="0.2">
      <c r="A42" s="170"/>
      <c r="B42" s="168"/>
      <c r="C42" s="169"/>
      <c r="E42" s="169"/>
      <c r="F42" s="174"/>
      <c r="H42" s="176"/>
    </row>
    <row r="43" spans="1:8" x14ac:dyDescent="0.2">
      <c r="A43" s="170"/>
      <c r="B43" s="168"/>
      <c r="C43" s="169"/>
      <c r="E43" s="169"/>
      <c r="F43" s="174"/>
      <c r="H43" s="176"/>
    </row>
    <row r="44" spans="1:8" x14ac:dyDescent="0.2">
      <c r="A44" s="170"/>
      <c r="B44" s="168"/>
      <c r="C44" s="169"/>
      <c r="E44" s="169"/>
      <c r="F44" s="174"/>
      <c r="H44" s="176"/>
    </row>
    <row r="45" spans="1:8" x14ac:dyDescent="0.2">
      <c r="A45" s="170"/>
      <c r="B45" s="170"/>
      <c r="C45" s="169"/>
      <c r="E45" s="169"/>
      <c r="F45" s="174"/>
      <c r="H45" s="176"/>
    </row>
    <row r="46" spans="1:8" x14ac:dyDescent="0.2">
      <c r="A46" s="170"/>
      <c r="B46" s="168"/>
      <c r="C46" s="169"/>
      <c r="E46" s="169"/>
      <c r="F46" s="174"/>
      <c r="H46" s="176"/>
    </row>
    <row r="47" spans="1:8" x14ac:dyDescent="0.2">
      <c r="A47" s="170"/>
      <c r="B47" s="170"/>
      <c r="C47" s="169"/>
      <c r="E47" s="169"/>
      <c r="F47" s="174"/>
      <c r="H47" s="176"/>
    </row>
    <row r="48" spans="1:8" x14ac:dyDescent="0.2">
      <c r="A48" s="170"/>
      <c r="B48" s="168"/>
      <c r="C48" s="169"/>
      <c r="E48" s="169"/>
      <c r="F48" s="174"/>
      <c r="H48" s="176"/>
    </row>
    <row r="49" spans="1:8" x14ac:dyDescent="0.2">
      <c r="A49" s="170"/>
      <c r="B49" s="170"/>
      <c r="C49" s="169"/>
      <c r="E49" s="169"/>
      <c r="F49" s="174"/>
      <c r="H49" s="176"/>
    </row>
    <row r="50" spans="1:8" x14ac:dyDescent="0.2">
      <c r="A50" s="170"/>
      <c r="B50" s="168"/>
      <c r="C50" s="169"/>
      <c r="E50" s="169"/>
      <c r="F50" s="174"/>
    </row>
    <row r="51" spans="1:8" x14ac:dyDescent="0.2">
      <c r="A51" s="170"/>
      <c r="B51" s="170"/>
      <c r="C51" s="169"/>
      <c r="E51" s="169"/>
      <c r="F51" s="174"/>
    </row>
    <row r="52" spans="1:8" x14ac:dyDescent="0.2">
      <c r="A52" s="170"/>
      <c r="B52" s="168"/>
      <c r="C52" s="169"/>
      <c r="E52" s="169"/>
      <c r="F52" s="174"/>
    </row>
    <row r="53" spans="1:8" x14ac:dyDescent="0.2">
      <c r="A53" s="170"/>
      <c r="B53" s="168"/>
      <c r="C53" s="169"/>
      <c r="E53" s="169"/>
      <c r="F53" s="174"/>
    </row>
    <row r="54" spans="1:8" x14ac:dyDescent="0.2">
      <c r="E54" s="169"/>
      <c r="F54" s="174"/>
    </row>
    <row r="55" spans="1:8" x14ac:dyDescent="0.2">
      <c r="E55" s="169"/>
      <c r="F55" s="174"/>
    </row>
    <row r="56" spans="1:8" x14ac:dyDescent="0.2">
      <c r="E56" s="169"/>
      <c r="F56" s="174"/>
    </row>
    <row r="57" spans="1:8" x14ac:dyDescent="0.2">
      <c r="E57" s="169"/>
      <c r="F57" s="174"/>
    </row>
    <row r="58" spans="1:8" x14ac:dyDescent="0.2">
      <c r="E58" s="169"/>
      <c r="F58" s="174"/>
    </row>
    <row r="59" spans="1:8" x14ac:dyDescent="0.2">
      <c r="E59" s="169"/>
      <c r="F59" s="174"/>
    </row>
    <row r="60" spans="1:8" x14ac:dyDescent="0.2">
      <c r="E60" s="169"/>
      <c r="F60" s="174"/>
    </row>
    <row r="61" spans="1:8" x14ac:dyDescent="0.2">
      <c r="F61" s="174"/>
    </row>
    <row r="62" spans="1:8" x14ac:dyDescent="0.2">
      <c r="F62" s="174"/>
    </row>
    <row r="63" spans="1:8" x14ac:dyDescent="0.2">
      <c r="F63" s="174"/>
    </row>
    <row r="64" spans="1:8" x14ac:dyDescent="0.2">
      <c r="F64" s="174"/>
    </row>
    <row r="65" spans="6:6" x14ac:dyDescent="0.2">
      <c r="F65" s="174"/>
    </row>
    <row r="66" spans="6:6" x14ac:dyDescent="0.2">
      <c r="F66" s="174"/>
    </row>
    <row r="67" spans="6:6" x14ac:dyDescent="0.2">
      <c r="F67" s="174"/>
    </row>
    <row r="68" spans="6:6" x14ac:dyDescent="0.2">
      <c r="F68" s="174"/>
    </row>
    <row r="69" spans="6:6" x14ac:dyDescent="0.2">
      <c r="F69" s="174"/>
    </row>
    <row r="70" spans="6:6" x14ac:dyDescent="0.2">
      <c r="F70" s="174"/>
    </row>
    <row r="71" spans="6:6" x14ac:dyDescent="0.2">
      <c r="F71" s="174"/>
    </row>
    <row r="72" spans="6:6" x14ac:dyDescent="0.2">
      <c r="F72" s="174"/>
    </row>
  </sheetData>
  <autoFilter ref="A5:F36">
    <filterColumn colId="2" showButton="0"/>
    <filterColumn colId="4" showButton="0"/>
  </autoFilter>
  <mergeCells count="14">
    <mergeCell ref="A13:A14"/>
    <mergeCell ref="C5:D5"/>
    <mergeCell ref="E5:F5"/>
    <mergeCell ref="A6:B6"/>
    <mergeCell ref="A8:A12"/>
    <mergeCell ref="A7:B7"/>
    <mergeCell ref="A31:A35"/>
    <mergeCell ref="A37:F38"/>
    <mergeCell ref="A15:A16"/>
    <mergeCell ref="A17:A20"/>
    <mergeCell ref="A21:A22"/>
    <mergeCell ref="A23:A24"/>
    <mergeCell ref="A25:A28"/>
    <mergeCell ref="A29:A30"/>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&amp;L&amp;"Tahoma,Normal"&amp;10 412</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E17"/>
  <sheetViews>
    <sheetView showGridLines="0" view="pageBreakPreview" zoomScaleNormal="100" zoomScaleSheetLayoutView="100" workbookViewId="0">
      <selection activeCell="B40" sqref="B40"/>
    </sheetView>
  </sheetViews>
  <sheetFormatPr baseColWidth="10" defaultRowHeight="15" x14ac:dyDescent="0.25"/>
  <cols>
    <col min="1" max="1" width="18.5703125" customWidth="1"/>
    <col min="2" max="2" width="7.85546875" customWidth="1"/>
    <col min="3" max="3" width="43.7109375" customWidth="1"/>
    <col min="4" max="4" width="14" customWidth="1"/>
    <col min="5" max="5" width="35.28515625" customWidth="1"/>
  </cols>
  <sheetData>
    <row r="1" spans="1:5" x14ac:dyDescent="0.25">
      <c r="A1" s="7" t="s">
        <v>1048</v>
      </c>
      <c r="B1" s="7"/>
      <c r="C1" s="8"/>
      <c r="D1" s="315"/>
      <c r="E1" s="315" t="s">
        <v>19</v>
      </c>
    </row>
    <row r="2" spans="1:5" x14ac:dyDescent="0.25">
      <c r="A2" s="20" t="s">
        <v>1049</v>
      </c>
      <c r="B2" s="20"/>
      <c r="C2" s="8"/>
      <c r="D2" s="315"/>
      <c r="E2" s="348"/>
    </row>
    <row r="3" spans="1:5" x14ac:dyDescent="0.25">
      <c r="A3" s="349">
        <v>2013</v>
      </c>
      <c r="B3" s="350"/>
      <c r="C3" s="349"/>
      <c r="D3" s="351"/>
      <c r="E3" s="348"/>
    </row>
    <row r="4" spans="1:5" x14ac:dyDescent="0.25">
      <c r="A4" s="352"/>
      <c r="B4" s="352"/>
      <c r="C4" s="352"/>
      <c r="D4" s="351"/>
      <c r="E4" s="348"/>
    </row>
    <row r="5" spans="1:5" ht="33" customHeight="1" x14ac:dyDescent="0.25">
      <c r="A5" s="314" t="s">
        <v>3</v>
      </c>
      <c r="B5" s="314" t="s">
        <v>29</v>
      </c>
      <c r="C5" s="314" t="s">
        <v>30</v>
      </c>
      <c r="D5" s="314" t="s">
        <v>31</v>
      </c>
      <c r="E5" s="314" t="s">
        <v>32</v>
      </c>
    </row>
    <row r="6" spans="1:5" ht="40.5" customHeight="1" x14ac:dyDescent="0.25">
      <c r="A6" s="541" t="s">
        <v>41</v>
      </c>
      <c r="B6" s="542">
        <v>2</v>
      </c>
      <c r="C6" s="539" t="s">
        <v>803</v>
      </c>
      <c r="D6" s="543" t="s">
        <v>34</v>
      </c>
      <c r="E6" s="543" t="s">
        <v>1102</v>
      </c>
    </row>
    <row r="7" spans="1:5" ht="26.25" customHeight="1" x14ac:dyDescent="0.25">
      <c r="A7" s="23" t="s">
        <v>42</v>
      </c>
      <c r="B7" s="24">
        <v>1</v>
      </c>
      <c r="C7" s="25" t="s">
        <v>803</v>
      </c>
      <c r="D7" s="25" t="s">
        <v>34</v>
      </c>
      <c r="E7" s="25" t="s">
        <v>1098</v>
      </c>
    </row>
    <row r="8" spans="1:5" ht="25.5" customHeight="1" x14ac:dyDescent="0.25">
      <c r="A8" s="878" t="s">
        <v>13</v>
      </c>
      <c r="B8" s="879">
        <v>2</v>
      </c>
      <c r="C8" s="517" t="s">
        <v>803</v>
      </c>
      <c r="D8" s="877" t="s">
        <v>34</v>
      </c>
      <c r="E8" s="877" t="s">
        <v>1102</v>
      </c>
    </row>
    <row r="9" spans="1:5" ht="33.75" customHeight="1" x14ac:dyDescent="0.25">
      <c r="A9" s="878"/>
      <c r="B9" s="879"/>
      <c r="C9" s="25" t="s">
        <v>804</v>
      </c>
      <c r="D9" s="877"/>
      <c r="E9" s="877"/>
    </row>
    <row r="10" spans="1:5" ht="33" customHeight="1" x14ac:dyDescent="0.25">
      <c r="A10" s="23" t="s">
        <v>43</v>
      </c>
      <c r="B10" s="24">
        <v>1</v>
      </c>
      <c r="C10" s="25" t="s">
        <v>803</v>
      </c>
      <c r="D10" s="25" t="s">
        <v>34</v>
      </c>
      <c r="E10" s="25" t="s">
        <v>1098</v>
      </c>
    </row>
    <row r="11" spans="1:5" ht="25.5" customHeight="1" x14ac:dyDescent="0.25">
      <c r="A11" s="878" t="s">
        <v>44</v>
      </c>
      <c r="B11" s="879">
        <v>2</v>
      </c>
      <c r="C11" s="517" t="s">
        <v>803</v>
      </c>
      <c r="D11" s="877" t="s">
        <v>34</v>
      </c>
      <c r="E11" s="877" t="s">
        <v>1103</v>
      </c>
    </row>
    <row r="12" spans="1:5" ht="33" customHeight="1" x14ac:dyDescent="0.25">
      <c r="A12" s="878"/>
      <c r="B12" s="879"/>
      <c r="C12" s="25" t="s">
        <v>804</v>
      </c>
      <c r="D12" s="877"/>
      <c r="E12" s="877"/>
    </row>
    <row r="13" spans="1:5" ht="15.75" customHeight="1" x14ac:dyDescent="0.25">
      <c r="A13" s="878" t="s">
        <v>45</v>
      </c>
      <c r="B13" s="879">
        <v>2</v>
      </c>
      <c r="C13" s="517" t="s">
        <v>803</v>
      </c>
      <c r="D13" s="877" t="s">
        <v>34</v>
      </c>
      <c r="E13" s="877" t="s">
        <v>1104</v>
      </c>
    </row>
    <row r="14" spans="1:5" ht="33" customHeight="1" x14ac:dyDescent="0.25">
      <c r="A14" s="880"/>
      <c r="B14" s="881"/>
      <c r="C14" s="540" t="s">
        <v>804</v>
      </c>
      <c r="D14" s="882"/>
      <c r="E14" s="882"/>
    </row>
    <row r="15" spans="1:5" x14ac:dyDescent="0.25">
      <c r="A15" s="29"/>
      <c r="B15" s="29"/>
      <c r="C15" s="29"/>
      <c r="D15" s="30"/>
      <c r="E15" s="348"/>
    </row>
    <row r="16" spans="1:5" ht="19.5" customHeight="1" x14ac:dyDescent="0.25">
      <c r="A16" s="31" t="s">
        <v>73</v>
      </c>
      <c r="B16" s="31"/>
      <c r="C16" s="31"/>
      <c r="D16" s="30"/>
      <c r="E16" s="348"/>
    </row>
    <row r="17" spans="1:5" x14ac:dyDescent="0.25">
      <c r="A17" s="883" t="s">
        <v>777</v>
      </c>
      <c r="B17" s="883"/>
      <c r="C17" s="883"/>
      <c r="D17" s="883"/>
      <c r="E17" s="883"/>
    </row>
  </sheetData>
  <mergeCells count="13">
    <mergeCell ref="B13:B14"/>
    <mergeCell ref="D13:D14"/>
    <mergeCell ref="E13:E14"/>
    <mergeCell ref="A17:E17"/>
    <mergeCell ref="A8:A9"/>
    <mergeCell ref="B8:B9"/>
    <mergeCell ref="D8:D9"/>
    <mergeCell ref="E8:E9"/>
    <mergeCell ref="A11:A12"/>
    <mergeCell ref="B11:B12"/>
    <mergeCell ref="D11:D12"/>
    <mergeCell ref="E11:E12"/>
    <mergeCell ref="A13:A14"/>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&amp;R&amp;"Tahoma,Normal"&amp;10 359</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70"/>
  <sheetViews>
    <sheetView showGridLines="0" view="pageBreakPreview" zoomScaleNormal="75" zoomScaleSheetLayoutView="100" workbookViewId="0">
      <selection activeCell="B40" sqref="B40"/>
    </sheetView>
  </sheetViews>
  <sheetFormatPr baseColWidth="10" defaultRowHeight="12.75" x14ac:dyDescent="0.2"/>
  <cols>
    <col min="1" max="1" width="21.28515625" style="161" customWidth="1"/>
    <col min="2" max="2" width="92.5703125" style="161" customWidth="1"/>
    <col min="3" max="3" width="15.140625" style="161" customWidth="1"/>
    <col min="4" max="4" width="4.85546875" style="161" customWidth="1"/>
    <col min="5" max="5" width="10.5703125" style="175" customWidth="1"/>
    <col min="6" max="6" width="2.85546875" style="175" customWidth="1"/>
    <col min="7" max="16384" width="11.42578125" style="161"/>
  </cols>
  <sheetData>
    <row r="1" spans="1:8" s="123" customFormat="1" ht="15" x14ac:dyDescent="0.2">
      <c r="A1" s="80" t="s">
        <v>1076</v>
      </c>
      <c r="B1" s="80"/>
      <c r="C1" s="80"/>
      <c r="D1" s="80"/>
      <c r="E1" s="208"/>
      <c r="F1" s="133" t="s">
        <v>708</v>
      </c>
      <c r="G1" s="159"/>
    </row>
    <row r="2" spans="1:8" s="123" customFormat="1" ht="15" x14ac:dyDescent="0.2">
      <c r="A2" s="330" t="s">
        <v>1077</v>
      </c>
      <c r="B2" s="330"/>
      <c r="C2" s="330"/>
      <c r="D2" s="330"/>
      <c r="E2" s="208"/>
      <c r="F2" s="133"/>
      <c r="G2" s="159"/>
    </row>
    <row r="3" spans="1:8" ht="14.25" customHeight="1" x14ac:dyDescent="0.2">
      <c r="A3" s="149">
        <v>2013</v>
      </c>
      <c r="B3" s="150"/>
      <c r="C3" s="150"/>
      <c r="D3" s="150"/>
      <c r="E3" s="160"/>
      <c r="F3" s="160"/>
    </row>
    <row r="4" spans="1:8" ht="12" customHeight="1" x14ac:dyDescent="0.2">
      <c r="A4" s="149"/>
      <c r="B4" s="150"/>
      <c r="C4" s="150"/>
      <c r="D4" s="150"/>
      <c r="E4" s="160"/>
      <c r="F4" s="160"/>
    </row>
    <row r="5" spans="1:8" ht="18.75" customHeight="1" x14ac:dyDescent="0.2">
      <c r="A5" s="320" t="s">
        <v>280</v>
      </c>
      <c r="B5" s="320" t="s">
        <v>294</v>
      </c>
      <c r="C5" s="907" t="s">
        <v>295</v>
      </c>
      <c r="D5" s="907"/>
      <c r="E5" s="907" t="s">
        <v>568</v>
      </c>
      <c r="F5" s="907"/>
    </row>
    <row r="6" spans="1:8" s="152" customFormat="1" ht="15" customHeight="1" x14ac:dyDescent="0.2">
      <c r="A6" s="944" t="s">
        <v>791</v>
      </c>
      <c r="B6" s="944"/>
      <c r="C6" s="494">
        <f>C7</f>
        <v>39165283</v>
      </c>
      <c r="D6" s="498"/>
      <c r="E6" s="498"/>
      <c r="F6" s="498"/>
      <c r="G6" s="162"/>
      <c r="H6" s="163"/>
    </row>
    <row r="7" spans="1:8" ht="18.75" customHeight="1" x14ac:dyDescent="0.2">
      <c r="A7" s="930" t="s">
        <v>260</v>
      </c>
      <c r="B7" s="930"/>
      <c r="C7" s="724">
        <f>SUM(C8,C10,C13,C15,C17,C28,C30,C32,'UNIDADES DE RIEGO 2013 (2)'!C6,'UNIDADES DE RIEGO 2013 (2)'!C8,'UNIDADES DE RIEGO 2013 (2)'!C10,'UNIDADES DE RIEGO 2013 (2)'!C12,'UNIDADES DE RIEGO 2013 (2)'!C15,'UNIDADES DE RIEGO 2013 (2)'!C17,'UNIDADES DE RIEGO 2013 (2)'!C19,'UNIDADES DE RIEGO 2013 (2)'!C23,'UNIDADES DE RIEGO 2013 (2)'!C25,'UNIDADES DE RIEGO 2013 (2)'!C27)</f>
        <v>39165283</v>
      </c>
      <c r="D7" s="684"/>
      <c r="E7" s="720"/>
      <c r="F7" s="685"/>
      <c r="G7" s="164"/>
    </row>
    <row r="8" spans="1:8" x14ac:dyDescent="0.2">
      <c r="A8" s="921" t="s">
        <v>162</v>
      </c>
      <c r="B8" s="676" t="s">
        <v>162</v>
      </c>
      <c r="C8" s="686">
        <f>SUM(C9)</f>
        <v>1871542</v>
      </c>
      <c r="D8" s="687"/>
      <c r="E8" s="722"/>
      <c r="F8" s="182"/>
      <c r="G8" s="176"/>
    </row>
    <row r="9" spans="1:8" ht="15" customHeight="1" x14ac:dyDescent="0.2">
      <c r="A9" s="921"/>
      <c r="B9" s="196" t="s">
        <v>582</v>
      </c>
      <c r="C9" s="166">
        <v>1871542</v>
      </c>
      <c r="D9" s="210"/>
      <c r="E9" s="211">
        <v>52</v>
      </c>
      <c r="F9" s="212"/>
      <c r="H9" s="176"/>
    </row>
    <row r="10" spans="1:8" x14ac:dyDescent="0.2">
      <c r="A10" s="921" t="s">
        <v>153</v>
      </c>
      <c r="B10" s="676" t="s">
        <v>153</v>
      </c>
      <c r="C10" s="686">
        <f>SUM(C11:C12)</f>
        <v>4798114</v>
      </c>
      <c r="D10" s="687"/>
      <c r="E10" s="211"/>
      <c r="F10" s="212"/>
      <c r="H10" s="176"/>
    </row>
    <row r="11" spans="1:8" ht="15" customHeight="1" x14ac:dyDescent="0.2">
      <c r="A11" s="921"/>
      <c r="B11" s="196" t="s">
        <v>583</v>
      </c>
      <c r="C11" s="166">
        <v>4213114</v>
      </c>
      <c r="D11" s="210"/>
      <c r="E11" s="211">
        <v>145</v>
      </c>
      <c r="F11" s="212"/>
      <c r="H11" s="176"/>
    </row>
    <row r="12" spans="1:8" ht="25.5" x14ac:dyDescent="0.2">
      <c r="A12" s="921"/>
      <c r="B12" s="196" t="s">
        <v>888</v>
      </c>
      <c r="C12" s="166">
        <v>585000</v>
      </c>
      <c r="D12" s="210"/>
      <c r="E12" s="211">
        <v>300</v>
      </c>
      <c r="F12" s="212"/>
      <c r="H12" s="176"/>
    </row>
    <row r="13" spans="1:8" ht="15" customHeight="1" x14ac:dyDescent="0.2">
      <c r="A13" s="921"/>
      <c r="B13" s="676" t="s">
        <v>584</v>
      </c>
      <c r="C13" s="686">
        <f>SUM(C14)</f>
        <v>2563354</v>
      </c>
      <c r="D13" s="687"/>
      <c r="E13" s="211"/>
      <c r="F13" s="212"/>
      <c r="H13" s="176"/>
    </row>
    <row r="14" spans="1:8" ht="26.25" customHeight="1" x14ac:dyDescent="0.2">
      <c r="A14" s="921"/>
      <c r="B14" s="196" t="s">
        <v>585</v>
      </c>
      <c r="C14" s="166">
        <v>2563354</v>
      </c>
      <c r="D14" s="210"/>
      <c r="E14" s="211">
        <v>24</v>
      </c>
      <c r="F14" s="212"/>
      <c r="H14" s="176"/>
    </row>
    <row r="15" spans="1:8" ht="15" customHeight="1" x14ac:dyDescent="0.2">
      <c r="A15" s="921"/>
      <c r="B15" s="676" t="s">
        <v>586</v>
      </c>
      <c r="C15" s="686">
        <f>SUM(C16)</f>
        <v>1630610</v>
      </c>
      <c r="D15" s="687"/>
      <c r="E15" s="211"/>
      <c r="F15" s="212"/>
      <c r="H15" s="176"/>
    </row>
    <row r="16" spans="1:8" ht="15" customHeight="1" x14ac:dyDescent="0.2">
      <c r="A16" s="921"/>
      <c r="B16" s="196" t="s">
        <v>587</v>
      </c>
      <c r="C16" s="166">
        <v>1630610</v>
      </c>
      <c r="D16" s="210"/>
      <c r="E16" s="211">
        <v>46</v>
      </c>
      <c r="F16" s="212"/>
      <c r="H16" s="176"/>
    </row>
    <row r="17" spans="1:8" ht="15" customHeight="1" x14ac:dyDescent="0.2">
      <c r="A17" s="921"/>
      <c r="B17" s="676" t="s">
        <v>425</v>
      </c>
      <c r="C17" s="686">
        <f>SUM(C18:C27)</f>
        <v>8272558</v>
      </c>
      <c r="D17" s="687"/>
      <c r="E17" s="211"/>
      <c r="F17" s="212"/>
      <c r="H17" s="176"/>
    </row>
    <row r="18" spans="1:8" ht="15" customHeight="1" x14ac:dyDescent="0.2">
      <c r="A18" s="921"/>
      <c r="B18" s="196" t="s">
        <v>588</v>
      </c>
      <c r="C18" s="166">
        <v>1152129</v>
      </c>
      <c r="D18" s="210"/>
      <c r="E18" s="211">
        <v>21</v>
      </c>
      <c r="F18" s="212"/>
      <c r="H18" s="176"/>
    </row>
    <row r="19" spans="1:8" ht="15" customHeight="1" x14ac:dyDescent="0.2">
      <c r="A19" s="921"/>
      <c r="B19" s="196" t="s">
        <v>589</v>
      </c>
      <c r="C19" s="166">
        <v>1145935</v>
      </c>
      <c r="D19" s="210"/>
      <c r="E19" s="211">
        <v>29</v>
      </c>
      <c r="F19" s="212"/>
      <c r="H19" s="176"/>
    </row>
    <row r="20" spans="1:8" ht="12.75" customHeight="1" x14ac:dyDescent="0.2">
      <c r="A20" s="921"/>
      <c r="B20" s="196" t="s">
        <v>590</v>
      </c>
      <c r="C20" s="166">
        <v>1068077</v>
      </c>
      <c r="D20" s="210"/>
      <c r="E20" s="211">
        <v>18</v>
      </c>
      <c r="F20" s="212"/>
      <c r="G20" s="176"/>
      <c r="H20" s="176"/>
    </row>
    <row r="21" spans="1:8" ht="15" customHeight="1" x14ac:dyDescent="0.2">
      <c r="A21" s="921"/>
      <c r="B21" s="196" t="s">
        <v>591</v>
      </c>
      <c r="C21" s="166">
        <v>1059955</v>
      </c>
      <c r="D21" s="210"/>
      <c r="E21" s="211">
        <v>18</v>
      </c>
      <c r="F21" s="212"/>
      <c r="H21" s="176"/>
    </row>
    <row r="22" spans="1:8" ht="15" customHeight="1" x14ac:dyDescent="0.2">
      <c r="A22" s="921"/>
      <c r="B22" s="196" t="s">
        <v>592</v>
      </c>
      <c r="C22" s="166">
        <v>922835</v>
      </c>
      <c r="D22" s="210"/>
      <c r="E22" s="211">
        <v>13</v>
      </c>
      <c r="F22" s="212"/>
      <c r="H22" s="176"/>
    </row>
    <row r="23" spans="1:8" ht="15" customHeight="1" x14ac:dyDescent="0.2">
      <c r="A23" s="921"/>
      <c r="B23" s="196" t="s">
        <v>593</v>
      </c>
      <c r="C23" s="166">
        <v>831253</v>
      </c>
      <c r="D23" s="210"/>
      <c r="E23" s="211">
        <v>14</v>
      </c>
      <c r="F23" s="212"/>
      <c r="H23" s="176"/>
    </row>
    <row r="24" spans="1:8" ht="15" customHeight="1" x14ac:dyDescent="0.2">
      <c r="A24" s="921"/>
      <c r="B24" s="196" t="s">
        <v>594</v>
      </c>
      <c r="C24" s="166">
        <v>699380</v>
      </c>
      <c r="D24" s="210"/>
      <c r="E24" s="211">
        <v>13</v>
      </c>
      <c r="F24" s="212"/>
      <c r="H24" s="176"/>
    </row>
    <row r="25" spans="1:8" ht="15" customHeight="1" x14ac:dyDescent="0.2">
      <c r="A25" s="921"/>
      <c r="B25" s="196" t="s">
        <v>595</v>
      </c>
      <c r="C25" s="166">
        <v>682268</v>
      </c>
      <c r="D25" s="210"/>
      <c r="E25" s="211">
        <v>14</v>
      </c>
      <c r="F25" s="212"/>
      <c r="H25" s="176"/>
    </row>
    <row r="26" spans="1:8" ht="15" customHeight="1" x14ac:dyDescent="0.2">
      <c r="A26" s="921"/>
      <c r="B26" s="196" t="s">
        <v>596</v>
      </c>
      <c r="C26" s="166">
        <v>560726</v>
      </c>
      <c r="D26" s="210"/>
      <c r="E26" s="211">
        <v>13</v>
      </c>
      <c r="F26" s="212"/>
      <c r="H26" s="176"/>
    </row>
    <row r="27" spans="1:8" ht="15" customHeight="1" x14ac:dyDescent="0.2">
      <c r="A27" s="921"/>
      <c r="B27" s="196" t="s">
        <v>597</v>
      </c>
      <c r="C27" s="166">
        <v>150000</v>
      </c>
      <c r="D27" s="210"/>
      <c r="E27" s="211"/>
      <c r="F27" s="212"/>
      <c r="H27" s="176"/>
    </row>
    <row r="28" spans="1:8" x14ac:dyDescent="0.2">
      <c r="A28" s="921" t="s">
        <v>78</v>
      </c>
      <c r="B28" s="676" t="s">
        <v>78</v>
      </c>
      <c r="C28" s="686">
        <f>SUM(C29)</f>
        <v>149626</v>
      </c>
      <c r="D28" s="687"/>
      <c r="E28" s="722"/>
      <c r="F28" s="691"/>
      <c r="H28" s="176"/>
    </row>
    <row r="29" spans="1:8" ht="15" customHeight="1" x14ac:dyDescent="0.2">
      <c r="A29" s="921"/>
      <c r="B29" s="196" t="s">
        <v>792</v>
      </c>
      <c r="C29" s="166">
        <v>149626</v>
      </c>
      <c r="D29" s="210"/>
      <c r="E29" s="211">
        <v>10</v>
      </c>
      <c r="F29" s="691"/>
      <c r="H29" s="176"/>
    </row>
    <row r="30" spans="1:8" ht="15" customHeight="1" x14ac:dyDescent="0.2">
      <c r="A30" s="921"/>
      <c r="B30" s="676" t="s">
        <v>598</v>
      </c>
      <c r="C30" s="686">
        <f>SUM(C31)</f>
        <v>1646061</v>
      </c>
      <c r="D30" s="687"/>
      <c r="E30" s="722"/>
      <c r="F30" s="691"/>
      <c r="H30" s="176"/>
    </row>
    <row r="31" spans="1:8" ht="25.5" x14ac:dyDescent="0.2">
      <c r="A31" s="921"/>
      <c r="B31" s="196" t="s">
        <v>599</v>
      </c>
      <c r="C31" s="166">
        <v>1646061</v>
      </c>
      <c r="D31" s="210"/>
      <c r="E31" s="211">
        <v>19</v>
      </c>
      <c r="F31" s="691"/>
      <c r="H31" s="176"/>
    </row>
    <row r="32" spans="1:8" x14ac:dyDescent="0.2">
      <c r="A32" s="921" t="s">
        <v>21</v>
      </c>
      <c r="B32" s="676" t="s">
        <v>21</v>
      </c>
      <c r="C32" s="686">
        <f>SUM(C33)</f>
        <v>2349673</v>
      </c>
      <c r="D32" s="687"/>
      <c r="E32" s="722"/>
      <c r="F32" s="212"/>
      <c r="H32" s="176"/>
    </row>
    <row r="33" spans="1:8" ht="15" customHeight="1" x14ac:dyDescent="0.2">
      <c r="A33" s="922"/>
      <c r="B33" s="677" t="s">
        <v>600</v>
      </c>
      <c r="C33" s="678">
        <v>2349673</v>
      </c>
      <c r="D33" s="723"/>
      <c r="E33" s="693">
        <v>53</v>
      </c>
      <c r="F33" s="694"/>
      <c r="H33" s="176"/>
    </row>
    <row r="34" spans="1:8" ht="15" customHeight="1" x14ac:dyDescent="0.2">
      <c r="A34" s="195"/>
      <c r="B34" s="196"/>
      <c r="C34" s="166"/>
      <c r="D34" s="210"/>
      <c r="E34" s="211"/>
      <c r="F34" s="212"/>
      <c r="H34" s="176"/>
    </row>
    <row r="35" spans="1:8" ht="16.5" customHeight="1" x14ac:dyDescent="0.2">
      <c r="A35" s="155"/>
      <c r="B35" s="165"/>
      <c r="C35" s="166"/>
      <c r="D35" s="328"/>
      <c r="E35" s="167"/>
      <c r="F35" s="94"/>
      <c r="H35" s="176"/>
    </row>
    <row r="36" spans="1:8" ht="18.75" customHeight="1" x14ac:dyDescent="0.2">
      <c r="A36" s="239" t="s">
        <v>40</v>
      </c>
      <c r="B36" s="214"/>
      <c r="C36" s="214"/>
      <c r="D36" s="214"/>
      <c r="E36" s="214"/>
      <c r="F36" s="214"/>
      <c r="H36" s="176"/>
    </row>
    <row r="37" spans="1:8" ht="15" customHeight="1" x14ac:dyDescent="0.2">
      <c r="A37" s="170"/>
      <c r="B37" s="170"/>
      <c r="C37" s="169"/>
      <c r="D37" s="171"/>
      <c r="E37" s="172"/>
      <c r="F37" s="100"/>
      <c r="H37" s="176"/>
    </row>
    <row r="38" spans="1:8" ht="15" customHeight="1" x14ac:dyDescent="0.2">
      <c r="A38" s="170"/>
      <c r="B38" s="170"/>
      <c r="C38" s="169"/>
      <c r="E38" s="169"/>
      <c r="F38" s="173"/>
      <c r="H38" s="176"/>
    </row>
    <row r="39" spans="1:8" x14ac:dyDescent="0.2">
      <c r="A39" s="170"/>
      <c r="B39" s="168"/>
      <c r="C39" s="169"/>
      <c r="E39" s="169"/>
      <c r="F39" s="154"/>
      <c r="H39" s="176"/>
    </row>
    <row r="40" spans="1:8" x14ac:dyDescent="0.2">
      <c r="A40" s="170"/>
      <c r="B40" s="168"/>
      <c r="C40" s="169"/>
      <c r="E40" s="169"/>
      <c r="F40" s="174"/>
      <c r="H40" s="176"/>
    </row>
    <row r="41" spans="1:8" x14ac:dyDescent="0.2">
      <c r="A41" s="170"/>
      <c r="B41" s="168"/>
      <c r="C41" s="169"/>
      <c r="E41" s="169"/>
      <c r="F41" s="174"/>
      <c r="H41" s="176"/>
    </row>
    <row r="42" spans="1:8" x14ac:dyDescent="0.2">
      <c r="A42" s="170"/>
      <c r="B42" s="168"/>
      <c r="C42" s="169"/>
      <c r="E42" s="169"/>
      <c r="F42" s="174"/>
      <c r="H42" s="176"/>
    </row>
    <row r="43" spans="1:8" x14ac:dyDescent="0.2">
      <c r="A43" s="170"/>
      <c r="B43" s="170"/>
      <c r="C43" s="169"/>
      <c r="E43" s="169"/>
      <c r="F43" s="174"/>
      <c r="H43" s="176"/>
    </row>
    <row r="44" spans="1:8" x14ac:dyDescent="0.2">
      <c r="A44" s="170"/>
      <c r="B44" s="168"/>
      <c r="C44" s="169"/>
      <c r="E44" s="169"/>
      <c r="F44" s="174"/>
      <c r="H44" s="176"/>
    </row>
    <row r="45" spans="1:8" x14ac:dyDescent="0.2">
      <c r="A45" s="170"/>
      <c r="B45" s="170"/>
      <c r="C45" s="169"/>
      <c r="E45" s="169"/>
      <c r="F45" s="174"/>
      <c r="H45" s="176"/>
    </row>
    <row r="46" spans="1:8" x14ac:dyDescent="0.2">
      <c r="A46" s="170"/>
      <c r="B46" s="168"/>
      <c r="C46" s="169"/>
      <c r="E46" s="169"/>
      <c r="F46" s="174"/>
      <c r="H46" s="176"/>
    </row>
    <row r="47" spans="1:8" x14ac:dyDescent="0.2">
      <c r="A47" s="170"/>
      <c r="B47" s="170"/>
      <c r="C47" s="169"/>
      <c r="E47" s="169"/>
      <c r="F47" s="174"/>
      <c r="H47" s="176"/>
    </row>
    <row r="48" spans="1:8" x14ac:dyDescent="0.2">
      <c r="A48" s="170"/>
      <c r="B48" s="168"/>
      <c r="C48" s="169"/>
      <c r="E48" s="169"/>
      <c r="F48" s="174"/>
    </row>
    <row r="49" spans="1:6" x14ac:dyDescent="0.2">
      <c r="A49" s="170"/>
      <c r="B49" s="170"/>
      <c r="C49" s="169"/>
      <c r="E49" s="169"/>
      <c r="F49" s="174"/>
    </row>
    <row r="50" spans="1:6" x14ac:dyDescent="0.2">
      <c r="A50" s="170"/>
      <c r="B50" s="168"/>
      <c r="C50" s="169"/>
      <c r="E50" s="169"/>
      <c r="F50" s="174"/>
    </row>
    <row r="51" spans="1:6" x14ac:dyDescent="0.2">
      <c r="A51" s="170"/>
      <c r="B51" s="168"/>
      <c r="C51" s="169"/>
      <c r="E51" s="169"/>
      <c r="F51" s="174"/>
    </row>
    <row r="52" spans="1:6" x14ac:dyDescent="0.2">
      <c r="E52" s="169"/>
      <c r="F52" s="174"/>
    </row>
    <row r="53" spans="1:6" x14ac:dyDescent="0.2">
      <c r="E53" s="169"/>
      <c r="F53" s="174"/>
    </row>
    <row r="54" spans="1:6" x14ac:dyDescent="0.2">
      <c r="E54" s="169"/>
      <c r="F54" s="174"/>
    </row>
    <row r="55" spans="1:6" x14ac:dyDescent="0.2">
      <c r="E55" s="169"/>
      <c r="F55" s="174"/>
    </row>
    <row r="56" spans="1:6" x14ac:dyDescent="0.2">
      <c r="E56" s="169"/>
      <c r="F56" s="174"/>
    </row>
    <row r="57" spans="1:6" x14ac:dyDescent="0.2">
      <c r="E57" s="169"/>
      <c r="F57" s="174"/>
    </row>
    <row r="58" spans="1:6" x14ac:dyDescent="0.2">
      <c r="E58" s="169"/>
      <c r="F58" s="174"/>
    </row>
    <row r="59" spans="1:6" x14ac:dyDescent="0.2">
      <c r="F59" s="174"/>
    </row>
    <row r="60" spans="1:6" x14ac:dyDescent="0.2">
      <c r="F60" s="174"/>
    </row>
    <row r="61" spans="1:6" x14ac:dyDescent="0.2">
      <c r="F61" s="174"/>
    </row>
    <row r="62" spans="1:6" x14ac:dyDescent="0.2">
      <c r="F62" s="174"/>
    </row>
    <row r="63" spans="1:6" x14ac:dyDescent="0.2">
      <c r="F63" s="174"/>
    </row>
    <row r="64" spans="1:6" x14ac:dyDescent="0.2">
      <c r="F64" s="174"/>
    </row>
    <row r="65" spans="6:6" x14ac:dyDescent="0.2">
      <c r="F65" s="174"/>
    </row>
    <row r="66" spans="6:6" x14ac:dyDescent="0.2">
      <c r="F66" s="174"/>
    </row>
    <row r="67" spans="6:6" x14ac:dyDescent="0.2">
      <c r="F67" s="174"/>
    </row>
    <row r="68" spans="6:6" x14ac:dyDescent="0.2">
      <c r="F68" s="174"/>
    </row>
    <row r="69" spans="6:6" x14ac:dyDescent="0.2">
      <c r="F69" s="174"/>
    </row>
    <row r="70" spans="6:6" x14ac:dyDescent="0.2">
      <c r="F70" s="174"/>
    </row>
  </sheetData>
  <autoFilter ref="A5:F33">
    <filterColumn colId="2" showButton="0"/>
    <filterColumn colId="4" showButton="0"/>
  </autoFilter>
  <mergeCells count="8">
    <mergeCell ref="A32:A33"/>
    <mergeCell ref="A7:B7"/>
    <mergeCell ref="C5:D5"/>
    <mergeCell ref="E5:F5"/>
    <mergeCell ref="A6:B6"/>
    <mergeCell ref="A8:A9"/>
    <mergeCell ref="A10:A27"/>
    <mergeCell ref="A28:A3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&amp;R&amp;"Tahoma,Normal"&amp;10 413</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64"/>
  <sheetViews>
    <sheetView showGridLines="0" view="pageBreakPreview" zoomScaleNormal="75" zoomScaleSheetLayoutView="100" workbookViewId="0">
      <selection activeCell="B40" sqref="B40"/>
    </sheetView>
  </sheetViews>
  <sheetFormatPr baseColWidth="10" defaultRowHeight="12.75" x14ac:dyDescent="0.2"/>
  <cols>
    <col min="1" max="1" width="21.28515625" style="161" customWidth="1"/>
    <col min="2" max="2" width="96.28515625" style="161" customWidth="1"/>
    <col min="3" max="3" width="14.85546875" style="161" customWidth="1"/>
    <col min="4" max="4" width="4.7109375" style="161" customWidth="1"/>
    <col min="5" max="5" width="11" style="175" customWidth="1"/>
    <col min="6" max="6" width="2.140625" style="175" customWidth="1"/>
    <col min="7" max="16384" width="11.42578125" style="161"/>
  </cols>
  <sheetData>
    <row r="1" spans="1:8" s="123" customFormat="1" ht="15" x14ac:dyDescent="0.2">
      <c r="A1" s="80" t="s">
        <v>1076</v>
      </c>
      <c r="B1" s="80"/>
      <c r="C1" s="80"/>
      <c r="D1" s="80"/>
      <c r="E1" s="208"/>
      <c r="F1" s="133" t="s">
        <v>708</v>
      </c>
      <c r="G1" s="159"/>
    </row>
    <row r="2" spans="1:8" s="123" customFormat="1" ht="15" x14ac:dyDescent="0.2">
      <c r="A2" s="330" t="s">
        <v>1077</v>
      </c>
      <c r="B2" s="330"/>
      <c r="C2" s="330"/>
      <c r="D2" s="330"/>
      <c r="E2" s="208"/>
      <c r="F2" s="133"/>
      <c r="G2" s="159"/>
    </row>
    <row r="3" spans="1:8" ht="14.25" customHeight="1" x14ac:dyDescent="0.2">
      <c r="A3" s="149">
        <v>2013</v>
      </c>
      <c r="B3" s="150"/>
      <c r="C3" s="150"/>
      <c r="D3" s="150"/>
      <c r="E3" s="160"/>
      <c r="F3" s="160"/>
    </row>
    <row r="4" spans="1:8" ht="13.5" customHeight="1" x14ac:dyDescent="0.2">
      <c r="A4" s="149"/>
      <c r="B4" s="150"/>
      <c r="C4" s="150"/>
      <c r="D4" s="150"/>
      <c r="E4" s="160"/>
      <c r="F4" s="160"/>
    </row>
    <row r="5" spans="1:8" ht="18" customHeight="1" x14ac:dyDescent="0.2">
      <c r="A5" s="320" t="s">
        <v>280</v>
      </c>
      <c r="B5" s="320" t="s">
        <v>294</v>
      </c>
      <c r="C5" s="907" t="s">
        <v>295</v>
      </c>
      <c r="D5" s="907"/>
      <c r="E5" s="907" t="s">
        <v>568</v>
      </c>
      <c r="F5" s="907"/>
    </row>
    <row r="6" spans="1:8" x14ac:dyDescent="0.2">
      <c r="A6" s="931" t="s">
        <v>7</v>
      </c>
      <c r="B6" s="709" t="s">
        <v>601</v>
      </c>
      <c r="C6" s="698">
        <f>SUM(C7)</f>
        <v>405085</v>
      </c>
      <c r="D6" s="684"/>
      <c r="E6" s="720"/>
      <c r="F6" s="701"/>
      <c r="H6" s="176"/>
    </row>
    <row r="7" spans="1:8" ht="15" customHeight="1" x14ac:dyDescent="0.2">
      <c r="A7" s="921"/>
      <c r="B7" s="196" t="s">
        <v>602</v>
      </c>
      <c r="C7" s="166">
        <v>405085</v>
      </c>
      <c r="D7" s="210"/>
      <c r="E7" s="211">
        <v>0</v>
      </c>
      <c r="F7" s="212"/>
      <c r="H7" s="176"/>
    </row>
    <row r="8" spans="1:8" x14ac:dyDescent="0.2">
      <c r="A8" s="921" t="s">
        <v>80</v>
      </c>
      <c r="B8" s="676" t="s">
        <v>603</v>
      </c>
      <c r="C8" s="686">
        <f>SUM(C9)</f>
        <v>1993819</v>
      </c>
      <c r="D8" s="687"/>
      <c r="E8" s="722"/>
      <c r="F8" s="212"/>
      <c r="H8" s="176"/>
    </row>
    <row r="9" spans="1:8" ht="15" customHeight="1" x14ac:dyDescent="0.2">
      <c r="A9" s="921"/>
      <c r="B9" s="196" t="s">
        <v>604</v>
      </c>
      <c r="C9" s="166">
        <v>1993819</v>
      </c>
      <c r="D9" s="210"/>
      <c r="E9" s="211">
        <v>38</v>
      </c>
      <c r="F9" s="212"/>
      <c r="H9" s="176"/>
    </row>
    <row r="10" spans="1:8" x14ac:dyDescent="0.2">
      <c r="A10" s="921" t="s">
        <v>81</v>
      </c>
      <c r="B10" s="676" t="s">
        <v>605</v>
      </c>
      <c r="C10" s="686">
        <f>SUM(C11)</f>
        <v>299999</v>
      </c>
      <c r="D10" s="687"/>
      <c r="E10" s="722"/>
      <c r="F10" s="212"/>
      <c r="H10" s="176"/>
    </row>
    <row r="11" spans="1:8" ht="15" customHeight="1" x14ac:dyDescent="0.2">
      <c r="A11" s="921"/>
      <c r="B11" s="196" t="s">
        <v>606</v>
      </c>
      <c r="C11" s="166">
        <v>299999</v>
      </c>
      <c r="D11" s="210"/>
      <c r="E11" s="211">
        <v>80</v>
      </c>
      <c r="F11" s="212"/>
      <c r="H11" s="176"/>
    </row>
    <row r="12" spans="1:8" x14ac:dyDescent="0.2">
      <c r="A12" s="921" t="s">
        <v>82</v>
      </c>
      <c r="B12" s="676" t="s">
        <v>607</v>
      </c>
      <c r="C12" s="686">
        <f>SUM(C13:C14)</f>
        <v>3281349</v>
      </c>
      <c r="D12" s="687"/>
      <c r="E12" s="722"/>
      <c r="F12" s="212"/>
      <c r="H12" s="176"/>
    </row>
    <row r="13" spans="1:8" ht="15" customHeight="1" x14ac:dyDescent="0.2">
      <c r="A13" s="921"/>
      <c r="B13" s="196" t="s">
        <v>608</v>
      </c>
      <c r="C13" s="166">
        <v>2523579</v>
      </c>
      <c r="D13" s="210"/>
      <c r="E13" s="211">
        <v>48</v>
      </c>
      <c r="F13" s="212"/>
      <c r="H13" s="176"/>
    </row>
    <row r="14" spans="1:8" ht="15" customHeight="1" x14ac:dyDescent="0.2">
      <c r="A14" s="921"/>
      <c r="B14" s="196" t="s">
        <v>609</v>
      </c>
      <c r="C14" s="166">
        <v>757770</v>
      </c>
      <c r="D14" s="210"/>
      <c r="E14" s="211">
        <v>19</v>
      </c>
      <c r="F14" s="212"/>
      <c r="H14" s="176"/>
    </row>
    <row r="15" spans="1:8" x14ac:dyDescent="0.2">
      <c r="A15" s="921" t="s">
        <v>37</v>
      </c>
      <c r="B15" s="676" t="s">
        <v>610</v>
      </c>
      <c r="C15" s="686">
        <f>SUM(C16)</f>
        <v>2755141</v>
      </c>
      <c r="D15" s="687"/>
      <c r="E15" s="722"/>
      <c r="F15" s="212"/>
      <c r="H15" s="176"/>
    </row>
    <row r="16" spans="1:8" ht="15" customHeight="1" x14ac:dyDescent="0.2">
      <c r="A16" s="921"/>
      <c r="B16" s="196" t="s">
        <v>611</v>
      </c>
      <c r="C16" s="166">
        <v>2755141</v>
      </c>
      <c r="D16" s="210"/>
      <c r="E16" s="211">
        <v>275</v>
      </c>
      <c r="F16" s="212"/>
      <c r="H16" s="176"/>
    </row>
    <row r="17" spans="1:8" x14ac:dyDescent="0.2">
      <c r="A17" s="921" t="s">
        <v>41</v>
      </c>
      <c r="B17" s="676" t="s">
        <v>612</v>
      </c>
      <c r="C17" s="686">
        <f>SUM(C18)</f>
        <v>289884</v>
      </c>
      <c r="D17" s="687"/>
      <c r="E17" s="722"/>
      <c r="F17" s="212"/>
      <c r="H17" s="176"/>
    </row>
    <row r="18" spans="1:8" ht="15" customHeight="1" x14ac:dyDescent="0.2">
      <c r="A18" s="921"/>
      <c r="B18" s="196" t="s">
        <v>613</v>
      </c>
      <c r="C18" s="166">
        <v>289884</v>
      </c>
      <c r="D18" s="210"/>
      <c r="E18" s="211">
        <v>0</v>
      </c>
      <c r="F18" s="212"/>
      <c r="H18" s="176"/>
    </row>
    <row r="19" spans="1:8" ht="15" customHeight="1" x14ac:dyDescent="0.2">
      <c r="A19" s="921"/>
      <c r="B19" s="676" t="s">
        <v>41</v>
      </c>
      <c r="C19" s="686">
        <f>SUM(C20:C22)</f>
        <v>4038636</v>
      </c>
      <c r="D19" s="687"/>
      <c r="E19" s="722"/>
      <c r="F19" s="212"/>
      <c r="H19" s="176"/>
    </row>
    <row r="20" spans="1:8" ht="15" customHeight="1" x14ac:dyDescent="0.2">
      <c r="A20" s="921"/>
      <c r="B20" s="196" t="s">
        <v>614</v>
      </c>
      <c r="C20" s="166">
        <v>1861211</v>
      </c>
      <c r="D20" s="210"/>
      <c r="E20" s="211">
        <v>95</v>
      </c>
      <c r="F20" s="212"/>
      <c r="H20" s="176"/>
    </row>
    <row r="21" spans="1:8" ht="15" customHeight="1" x14ac:dyDescent="0.2">
      <c r="A21" s="921"/>
      <c r="B21" s="196" t="s">
        <v>615</v>
      </c>
      <c r="C21" s="166">
        <v>1765461</v>
      </c>
      <c r="D21" s="210"/>
      <c r="E21" s="211">
        <v>7</v>
      </c>
      <c r="F21" s="212"/>
      <c r="H21" s="176"/>
    </row>
    <row r="22" spans="1:8" ht="15" customHeight="1" x14ac:dyDescent="0.2">
      <c r="A22" s="921"/>
      <c r="B22" s="196" t="s">
        <v>616</v>
      </c>
      <c r="C22" s="166">
        <v>411964</v>
      </c>
      <c r="D22" s="210"/>
      <c r="E22" s="211">
        <v>6</v>
      </c>
      <c r="F22" s="212"/>
      <c r="H22" s="176"/>
    </row>
    <row r="23" spans="1:8" x14ac:dyDescent="0.2">
      <c r="A23" s="921" t="s">
        <v>42</v>
      </c>
      <c r="B23" s="676" t="s">
        <v>474</v>
      </c>
      <c r="C23" s="686">
        <f>SUM(C24)</f>
        <v>2077976</v>
      </c>
      <c r="D23" s="687"/>
      <c r="E23" s="722"/>
      <c r="F23" s="212"/>
      <c r="H23" s="176"/>
    </row>
    <row r="24" spans="1:8" ht="15" customHeight="1" x14ac:dyDescent="0.2">
      <c r="A24" s="921"/>
      <c r="B24" s="196" t="s">
        <v>617</v>
      </c>
      <c r="C24" s="166">
        <v>2077976</v>
      </c>
      <c r="D24" s="210"/>
      <c r="E24" s="211">
        <v>19</v>
      </c>
      <c r="F24" s="212"/>
      <c r="H24" s="176"/>
    </row>
    <row r="25" spans="1:8" x14ac:dyDescent="0.2">
      <c r="A25" s="921" t="s">
        <v>14</v>
      </c>
      <c r="B25" s="676" t="s">
        <v>618</v>
      </c>
      <c r="C25" s="686">
        <f>SUM(C26)</f>
        <v>631800</v>
      </c>
      <c r="D25" s="687"/>
      <c r="E25" s="722"/>
      <c r="F25" s="212"/>
      <c r="H25" s="176"/>
    </row>
    <row r="26" spans="1:8" ht="15" customHeight="1" x14ac:dyDescent="0.2">
      <c r="A26" s="921"/>
      <c r="B26" s="196" t="s">
        <v>619</v>
      </c>
      <c r="C26" s="166">
        <v>631800</v>
      </c>
      <c r="D26" s="210"/>
      <c r="E26" s="211">
        <v>21</v>
      </c>
      <c r="F26" s="212"/>
      <c r="H26" s="176"/>
    </row>
    <row r="27" spans="1:8" x14ac:dyDescent="0.2">
      <c r="A27" s="921" t="s">
        <v>500</v>
      </c>
      <c r="B27" s="676" t="s">
        <v>305</v>
      </c>
      <c r="C27" s="686">
        <f>SUM(C28)</f>
        <v>110056</v>
      </c>
      <c r="D27" s="687"/>
      <c r="E27" s="722"/>
      <c r="F27" s="212"/>
      <c r="H27" s="176"/>
    </row>
    <row r="28" spans="1:8" ht="38.25" x14ac:dyDescent="0.2">
      <c r="A28" s="922"/>
      <c r="B28" s="677" t="s">
        <v>620</v>
      </c>
      <c r="C28" s="678">
        <v>110056</v>
      </c>
      <c r="D28" s="644"/>
      <c r="E28" s="693">
        <v>19</v>
      </c>
      <c r="F28" s="694"/>
      <c r="H28" s="176"/>
    </row>
    <row r="29" spans="1:8" ht="16.5" customHeight="1" x14ac:dyDescent="0.2">
      <c r="A29" s="155"/>
      <c r="B29" s="165"/>
      <c r="C29" s="166"/>
      <c r="D29" s="328"/>
      <c r="E29" s="167"/>
      <c r="F29" s="94"/>
      <c r="H29" s="176"/>
    </row>
    <row r="30" spans="1:8" ht="18.75" customHeight="1" x14ac:dyDescent="0.2">
      <c r="A30" s="213" t="s">
        <v>621</v>
      </c>
      <c r="B30" s="214"/>
      <c r="C30" s="214"/>
      <c r="D30" s="214"/>
      <c r="E30" s="214"/>
      <c r="F30" s="214"/>
      <c r="H30" s="176"/>
    </row>
    <row r="31" spans="1:8" ht="15" customHeight="1" x14ac:dyDescent="0.2">
      <c r="A31" s="170"/>
      <c r="B31" s="170"/>
      <c r="C31" s="169"/>
      <c r="D31" s="171"/>
      <c r="E31" s="172"/>
      <c r="F31" s="100"/>
      <c r="H31" s="176"/>
    </row>
    <row r="32" spans="1:8" ht="15" customHeight="1" x14ac:dyDescent="0.2">
      <c r="A32" s="170"/>
      <c r="B32" s="170"/>
      <c r="C32" s="169"/>
      <c r="E32" s="169"/>
      <c r="F32" s="173"/>
      <c r="H32" s="176"/>
    </row>
    <row r="33" spans="1:8" x14ac:dyDescent="0.2">
      <c r="A33" s="170"/>
      <c r="B33" s="168"/>
      <c r="C33" s="169"/>
      <c r="E33" s="169"/>
      <c r="F33" s="154"/>
      <c r="H33" s="176"/>
    </row>
    <row r="34" spans="1:8" x14ac:dyDescent="0.2">
      <c r="A34" s="170"/>
      <c r="B34" s="168"/>
      <c r="C34" s="169"/>
      <c r="E34" s="169"/>
      <c r="F34" s="174"/>
      <c r="H34" s="176"/>
    </row>
    <row r="35" spans="1:8" x14ac:dyDescent="0.2">
      <c r="A35" s="170"/>
      <c r="B35" s="168"/>
      <c r="C35" s="169"/>
      <c r="E35" s="169"/>
      <c r="F35" s="174"/>
      <c r="H35" s="176"/>
    </row>
    <row r="36" spans="1:8" x14ac:dyDescent="0.2">
      <c r="A36" s="170"/>
      <c r="B36" s="168"/>
      <c r="C36" s="169"/>
      <c r="E36" s="169"/>
      <c r="F36" s="174"/>
      <c r="H36" s="176"/>
    </row>
    <row r="37" spans="1:8" x14ac:dyDescent="0.2">
      <c r="A37" s="170"/>
      <c r="B37" s="170"/>
      <c r="C37" s="169"/>
      <c r="E37" s="169"/>
      <c r="F37" s="174"/>
      <c r="H37" s="176"/>
    </row>
    <row r="38" spans="1:8" x14ac:dyDescent="0.2">
      <c r="A38" s="170"/>
      <c r="B38" s="168"/>
      <c r="C38" s="169"/>
      <c r="E38" s="169"/>
      <c r="F38" s="174"/>
      <c r="H38" s="176"/>
    </row>
    <row r="39" spans="1:8" x14ac:dyDescent="0.2">
      <c r="A39" s="170"/>
      <c r="B39" s="170"/>
      <c r="C39" s="169"/>
      <c r="E39" s="169"/>
      <c r="F39" s="174"/>
      <c r="H39" s="176"/>
    </row>
    <row r="40" spans="1:8" x14ac:dyDescent="0.2">
      <c r="A40" s="170"/>
      <c r="B40" s="168"/>
      <c r="C40" s="169"/>
      <c r="E40" s="169"/>
      <c r="F40" s="174"/>
      <c r="H40" s="176"/>
    </row>
    <row r="41" spans="1:8" x14ac:dyDescent="0.2">
      <c r="A41" s="170"/>
      <c r="B41" s="170"/>
      <c r="C41" s="169"/>
      <c r="E41" s="169"/>
      <c r="F41" s="174"/>
      <c r="H41" s="176"/>
    </row>
    <row r="42" spans="1:8" x14ac:dyDescent="0.2">
      <c r="A42" s="170"/>
      <c r="B42" s="168"/>
      <c r="C42" s="169"/>
      <c r="E42" s="169"/>
      <c r="F42" s="174"/>
    </row>
    <row r="43" spans="1:8" x14ac:dyDescent="0.2">
      <c r="A43" s="170"/>
      <c r="B43" s="170"/>
      <c r="C43" s="169"/>
      <c r="E43" s="169"/>
      <c r="F43" s="174"/>
    </row>
    <row r="44" spans="1:8" x14ac:dyDescent="0.2">
      <c r="A44" s="170"/>
      <c r="B44" s="168"/>
      <c r="C44" s="169"/>
      <c r="E44" s="169"/>
      <c r="F44" s="174"/>
    </row>
    <row r="45" spans="1:8" x14ac:dyDescent="0.2">
      <c r="A45" s="170"/>
      <c r="B45" s="168"/>
      <c r="C45" s="169"/>
      <c r="E45" s="169"/>
      <c r="F45" s="174"/>
    </row>
    <row r="46" spans="1:8" x14ac:dyDescent="0.2">
      <c r="E46" s="169"/>
      <c r="F46" s="174"/>
    </row>
    <row r="47" spans="1:8" x14ac:dyDescent="0.2">
      <c r="E47" s="169"/>
      <c r="F47" s="174"/>
    </row>
    <row r="48" spans="1:8" x14ac:dyDescent="0.2">
      <c r="E48" s="169"/>
      <c r="F48" s="174"/>
    </row>
    <row r="49" spans="5:6" x14ac:dyDescent="0.2">
      <c r="E49" s="169"/>
      <c r="F49" s="174"/>
    </row>
    <row r="50" spans="5:6" x14ac:dyDescent="0.2">
      <c r="E50" s="169"/>
      <c r="F50" s="174"/>
    </row>
    <row r="51" spans="5:6" x14ac:dyDescent="0.2">
      <c r="E51" s="169"/>
      <c r="F51" s="174"/>
    </row>
    <row r="52" spans="5:6" x14ac:dyDescent="0.2">
      <c r="E52" s="169"/>
      <c r="F52" s="174"/>
    </row>
    <row r="53" spans="5:6" x14ac:dyDescent="0.2">
      <c r="F53" s="174"/>
    </row>
    <row r="54" spans="5:6" x14ac:dyDescent="0.2">
      <c r="F54" s="174"/>
    </row>
    <row r="55" spans="5:6" x14ac:dyDescent="0.2">
      <c r="F55" s="174"/>
    </row>
    <row r="56" spans="5:6" x14ac:dyDescent="0.2">
      <c r="F56" s="174"/>
    </row>
    <row r="57" spans="5:6" x14ac:dyDescent="0.2">
      <c r="F57" s="174"/>
    </row>
    <row r="58" spans="5:6" x14ac:dyDescent="0.2">
      <c r="F58" s="174"/>
    </row>
    <row r="59" spans="5:6" x14ac:dyDescent="0.2">
      <c r="F59" s="174"/>
    </row>
    <row r="60" spans="5:6" x14ac:dyDescent="0.2">
      <c r="F60" s="174"/>
    </row>
    <row r="61" spans="5:6" x14ac:dyDescent="0.2">
      <c r="F61" s="174"/>
    </row>
    <row r="62" spans="5:6" x14ac:dyDescent="0.2">
      <c r="F62" s="174"/>
    </row>
    <row r="63" spans="5:6" x14ac:dyDescent="0.2">
      <c r="F63" s="174"/>
    </row>
    <row r="64" spans="5:6" x14ac:dyDescent="0.2">
      <c r="F64" s="174"/>
    </row>
  </sheetData>
  <autoFilter ref="A5:F28">
    <filterColumn colId="2" showButton="0"/>
    <filterColumn colId="4" showButton="0"/>
  </autoFilter>
  <mergeCells count="11">
    <mergeCell ref="A27:A28"/>
    <mergeCell ref="A6:A7"/>
    <mergeCell ref="A8:A9"/>
    <mergeCell ref="A10:A11"/>
    <mergeCell ref="A23:A24"/>
    <mergeCell ref="A25:A26"/>
    <mergeCell ref="C5:D5"/>
    <mergeCell ref="A12:A14"/>
    <mergeCell ref="A15:A16"/>
    <mergeCell ref="A17:A22"/>
    <mergeCell ref="E5:F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&amp;L&amp;"Tahoma,Normal"&amp;10 414</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69"/>
  <sheetViews>
    <sheetView showGridLines="0" view="pageBreakPreview" zoomScaleNormal="70" zoomScaleSheetLayoutView="100" workbookViewId="0">
      <selection activeCell="B40" sqref="B40"/>
    </sheetView>
  </sheetViews>
  <sheetFormatPr baseColWidth="10" defaultRowHeight="15" x14ac:dyDescent="0.25"/>
  <cols>
    <col min="1" max="1" width="18.7109375" customWidth="1"/>
    <col min="2" max="2" width="10.140625" customWidth="1"/>
    <col min="3" max="3" width="3.7109375" style="384" customWidth="1"/>
    <col min="4" max="4" width="11.28515625" customWidth="1"/>
    <col min="5" max="5" width="7.28515625" style="384" customWidth="1"/>
    <col min="6" max="6" width="9.28515625" customWidth="1"/>
    <col min="7" max="7" width="7.85546875" style="384" customWidth="1"/>
    <col min="8" max="8" width="39.85546875" customWidth="1"/>
    <col min="9" max="9" width="12.28515625" customWidth="1"/>
    <col min="10" max="10" width="16.140625" style="215" bestFit="1" customWidth="1"/>
  </cols>
  <sheetData>
    <row r="1" spans="1:11" x14ac:dyDescent="0.25">
      <c r="A1" s="484" t="s">
        <v>1078</v>
      </c>
      <c r="B1" s="338"/>
      <c r="C1" s="392"/>
      <c r="D1" s="338"/>
      <c r="E1" s="392"/>
      <c r="F1" s="338"/>
      <c r="G1" s="392"/>
      <c r="H1" s="358" t="s">
        <v>709</v>
      </c>
    </row>
    <row r="2" spans="1:11" x14ac:dyDescent="0.25">
      <c r="A2" s="484">
        <v>2013</v>
      </c>
      <c r="B2" s="392"/>
      <c r="C2" s="392"/>
      <c r="D2" s="392"/>
      <c r="E2" s="392"/>
      <c r="F2" s="392"/>
      <c r="G2" s="392"/>
      <c r="H2" s="392"/>
    </row>
    <row r="3" spans="1:11" ht="12.75" customHeight="1" x14ac:dyDescent="0.25">
      <c r="A3" s="372"/>
      <c r="B3" s="393"/>
      <c r="C3" s="393"/>
      <c r="D3" s="394"/>
      <c r="E3" s="394"/>
      <c r="F3" s="394"/>
      <c r="G3" s="394"/>
      <c r="H3" s="394"/>
    </row>
    <row r="4" spans="1:11" ht="38.25" customHeight="1" x14ac:dyDescent="0.25">
      <c r="A4" s="216" t="s">
        <v>3</v>
      </c>
      <c r="B4" s="950" t="s">
        <v>1089</v>
      </c>
      <c r="C4" s="950"/>
      <c r="D4" s="950" t="s">
        <v>1090</v>
      </c>
      <c r="E4" s="950"/>
      <c r="F4" s="950" t="s">
        <v>1093</v>
      </c>
      <c r="G4" s="950"/>
      <c r="H4" s="523" t="s">
        <v>1091</v>
      </c>
    </row>
    <row r="5" spans="1:11" ht="15.75" customHeight="1" x14ac:dyDescent="0.25">
      <c r="A5" s="501" t="s">
        <v>4</v>
      </c>
      <c r="B5" s="494">
        <f>SUM(B6:B38)</f>
        <v>460877.80774437648</v>
      </c>
      <c r="C5" s="494"/>
      <c r="D5" s="494">
        <f>SUM(D6:D38)</f>
        <v>401604</v>
      </c>
      <c r="E5" s="494"/>
      <c r="F5" s="502"/>
      <c r="G5" s="502"/>
      <c r="H5" s="501"/>
      <c r="I5" s="217"/>
    </row>
    <row r="6" spans="1:11" ht="12.95" customHeight="1" x14ac:dyDescent="0.25">
      <c r="A6" s="622" t="s">
        <v>76</v>
      </c>
      <c r="B6" s="623">
        <v>4405.077335624901</v>
      </c>
      <c r="C6" s="623"/>
      <c r="D6" s="623">
        <v>3991</v>
      </c>
      <c r="E6" s="623"/>
      <c r="F6" s="623">
        <v>90.599998499999998</v>
      </c>
      <c r="G6" s="725"/>
      <c r="H6" s="726" t="s">
        <v>622</v>
      </c>
      <c r="K6" s="217"/>
    </row>
    <row r="7" spans="1:11" ht="12.95" customHeight="1" x14ac:dyDescent="0.25">
      <c r="A7" s="624" t="s">
        <v>162</v>
      </c>
      <c r="B7" s="625">
        <v>4941.3446722172102</v>
      </c>
      <c r="C7" s="625"/>
      <c r="D7" s="625">
        <v>3454</v>
      </c>
      <c r="E7" s="625"/>
      <c r="F7" s="625">
        <v>69.900001500000002</v>
      </c>
      <c r="G7" s="727"/>
      <c r="H7" s="728" t="s">
        <v>623</v>
      </c>
      <c r="K7" s="217"/>
    </row>
    <row r="8" spans="1:11" ht="12.95" customHeight="1" x14ac:dyDescent="0.25">
      <c r="A8" s="624" t="s">
        <v>153</v>
      </c>
      <c r="B8" s="625">
        <v>8124.1183048494013</v>
      </c>
      <c r="C8" s="625"/>
      <c r="D8" s="625">
        <v>5760</v>
      </c>
      <c r="E8" s="625"/>
      <c r="F8" s="625">
        <v>70.900001500000002</v>
      </c>
      <c r="G8" s="727"/>
      <c r="H8" s="728" t="s">
        <v>623</v>
      </c>
      <c r="K8" s="217"/>
    </row>
    <row r="9" spans="1:11" ht="12.95" customHeight="1" x14ac:dyDescent="0.25">
      <c r="A9" s="624" t="s">
        <v>252</v>
      </c>
      <c r="B9" s="625">
        <v>20226.481188614656</v>
      </c>
      <c r="C9" s="625"/>
      <c r="D9" s="625">
        <v>17415</v>
      </c>
      <c r="E9" s="625"/>
      <c r="F9" s="625">
        <v>86.099998499999998</v>
      </c>
      <c r="G9" s="727"/>
      <c r="H9" s="728" t="s">
        <v>624</v>
      </c>
      <c r="K9" s="217"/>
    </row>
    <row r="10" spans="1:11" ht="12.95" customHeight="1" x14ac:dyDescent="0.25">
      <c r="A10" s="626" t="s">
        <v>163</v>
      </c>
      <c r="B10" s="625">
        <v>2606.8013167927948</v>
      </c>
      <c r="C10" s="625"/>
      <c r="D10" s="625">
        <v>2453</v>
      </c>
      <c r="E10" s="625"/>
      <c r="F10" s="625">
        <v>94.099998499999998</v>
      </c>
      <c r="G10" s="727"/>
      <c r="H10" s="728" t="s">
        <v>622</v>
      </c>
      <c r="K10" s="217"/>
    </row>
    <row r="11" spans="1:11" ht="12.95" customHeight="1" x14ac:dyDescent="0.25">
      <c r="A11" s="627" t="s">
        <v>21</v>
      </c>
      <c r="B11" s="625">
        <v>46082.238408497135</v>
      </c>
      <c r="C11" s="625"/>
      <c r="D11" s="625">
        <v>42027</v>
      </c>
      <c r="E11" s="625"/>
      <c r="F11" s="625">
        <v>91.199996900000002</v>
      </c>
      <c r="G11" s="727"/>
      <c r="H11" s="728" t="s">
        <v>622</v>
      </c>
      <c r="K11" s="217"/>
    </row>
    <row r="12" spans="1:11" ht="12.95" customHeight="1" x14ac:dyDescent="0.25">
      <c r="A12" s="626" t="s">
        <v>253</v>
      </c>
      <c r="B12" s="625">
        <v>98097.15210244109</v>
      </c>
      <c r="C12" s="625"/>
      <c r="D12" s="625">
        <v>92898</v>
      </c>
      <c r="E12" s="625"/>
      <c r="F12" s="625">
        <v>94.699996900000002</v>
      </c>
      <c r="G12" s="727"/>
      <c r="H12" s="728" t="s">
        <v>622</v>
      </c>
      <c r="K12" s="217"/>
    </row>
    <row r="13" spans="1:11" ht="12.95" customHeight="1" x14ac:dyDescent="0.25">
      <c r="A13" s="627" t="s">
        <v>12</v>
      </c>
      <c r="B13" s="625">
        <v>21623.172577955793</v>
      </c>
      <c r="C13" s="625"/>
      <c r="D13" s="625">
        <v>20715</v>
      </c>
      <c r="E13" s="625"/>
      <c r="F13" s="625">
        <v>95.800003099999998</v>
      </c>
      <c r="G13" s="727"/>
      <c r="H13" s="728" t="s">
        <v>622</v>
      </c>
      <c r="K13" s="217"/>
    </row>
    <row r="14" spans="1:11" ht="12.95" customHeight="1" x14ac:dyDescent="0.25">
      <c r="A14" s="627" t="s">
        <v>66</v>
      </c>
      <c r="B14" s="625">
        <v>4158.8945381978965</v>
      </c>
      <c r="C14" s="625"/>
      <c r="D14" s="625">
        <v>2408</v>
      </c>
      <c r="E14" s="625"/>
      <c r="F14" s="625">
        <v>57.900001500000002</v>
      </c>
      <c r="G14" s="727"/>
      <c r="H14" s="728" t="s">
        <v>623</v>
      </c>
      <c r="K14" s="217"/>
    </row>
    <row r="15" spans="1:11" ht="12.95" customHeight="1" x14ac:dyDescent="0.25">
      <c r="A15" s="626" t="s">
        <v>80</v>
      </c>
      <c r="B15" s="625">
        <v>3893.2330827067667</v>
      </c>
      <c r="C15" s="625"/>
      <c r="D15" s="625">
        <v>2589</v>
      </c>
      <c r="E15" s="625"/>
      <c r="F15" s="625">
        <v>66.5</v>
      </c>
      <c r="G15" s="727"/>
      <c r="H15" s="728" t="s">
        <v>623</v>
      </c>
      <c r="K15" s="217"/>
    </row>
    <row r="16" spans="1:11" ht="12.95" customHeight="1" x14ac:dyDescent="0.25">
      <c r="A16" s="627" t="s">
        <v>1</v>
      </c>
      <c r="B16" s="625">
        <v>51908.313849512015</v>
      </c>
      <c r="C16" s="625"/>
      <c r="D16" s="625">
        <v>48690</v>
      </c>
      <c r="E16" s="625"/>
      <c r="F16" s="625">
        <v>93.800003099999998</v>
      </c>
      <c r="G16" s="727"/>
      <c r="H16" s="728" t="s">
        <v>622</v>
      </c>
      <c r="K16" s="217"/>
    </row>
    <row r="17" spans="1:11" ht="12.95" customHeight="1" x14ac:dyDescent="0.25">
      <c r="A17" s="627" t="s">
        <v>81</v>
      </c>
      <c r="B17" s="625">
        <v>14947.084475384738</v>
      </c>
      <c r="C17" s="625"/>
      <c r="D17" s="625">
        <v>13841</v>
      </c>
      <c r="E17" s="625"/>
      <c r="F17" s="625">
        <v>92.599998499999998</v>
      </c>
      <c r="G17" s="727"/>
      <c r="H17" s="728" t="s">
        <v>622</v>
      </c>
      <c r="K17" s="217"/>
    </row>
    <row r="18" spans="1:11" ht="12.95" customHeight="1" x14ac:dyDescent="0.25">
      <c r="A18" s="627" t="s">
        <v>82</v>
      </c>
      <c r="B18" s="625">
        <v>3679.4656841536139</v>
      </c>
      <c r="C18" s="625"/>
      <c r="D18" s="625">
        <v>2204</v>
      </c>
      <c r="E18" s="625"/>
      <c r="F18" s="625">
        <v>59.900001500000002</v>
      </c>
      <c r="G18" s="727"/>
      <c r="H18" s="728" t="s">
        <v>623</v>
      </c>
      <c r="K18" s="217"/>
    </row>
    <row r="19" spans="1:11" ht="12.95" customHeight="1" x14ac:dyDescent="0.25">
      <c r="A19" s="626" t="s">
        <v>151</v>
      </c>
      <c r="B19" s="625">
        <v>2611.6279069767443</v>
      </c>
      <c r="C19" s="625"/>
      <c r="D19" s="625">
        <v>2246</v>
      </c>
      <c r="E19" s="625"/>
      <c r="F19" s="625">
        <v>86</v>
      </c>
      <c r="G19" s="727"/>
      <c r="H19" s="728" t="s">
        <v>624</v>
      </c>
      <c r="K19" s="217"/>
    </row>
    <row r="20" spans="1:11" ht="12.95" customHeight="1" x14ac:dyDescent="0.25">
      <c r="A20" s="627" t="s">
        <v>37</v>
      </c>
      <c r="B20" s="625">
        <v>6126.1060930402746</v>
      </c>
      <c r="C20" s="625"/>
      <c r="D20" s="625">
        <v>5538</v>
      </c>
      <c r="E20" s="625"/>
      <c r="F20" s="625">
        <v>90.400001500000002</v>
      </c>
      <c r="G20" s="727"/>
      <c r="H20" s="728" t="s">
        <v>622</v>
      </c>
      <c r="K20" s="217"/>
    </row>
    <row r="21" spans="1:11" ht="12.95" customHeight="1" x14ac:dyDescent="0.25">
      <c r="A21" s="627" t="s">
        <v>85</v>
      </c>
      <c r="B21" s="625">
        <v>4087.2093023255816</v>
      </c>
      <c r="C21" s="625"/>
      <c r="D21" s="625">
        <v>3515</v>
      </c>
      <c r="E21" s="625"/>
      <c r="F21" s="625">
        <v>86</v>
      </c>
      <c r="G21" s="727"/>
      <c r="H21" s="728" t="s">
        <v>624</v>
      </c>
      <c r="K21" s="217"/>
    </row>
    <row r="22" spans="1:11" ht="12.95" customHeight="1" x14ac:dyDescent="0.25">
      <c r="A22" s="627" t="s">
        <v>38</v>
      </c>
      <c r="B22" s="625">
        <v>14923.926380368099</v>
      </c>
      <c r="C22" s="625"/>
      <c r="D22" s="625">
        <v>12163</v>
      </c>
      <c r="E22" s="625"/>
      <c r="F22" s="625">
        <v>81.5</v>
      </c>
      <c r="G22" s="727"/>
      <c r="H22" s="728" t="s">
        <v>623</v>
      </c>
      <c r="K22" s="217"/>
    </row>
    <row r="23" spans="1:11" ht="12.95" customHeight="1" x14ac:dyDescent="0.25">
      <c r="A23" s="627" t="s">
        <v>71</v>
      </c>
      <c r="B23" s="625">
        <v>27498.921495186889</v>
      </c>
      <c r="C23" s="625"/>
      <c r="D23" s="625">
        <v>25519</v>
      </c>
      <c r="E23" s="625"/>
      <c r="F23" s="625">
        <v>92.800003099999998</v>
      </c>
      <c r="G23" s="727"/>
      <c r="H23" s="728" t="s">
        <v>622</v>
      </c>
      <c r="K23" s="217"/>
    </row>
    <row r="24" spans="1:11" ht="12.95" customHeight="1" x14ac:dyDescent="0.25">
      <c r="A24" s="627" t="s">
        <v>39</v>
      </c>
      <c r="B24" s="625">
        <v>3436.3057762586723</v>
      </c>
      <c r="C24" s="625"/>
      <c r="D24" s="625">
        <v>2158</v>
      </c>
      <c r="E24" s="625"/>
      <c r="F24" s="625">
        <v>62.799999200000002</v>
      </c>
      <c r="G24" s="727"/>
      <c r="H24" s="728" t="s">
        <v>623</v>
      </c>
      <c r="K24" s="217"/>
    </row>
    <row r="25" spans="1:11" ht="12.95" customHeight="1" x14ac:dyDescent="0.25">
      <c r="A25" s="627" t="s">
        <v>41</v>
      </c>
      <c r="B25" s="625">
        <v>6512.0907512449312</v>
      </c>
      <c r="C25" s="625"/>
      <c r="D25" s="625">
        <v>4578</v>
      </c>
      <c r="E25" s="625"/>
      <c r="F25" s="625">
        <v>70.300003099999998</v>
      </c>
      <c r="G25" s="727"/>
      <c r="H25" s="728" t="s">
        <v>623</v>
      </c>
      <c r="K25" s="217"/>
    </row>
    <row r="26" spans="1:11" ht="12.95" customHeight="1" x14ac:dyDescent="0.25">
      <c r="A26" s="627" t="s">
        <v>42</v>
      </c>
      <c r="B26" s="625">
        <v>10694.736842105263</v>
      </c>
      <c r="C26" s="625"/>
      <c r="D26" s="625">
        <v>6096</v>
      </c>
      <c r="E26" s="625"/>
      <c r="F26" s="625">
        <v>57</v>
      </c>
      <c r="G26" s="727"/>
      <c r="H26" s="728" t="s">
        <v>623</v>
      </c>
      <c r="K26" s="217"/>
    </row>
    <row r="27" spans="1:11" ht="12.95" customHeight="1" x14ac:dyDescent="0.25">
      <c r="A27" s="626" t="s">
        <v>86</v>
      </c>
      <c r="B27" s="625">
        <v>2080.7319362637468</v>
      </c>
      <c r="C27" s="625"/>
      <c r="D27" s="625">
        <v>1933</v>
      </c>
      <c r="E27" s="625"/>
      <c r="F27" s="625">
        <v>92.900001500000002</v>
      </c>
      <c r="G27" s="727"/>
      <c r="H27" s="728" t="s">
        <v>622</v>
      </c>
      <c r="K27" s="217"/>
    </row>
    <row r="28" spans="1:11" ht="12.95" customHeight="1" x14ac:dyDescent="0.25">
      <c r="A28" s="626" t="s">
        <v>87</v>
      </c>
      <c r="B28" s="625">
        <v>4414.346824180725</v>
      </c>
      <c r="C28" s="625"/>
      <c r="D28" s="625">
        <v>4123</v>
      </c>
      <c r="E28" s="625"/>
      <c r="F28" s="625">
        <v>93.400001500000002</v>
      </c>
      <c r="G28" s="727"/>
      <c r="H28" s="728" t="s">
        <v>622</v>
      </c>
      <c r="K28" s="217"/>
    </row>
    <row r="29" spans="1:11" ht="12.95" customHeight="1" x14ac:dyDescent="0.25">
      <c r="A29" s="626" t="s">
        <v>88</v>
      </c>
      <c r="B29" s="625">
        <v>1618.0371009435098</v>
      </c>
      <c r="C29" s="625"/>
      <c r="D29" s="625">
        <v>610</v>
      </c>
      <c r="E29" s="625"/>
      <c r="F29" s="625">
        <v>37.700000799999998</v>
      </c>
      <c r="G29" s="727"/>
      <c r="H29" s="728" t="s">
        <v>623</v>
      </c>
      <c r="K29" s="217"/>
    </row>
    <row r="30" spans="1:11" ht="12.95" customHeight="1" x14ac:dyDescent="0.25">
      <c r="A30" s="626" t="s">
        <v>13</v>
      </c>
      <c r="B30" s="625">
        <v>12867.596042989479</v>
      </c>
      <c r="C30" s="625"/>
      <c r="D30" s="625">
        <v>11079</v>
      </c>
      <c r="E30" s="625"/>
      <c r="F30" s="625">
        <v>86.099998499999998</v>
      </c>
      <c r="G30" s="727"/>
      <c r="H30" s="728" t="s">
        <v>624</v>
      </c>
      <c r="K30" s="217"/>
    </row>
    <row r="31" spans="1:11" ht="12.95" customHeight="1" x14ac:dyDescent="0.25">
      <c r="A31" s="627" t="s">
        <v>43</v>
      </c>
      <c r="B31" s="625">
        <v>8507.3530975616377</v>
      </c>
      <c r="C31" s="625"/>
      <c r="D31" s="625">
        <v>6942</v>
      </c>
      <c r="E31" s="625"/>
      <c r="F31" s="625">
        <v>81.599998499999998</v>
      </c>
      <c r="G31" s="727"/>
      <c r="H31" s="728" t="s">
        <v>623</v>
      </c>
      <c r="K31" s="217"/>
    </row>
    <row r="32" spans="1:11" ht="12.95" customHeight="1" x14ac:dyDescent="0.25">
      <c r="A32" s="626" t="s">
        <v>89</v>
      </c>
      <c r="B32" s="625">
        <v>4001.463947224916</v>
      </c>
      <c r="C32" s="625"/>
      <c r="D32" s="625">
        <v>2733</v>
      </c>
      <c r="E32" s="625"/>
      <c r="F32" s="625">
        <v>68.300003099999998</v>
      </c>
      <c r="G32" s="727"/>
      <c r="H32" s="728" t="s">
        <v>623</v>
      </c>
      <c r="K32" s="217"/>
    </row>
    <row r="33" spans="1:11" ht="12.95" customHeight="1" x14ac:dyDescent="0.25">
      <c r="A33" s="626" t="s">
        <v>90</v>
      </c>
      <c r="B33" s="625">
        <v>2773.7373737373737</v>
      </c>
      <c r="C33" s="625"/>
      <c r="D33" s="625">
        <v>1373</v>
      </c>
      <c r="E33" s="625"/>
      <c r="F33" s="625">
        <v>49.5</v>
      </c>
      <c r="G33" s="727"/>
      <c r="H33" s="728" t="s">
        <v>623</v>
      </c>
      <c r="K33" s="217"/>
    </row>
    <row r="34" spans="1:11" ht="12.95" customHeight="1" x14ac:dyDescent="0.25">
      <c r="A34" s="627" t="s">
        <v>44</v>
      </c>
      <c r="B34" s="625">
        <v>15117.305722136569</v>
      </c>
      <c r="C34" s="625"/>
      <c r="D34" s="625">
        <v>13016</v>
      </c>
      <c r="E34" s="625"/>
      <c r="F34" s="625">
        <v>86.099998499999998</v>
      </c>
      <c r="G34" s="727"/>
      <c r="H34" s="728" t="s">
        <v>624</v>
      </c>
      <c r="K34" s="217"/>
    </row>
    <row r="35" spans="1:11" ht="12.95" customHeight="1" x14ac:dyDescent="0.25">
      <c r="A35" s="627" t="s">
        <v>14</v>
      </c>
      <c r="B35" s="625">
        <v>25620.118343195267</v>
      </c>
      <c r="C35" s="625"/>
      <c r="D35" s="625">
        <v>21649</v>
      </c>
      <c r="E35" s="625"/>
      <c r="F35" s="625">
        <v>84.5</v>
      </c>
      <c r="G35" s="727"/>
      <c r="H35" s="728" t="s">
        <v>624</v>
      </c>
      <c r="K35" s="217"/>
    </row>
    <row r="36" spans="1:11" ht="12.95" customHeight="1" x14ac:dyDescent="0.25">
      <c r="A36" s="627" t="s">
        <v>91</v>
      </c>
      <c r="B36" s="625">
        <v>11365.714285714286</v>
      </c>
      <c r="C36" s="625"/>
      <c r="D36" s="625">
        <v>7956</v>
      </c>
      <c r="E36" s="625"/>
      <c r="F36" s="625">
        <v>70</v>
      </c>
      <c r="G36" s="727"/>
      <c r="H36" s="728" t="s">
        <v>623</v>
      </c>
      <c r="K36" s="217"/>
    </row>
    <row r="37" spans="1:11" ht="12.95" customHeight="1" x14ac:dyDescent="0.25">
      <c r="A37" s="627" t="s">
        <v>17</v>
      </c>
      <c r="B37" s="625">
        <v>9567.6806961195161</v>
      </c>
      <c r="C37" s="625"/>
      <c r="D37" s="625">
        <v>9118</v>
      </c>
      <c r="E37" s="625"/>
      <c r="F37" s="625">
        <v>95.300003099999998</v>
      </c>
      <c r="G37" s="727"/>
      <c r="H37" s="728" t="s">
        <v>622</v>
      </c>
      <c r="K37" s="217"/>
    </row>
    <row r="38" spans="1:11" ht="12.95" customHeight="1" x14ac:dyDescent="0.25">
      <c r="A38" s="629" t="s">
        <v>45</v>
      </c>
      <c r="B38" s="630">
        <v>2359.4202898550725</v>
      </c>
      <c r="C38" s="630"/>
      <c r="D38" s="630">
        <v>814</v>
      </c>
      <c r="E38" s="630"/>
      <c r="F38" s="630">
        <v>34.5</v>
      </c>
      <c r="G38" s="729"/>
      <c r="H38" s="730" t="s">
        <v>623</v>
      </c>
      <c r="K38" s="217"/>
    </row>
    <row r="39" spans="1:11" x14ac:dyDescent="0.25">
      <c r="A39" s="348"/>
      <c r="B39" s="348"/>
      <c r="C39" s="375"/>
      <c r="D39" s="348"/>
      <c r="E39" s="375"/>
      <c r="F39" s="348"/>
      <c r="G39" s="375"/>
      <c r="H39" s="348"/>
      <c r="K39" s="217"/>
    </row>
    <row r="40" spans="1:11" x14ac:dyDescent="0.25">
      <c r="A40" s="381" t="s">
        <v>793</v>
      </c>
      <c r="B40" s="353"/>
      <c r="C40" s="503"/>
      <c r="D40" s="353"/>
      <c r="E40" s="503"/>
      <c r="F40" s="353"/>
      <c r="G40" s="503"/>
      <c r="H40" s="353"/>
    </row>
    <row r="41" spans="1:11" x14ac:dyDescent="0.25">
      <c r="A41" s="27"/>
      <c r="B41" s="27"/>
      <c r="C41" s="504"/>
      <c r="D41" s="27"/>
      <c r="E41" s="504"/>
      <c r="F41" s="27"/>
      <c r="G41" s="504"/>
      <c r="H41" s="27"/>
    </row>
    <row r="42" spans="1:11" x14ac:dyDescent="0.25">
      <c r="A42" s="27"/>
      <c r="B42" s="218"/>
      <c r="C42" s="505"/>
      <c r="D42" s="218"/>
      <c r="E42" s="505"/>
      <c r="F42" s="218"/>
      <c r="G42" s="505"/>
      <c r="H42" s="27"/>
    </row>
    <row r="43" spans="1:11" x14ac:dyDescent="0.25">
      <c r="A43" s="27"/>
      <c r="B43" s="218"/>
      <c r="C43" s="505"/>
      <c r="D43" s="27"/>
      <c r="E43" s="504"/>
      <c r="F43" s="218"/>
      <c r="G43" s="505"/>
      <c r="H43" s="27"/>
    </row>
    <row r="44" spans="1:11" x14ac:dyDescent="0.25">
      <c r="A44" s="27"/>
      <c r="B44" s="27"/>
      <c r="C44" s="504"/>
      <c r="D44" s="27"/>
      <c r="E44" s="504"/>
      <c r="F44" s="27"/>
      <c r="G44" s="504"/>
      <c r="H44" s="27"/>
    </row>
    <row r="45" spans="1:11" x14ac:dyDescent="0.25">
      <c r="A45" s="27"/>
      <c r="B45" s="27"/>
      <c r="C45" s="504"/>
      <c r="D45" s="27"/>
      <c r="E45" s="504"/>
      <c r="F45" s="27"/>
      <c r="G45" s="504"/>
      <c r="H45" s="27"/>
    </row>
    <row r="46" spans="1:11" x14ac:dyDescent="0.25">
      <c r="A46" s="27"/>
      <c r="B46" s="27"/>
      <c r="C46" s="504"/>
      <c r="D46" s="27"/>
      <c r="E46" s="504"/>
      <c r="F46" s="27"/>
      <c r="G46" s="504"/>
      <c r="H46" s="27"/>
    </row>
    <row r="47" spans="1:11" x14ac:dyDescent="0.25">
      <c r="A47" s="27"/>
      <c r="B47" s="27"/>
      <c r="C47" s="504"/>
      <c r="D47" s="27"/>
      <c r="E47" s="504"/>
      <c r="F47" s="27"/>
      <c r="G47" s="504"/>
      <c r="H47" s="27"/>
    </row>
    <row r="48" spans="1:11" x14ac:dyDescent="0.25">
      <c r="A48" s="27"/>
      <c r="B48" s="27"/>
      <c r="C48" s="504"/>
      <c r="D48" s="27"/>
      <c r="E48" s="504"/>
      <c r="F48" s="27"/>
      <c r="G48" s="504"/>
      <c r="H48" s="27"/>
    </row>
    <row r="49" spans="1:8" x14ac:dyDescent="0.25">
      <c r="A49" s="27"/>
      <c r="B49" s="27"/>
      <c r="C49" s="504"/>
      <c r="D49" s="27"/>
      <c r="E49" s="504"/>
      <c r="F49" s="27"/>
      <c r="G49" s="504"/>
      <c r="H49" s="27"/>
    </row>
    <row r="50" spans="1:8" x14ac:dyDescent="0.25">
      <c r="A50" s="27"/>
      <c r="B50" s="27"/>
      <c r="C50" s="504"/>
      <c r="D50" s="27"/>
      <c r="E50" s="504"/>
      <c r="F50" s="27"/>
      <c r="G50" s="504"/>
      <c r="H50" s="27"/>
    </row>
    <row r="51" spans="1:8" x14ac:dyDescent="0.25">
      <c r="A51" s="27"/>
      <c r="B51" s="27"/>
      <c r="C51" s="504"/>
      <c r="D51" s="27"/>
      <c r="E51" s="504"/>
      <c r="F51" s="27"/>
      <c r="G51" s="504"/>
      <c r="H51" s="27"/>
    </row>
    <row r="52" spans="1:8" x14ac:dyDescent="0.25">
      <c r="A52" s="27"/>
      <c r="B52" s="27"/>
      <c r="C52" s="504"/>
      <c r="D52" s="27"/>
      <c r="E52" s="504"/>
      <c r="F52" s="27"/>
      <c r="G52" s="504"/>
      <c r="H52" s="27"/>
    </row>
    <row r="53" spans="1:8" x14ac:dyDescent="0.25">
      <c r="A53" s="27"/>
      <c r="B53" s="27"/>
      <c r="C53" s="504"/>
      <c r="D53" s="27"/>
      <c r="E53" s="504"/>
      <c r="F53" s="27"/>
      <c r="G53" s="504"/>
      <c r="H53" s="27"/>
    </row>
    <row r="54" spans="1:8" x14ac:dyDescent="0.25">
      <c r="A54" s="27"/>
      <c r="B54" s="27"/>
      <c r="C54" s="504"/>
      <c r="D54" s="27"/>
      <c r="E54" s="504"/>
      <c r="F54" s="27"/>
      <c r="G54" s="504"/>
      <c r="H54" s="27"/>
    </row>
    <row r="55" spans="1:8" x14ac:dyDescent="0.25">
      <c r="A55" s="27"/>
      <c r="B55" s="27"/>
      <c r="C55" s="504"/>
      <c r="D55" s="27"/>
      <c r="E55" s="504"/>
      <c r="F55" s="27"/>
      <c r="G55" s="504"/>
      <c r="H55" s="27"/>
    </row>
    <row r="56" spans="1:8" x14ac:dyDescent="0.25">
      <c r="A56" s="27"/>
      <c r="B56" s="27"/>
      <c r="C56" s="504"/>
      <c r="D56" s="27"/>
      <c r="E56" s="504"/>
      <c r="F56" s="27"/>
      <c r="G56" s="504"/>
      <c r="H56" s="27"/>
    </row>
    <row r="57" spans="1:8" x14ac:dyDescent="0.25">
      <c r="A57" s="27"/>
      <c r="B57" s="27"/>
      <c r="C57" s="504"/>
      <c r="D57" s="27"/>
      <c r="E57" s="504"/>
      <c r="F57" s="27"/>
      <c r="G57" s="504"/>
      <c r="H57" s="27"/>
    </row>
    <row r="58" spans="1:8" x14ac:dyDescent="0.25">
      <c r="A58" s="27"/>
      <c r="B58" s="27"/>
      <c r="C58" s="504"/>
      <c r="D58" s="27"/>
      <c r="E58" s="504"/>
      <c r="F58" s="27"/>
      <c r="G58" s="504"/>
      <c r="H58" s="27"/>
    </row>
    <row r="59" spans="1:8" x14ac:dyDescent="0.25">
      <c r="A59" s="27"/>
      <c r="B59" s="27"/>
      <c r="C59" s="504"/>
      <c r="D59" s="27"/>
      <c r="E59" s="504"/>
      <c r="F59" s="27"/>
      <c r="G59" s="504"/>
      <c r="H59" s="27"/>
    </row>
    <row r="60" spans="1:8" x14ac:dyDescent="0.25">
      <c r="A60" s="27"/>
      <c r="B60" s="27"/>
      <c r="C60" s="504"/>
      <c r="D60" s="27"/>
      <c r="E60" s="504"/>
      <c r="F60" s="27"/>
      <c r="G60" s="504"/>
      <c r="H60" s="27"/>
    </row>
    <row r="61" spans="1:8" x14ac:dyDescent="0.25">
      <c r="A61" s="27"/>
      <c r="B61" s="27"/>
      <c r="C61" s="504"/>
      <c r="D61" s="27"/>
      <c r="E61" s="504"/>
      <c r="F61" s="27"/>
      <c r="G61" s="504"/>
      <c r="H61" s="27"/>
    </row>
    <row r="62" spans="1:8" x14ac:dyDescent="0.25">
      <c r="A62" s="27"/>
      <c r="B62" s="27"/>
      <c r="C62" s="504"/>
      <c r="D62" s="27"/>
      <c r="E62" s="504"/>
      <c r="F62" s="27"/>
      <c r="G62" s="504"/>
      <c r="H62" s="27"/>
    </row>
    <row r="63" spans="1:8" x14ac:dyDescent="0.25">
      <c r="A63" s="27"/>
      <c r="B63" s="27"/>
      <c r="C63" s="504"/>
      <c r="D63" s="27"/>
      <c r="E63" s="504"/>
      <c r="F63" s="27"/>
      <c r="G63" s="504"/>
      <c r="H63" s="27"/>
    </row>
    <row r="64" spans="1:8" x14ac:dyDescent="0.25">
      <c r="A64" s="27"/>
      <c r="B64" s="27"/>
      <c r="C64" s="504"/>
      <c r="D64" s="27"/>
      <c r="E64" s="504"/>
      <c r="F64" s="27"/>
      <c r="G64" s="504"/>
      <c r="H64" s="27"/>
    </row>
    <row r="65" spans="1:8" x14ac:dyDescent="0.25">
      <c r="A65" s="27"/>
      <c r="B65" s="27"/>
      <c r="C65" s="504"/>
      <c r="D65" s="27"/>
      <c r="E65" s="504"/>
      <c r="F65" s="27"/>
      <c r="G65" s="504"/>
      <c r="H65" s="27"/>
    </row>
    <row r="66" spans="1:8" x14ac:dyDescent="0.25">
      <c r="A66" s="27"/>
      <c r="B66" s="27"/>
      <c r="C66" s="504"/>
      <c r="D66" s="27"/>
      <c r="E66" s="504"/>
      <c r="F66" s="27"/>
      <c r="G66" s="504"/>
      <c r="H66" s="27"/>
    </row>
    <row r="67" spans="1:8" x14ac:dyDescent="0.25">
      <c r="A67" s="27"/>
      <c r="B67" s="27"/>
      <c r="C67" s="504"/>
      <c r="D67" s="27"/>
      <c r="E67" s="504"/>
      <c r="F67" s="27"/>
      <c r="G67" s="504"/>
      <c r="H67" s="27"/>
    </row>
    <row r="68" spans="1:8" x14ac:dyDescent="0.25">
      <c r="A68" s="27"/>
      <c r="B68" s="27"/>
      <c r="C68" s="504"/>
      <c r="D68" s="27"/>
      <c r="E68" s="504"/>
      <c r="F68" s="27"/>
      <c r="G68" s="504"/>
      <c r="H68" s="27"/>
    </row>
    <row r="69" spans="1:8" x14ac:dyDescent="0.25">
      <c r="A69" s="27"/>
      <c r="B69" s="27"/>
      <c r="C69" s="504"/>
      <c r="D69" s="27"/>
      <c r="E69" s="504"/>
      <c r="F69" s="27"/>
      <c r="G69" s="504"/>
      <c r="H69" s="27"/>
    </row>
  </sheetData>
  <mergeCells count="3">
    <mergeCell ref="B4:C4"/>
    <mergeCell ref="D4:E4"/>
    <mergeCell ref="F4:G4"/>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&amp;R&amp;"Tahoma,Normal"&amp;10 415</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1:L70"/>
  <sheetViews>
    <sheetView showGridLines="0" view="pageBreakPreview" zoomScaleNormal="70" zoomScaleSheetLayoutView="100" workbookViewId="0">
      <selection activeCell="B40" sqref="B40"/>
    </sheetView>
  </sheetViews>
  <sheetFormatPr baseColWidth="10" defaultRowHeight="15" x14ac:dyDescent="0.25"/>
  <cols>
    <col min="1" max="1" width="7.140625" customWidth="1"/>
    <col min="2" max="2" width="14.85546875" customWidth="1"/>
    <col min="3" max="3" width="24.42578125" customWidth="1"/>
    <col min="4" max="4" width="33.5703125" customWidth="1"/>
    <col min="5" max="5" width="17.140625" style="90" customWidth="1"/>
    <col min="6" max="6" width="15" customWidth="1"/>
    <col min="7" max="7" width="10.28515625" customWidth="1"/>
    <col min="8" max="8" width="1.5703125" style="384" customWidth="1"/>
    <col min="9" max="9" width="8.5703125" style="215" customWidth="1"/>
    <col min="10" max="10" width="1.85546875" style="506" customWidth="1"/>
    <col min="11" max="11" width="12.140625" customWidth="1"/>
    <col min="12" max="12" width="3.5703125" style="384" customWidth="1"/>
  </cols>
  <sheetData>
    <row r="1" spans="1:12" x14ac:dyDescent="0.25">
      <c r="A1" s="374" t="s">
        <v>1079</v>
      </c>
      <c r="B1" s="374"/>
      <c r="C1" s="338"/>
      <c r="D1" s="338"/>
      <c r="E1" s="436"/>
      <c r="F1" s="358"/>
      <c r="G1" s="348"/>
      <c r="H1" s="375"/>
      <c r="L1" s="483" t="s">
        <v>710</v>
      </c>
    </row>
    <row r="2" spans="1:12" ht="13.5" customHeight="1" x14ac:dyDescent="0.25">
      <c r="A2" s="372">
        <v>2013</v>
      </c>
      <c r="B2" s="372"/>
      <c r="C2" s="392"/>
      <c r="D2" s="392"/>
      <c r="E2" s="437"/>
      <c r="F2" s="392"/>
      <c r="G2" s="348"/>
      <c r="H2" s="375"/>
      <c r="I2" s="438"/>
      <c r="J2" s="507"/>
      <c r="K2" s="348"/>
    </row>
    <row r="3" spans="1:12" ht="10.5" customHeight="1" x14ac:dyDescent="0.25">
      <c r="A3" s="348"/>
      <c r="B3" s="372"/>
      <c r="C3" s="393"/>
      <c r="D3" s="394"/>
      <c r="E3" s="439"/>
      <c r="F3" s="394"/>
      <c r="G3" s="348"/>
      <c r="H3" s="375"/>
      <c r="I3" s="438"/>
      <c r="J3" s="507"/>
      <c r="K3" s="348"/>
    </row>
    <row r="4" spans="1:12" ht="51" customHeight="1" x14ac:dyDescent="0.25">
      <c r="A4" s="216" t="s">
        <v>625</v>
      </c>
      <c r="B4" s="216" t="s">
        <v>3</v>
      </c>
      <c r="C4" s="318" t="s">
        <v>626</v>
      </c>
      <c r="D4" s="318" t="s">
        <v>627</v>
      </c>
      <c r="E4" s="318" t="s">
        <v>628</v>
      </c>
      <c r="F4" s="318" t="s">
        <v>629</v>
      </c>
      <c r="G4" s="950" t="s">
        <v>630</v>
      </c>
      <c r="H4" s="950"/>
      <c r="I4" s="950" t="s">
        <v>631</v>
      </c>
      <c r="J4" s="950"/>
      <c r="K4" s="950" t="s">
        <v>1083</v>
      </c>
      <c r="L4" s="950"/>
    </row>
    <row r="5" spans="1:12" ht="13.5" customHeight="1" x14ac:dyDescent="0.25">
      <c r="A5" s="928" t="s">
        <v>1122</v>
      </c>
      <c r="B5" s="928"/>
      <c r="C5" s="928"/>
      <c r="D5" s="421"/>
      <c r="E5" s="421"/>
      <c r="F5" s="421"/>
      <c r="G5" s="79">
        <f>G6+'PTAR (2)'!G5</f>
        <v>2773</v>
      </c>
      <c r="H5" s="79"/>
      <c r="I5" s="79">
        <f>I6+'PTAR (2)'!I5</f>
        <v>1414.1</v>
      </c>
      <c r="J5" s="79"/>
      <c r="K5" s="953"/>
      <c r="L5" s="953"/>
    </row>
    <row r="6" spans="1:12" ht="15" customHeight="1" x14ac:dyDescent="0.25">
      <c r="A6" s="954" t="s">
        <v>632</v>
      </c>
      <c r="B6" s="954"/>
      <c r="C6" s="954"/>
      <c r="D6" s="954"/>
      <c r="E6" s="954"/>
      <c r="F6" s="954"/>
      <c r="G6" s="731">
        <f>SUM(G7:G38)</f>
        <v>2599</v>
      </c>
      <c r="H6" s="731"/>
      <c r="I6" s="731">
        <f>SUM(I7:I38)</f>
        <v>1414.1</v>
      </c>
      <c r="J6" s="731"/>
      <c r="K6" s="732"/>
      <c r="L6" s="733"/>
    </row>
    <row r="7" spans="1:12" ht="12.95" customHeight="1" x14ac:dyDescent="0.25">
      <c r="A7" s="624">
        <v>1</v>
      </c>
      <c r="B7" s="734" t="s">
        <v>153</v>
      </c>
      <c r="C7" s="735" t="s">
        <v>633</v>
      </c>
      <c r="D7" s="735" t="s">
        <v>634</v>
      </c>
      <c r="E7" s="735" t="s">
        <v>635</v>
      </c>
      <c r="F7" s="735" t="s">
        <v>636</v>
      </c>
      <c r="G7" s="625">
        <v>20</v>
      </c>
      <c r="H7" s="625"/>
      <c r="I7" s="625">
        <v>12</v>
      </c>
      <c r="J7" s="625"/>
      <c r="K7" s="736">
        <v>0.6</v>
      </c>
      <c r="L7" s="737"/>
    </row>
    <row r="8" spans="1:12" ht="12.95" customHeight="1" x14ac:dyDescent="0.25">
      <c r="A8" s="624">
        <v>2</v>
      </c>
      <c r="B8" s="734" t="s">
        <v>163</v>
      </c>
      <c r="C8" s="735" t="s">
        <v>163</v>
      </c>
      <c r="D8" s="735" t="s">
        <v>634</v>
      </c>
      <c r="E8" s="735" t="s">
        <v>637</v>
      </c>
      <c r="F8" s="735" t="s">
        <v>636</v>
      </c>
      <c r="G8" s="625">
        <v>12</v>
      </c>
      <c r="H8" s="625"/>
      <c r="I8" s="625">
        <v>7</v>
      </c>
      <c r="J8" s="625"/>
      <c r="K8" s="736">
        <v>0.58333333333333337</v>
      </c>
      <c r="L8" s="737"/>
    </row>
    <row r="9" spans="1:12" ht="12.95" customHeight="1" x14ac:dyDescent="0.25">
      <c r="A9" s="626">
        <v>3</v>
      </c>
      <c r="B9" s="951" t="s">
        <v>21</v>
      </c>
      <c r="C9" s="735" t="s">
        <v>638</v>
      </c>
      <c r="D9" s="735" t="s">
        <v>639</v>
      </c>
      <c r="E9" s="735" t="s">
        <v>21</v>
      </c>
      <c r="F9" s="735" t="s">
        <v>636</v>
      </c>
      <c r="G9" s="625">
        <v>630</v>
      </c>
      <c r="H9" s="625"/>
      <c r="I9" s="625">
        <v>520</v>
      </c>
      <c r="J9" s="625"/>
      <c r="K9" s="736">
        <v>0.82539682539682535</v>
      </c>
      <c r="L9" s="737"/>
    </row>
    <row r="10" spans="1:12" ht="25.5" x14ac:dyDescent="0.25">
      <c r="A10" s="626">
        <v>4</v>
      </c>
      <c r="B10" s="951"/>
      <c r="C10" s="735" t="s">
        <v>633</v>
      </c>
      <c r="D10" s="735" t="s">
        <v>640</v>
      </c>
      <c r="E10" s="735" t="s">
        <v>21</v>
      </c>
      <c r="F10" s="735" t="s">
        <v>636</v>
      </c>
      <c r="G10" s="625">
        <v>42</v>
      </c>
      <c r="H10" s="625"/>
      <c r="I10" s="625">
        <v>20</v>
      </c>
      <c r="J10" s="625"/>
      <c r="K10" s="736">
        <v>0.47619047619047616</v>
      </c>
      <c r="L10" s="737"/>
    </row>
    <row r="11" spans="1:12" x14ac:dyDescent="0.25">
      <c r="A11" s="626">
        <v>5</v>
      </c>
      <c r="B11" s="951"/>
      <c r="C11" s="735" t="s">
        <v>641</v>
      </c>
      <c r="D11" s="735" t="s">
        <v>642</v>
      </c>
      <c r="E11" s="735" t="s">
        <v>21</v>
      </c>
      <c r="F11" s="735" t="s">
        <v>636</v>
      </c>
      <c r="G11" s="625">
        <v>18</v>
      </c>
      <c r="H11" s="625"/>
      <c r="I11" s="625">
        <v>12</v>
      </c>
      <c r="J11" s="625"/>
      <c r="K11" s="736">
        <v>0.66666666666666663</v>
      </c>
      <c r="L11" s="737"/>
    </row>
    <row r="12" spans="1:12" x14ac:dyDescent="0.25">
      <c r="A12" s="626">
        <v>6</v>
      </c>
      <c r="B12" s="951"/>
      <c r="C12" s="735" t="s">
        <v>458</v>
      </c>
      <c r="D12" s="735" t="s">
        <v>634</v>
      </c>
      <c r="E12" s="735" t="s">
        <v>21</v>
      </c>
      <c r="F12" s="735" t="s">
        <v>636</v>
      </c>
      <c r="G12" s="625">
        <v>40</v>
      </c>
      <c r="H12" s="625"/>
      <c r="I12" s="625">
        <v>6</v>
      </c>
      <c r="J12" s="625"/>
      <c r="K12" s="736">
        <v>0.15</v>
      </c>
      <c r="L12" s="737"/>
    </row>
    <row r="13" spans="1:12" x14ac:dyDescent="0.25">
      <c r="A13" s="626">
        <v>7</v>
      </c>
      <c r="B13" s="951"/>
      <c r="C13" s="735" t="s">
        <v>643</v>
      </c>
      <c r="D13" s="735" t="s">
        <v>634</v>
      </c>
      <c r="E13" s="735" t="s">
        <v>21</v>
      </c>
      <c r="F13" s="735" t="s">
        <v>636</v>
      </c>
      <c r="G13" s="625">
        <v>7</v>
      </c>
      <c r="H13" s="625"/>
      <c r="I13" s="625">
        <v>1</v>
      </c>
      <c r="J13" s="625"/>
      <c r="K13" s="736">
        <v>0.14285714285714285</v>
      </c>
      <c r="L13" s="737"/>
    </row>
    <row r="14" spans="1:12" x14ac:dyDescent="0.25">
      <c r="A14" s="626">
        <v>8</v>
      </c>
      <c r="B14" s="951" t="s">
        <v>7</v>
      </c>
      <c r="C14" s="735" t="s">
        <v>531</v>
      </c>
      <c r="D14" s="735" t="s">
        <v>634</v>
      </c>
      <c r="E14" s="735" t="s">
        <v>644</v>
      </c>
      <c r="F14" s="735" t="s">
        <v>636</v>
      </c>
      <c r="G14" s="625">
        <v>750</v>
      </c>
      <c r="H14" s="625"/>
      <c r="I14" s="625">
        <v>250</v>
      </c>
      <c r="J14" s="625"/>
      <c r="K14" s="736">
        <v>0.33333333333333331</v>
      </c>
      <c r="L14" s="737"/>
    </row>
    <row r="15" spans="1:12" x14ac:dyDescent="0.25">
      <c r="A15" s="626">
        <v>9</v>
      </c>
      <c r="B15" s="951"/>
      <c r="C15" s="735" t="s">
        <v>889</v>
      </c>
      <c r="D15" s="735" t="s">
        <v>634</v>
      </c>
      <c r="E15" s="735" t="s">
        <v>644</v>
      </c>
      <c r="F15" s="735" t="s">
        <v>636</v>
      </c>
      <c r="G15" s="625">
        <v>27</v>
      </c>
      <c r="H15" s="625"/>
      <c r="I15" s="625">
        <v>6</v>
      </c>
      <c r="J15" s="625"/>
      <c r="K15" s="736">
        <v>0.22222222222222221</v>
      </c>
      <c r="L15" s="737"/>
    </row>
    <row r="16" spans="1:12" ht="25.5" x14ac:dyDescent="0.25">
      <c r="A16" s="626">
        <v>10</v>
      </c>
      <c r="B16" s="951"/>
      <c r="C16" s="735" t="s">
        <v>645</v>
      </c>
      <c r="D16" s="735" t="s">
        <v>646</v>
      </c>
      <c r="E16" s="735" t="s">
        <v>644</v>
      </c>
      <c r="F16" s="735" t="s">
        <v>636</v>
      </c>
      <c r="G16" s="625">
        <v>1</v>
      </c>
      <c r="H16" s="625"/>
      <c r="I16" s="625">
        <v>0.6</v>
      </c>
      <c r="J16" s="625"/>
      <c r="K16" s="736">
        <v>0.6</v>
      </c>
      <c r="L16" s="737"/>
    </row>
    <row r="17" spans="1:12" ht="12.75" customHeight="1" x14ac:dyDescent="0.25">
      <c r="A17" s="626">
        <v>11</v>
      </c>
      <c r="B17" s="951" t="s">
        <v>12</v>
      </c>
      <c r="C17" s="735" t="s">
        <v>890</v>
      </c>
      <c r="D17" s="735" t="s">
        <v>634</v>
      </c>
      <c r="E17" s="735" t="s">
        <v>644</v>
      </c>
      <c r="F17" s="735" t="s">
        <v>647</v>
      </c>
      <c r="G17" s="625">
        <v>60</v>
      </c>
      <c r="H17" s="625"/>
      <c r="I17" s="625">
        <v>20</v>
      </c>
      <c r="J17" s="625"/>
      <c r="K17" s="736">
        <v>0.33333333333333331</v>
      </c>
      <c r="L17" s="737"/>
    </row>
    <row r="18" spans="1:12" ht="25.5" x14ac:dyDescent="0.25">
      <c r="A18" s="626">
        <v>12</v>
      </c>
      <c r="B18" s="951"/>
      <c r="C18" s="735" t="s">
        <v>648</v>
      </c>
      <c r="D18" s="735" t="s">
        <v>649</v>
      </c>
      <c r="E18" s="735" t="s">
        <v>650</v>
      </c>
      <c r="F18" s="735" t="s">
        <v>647</v>
      </c>
      <c r="G18" s="625">
        <v>15</v>
      </c>
      <c r="H18" s="625"/>
      <c r="I18" s="625">
        <v>7</v>
      </c>
      <c r="J18" s="625"/>
      <c r="K18" s="736">
        <v>0.46666666666666667</v>
      </c>
      <c r="L18" s="737"/>
    </row>
    <row r="19" spans="1:12" x14ac:dyDescent="0.25">
      <c r="A19" s="626">
        <v>13</v>
      </c>
      <c r="B19" s="951"/>
      <c r="C19" s="735" t="s">
        <v>891</v>
      </c>
      <c r="D19" s="735" t="s">
        <v>634</v>
      </c>
      <c r="E19" s="735" t="s">
        <v>644</v>
      </c>
      <c r="F19" s="735" t="s">
        <v>636</v>
      </c>
      <c r="G19" s="625">
        <v>30</v>
      </c>
      <c r="H19" s="625"/>
      <c r="I19" s="625">
        <v>6</v>
      </c>
      <c r="J19" s="625"/>
      <c r="K19" s="736">
        <v>0.2</v>
      </c>
      <c r="L19" s="737"/>
    </row>
    <row r="20" spans="1:12" ht="12" customHeight="1" x14ac:dyDescent="0.25">
      <c r="A20" s="626">
        <v>14</v>
      </c>
      <c r="B20" s="951" t="s">
        <v>1</v>
      </c>
      <c r="C20" s="735" t="s">
        <v>651</v>
      </c>
      <c r="D20" s="735" t="s">
        <v>634</v>
      </c>
      <c r="E20" s="735" t="s">
        <v>644</v>
      </c>
      <c r="F20" s="735" t="s">
        <v>636</v>
      </c>
      <c r="G20" s="625">
        <v>240</v>
      </c>
      <c r="H20" s="625"/>
      <c r="I20" s="625">
        <v>160</v>
      </c>
      <c r="J20" s="625"/>
      <c r="K20" s="736">
        <v>0.66666666666666663</v>
      </c>
      <c r="L20" s="737"/>
    </row>
    <row r="21" spans="1:12" ht="12.95" customHeight="1" x14ac:dyDescent="0.25">
      <c r="A21" s="626">
        <v>15</v>
      </c>
      <c r="B21" s="951"/>
      <c r="C21" s="735" t="s">
        <v>652</v>
      </c>
      <c r="D21" s="735" t="s">
        <v>634</v>
      </c>
      <c r="E21" s="735" t="s">
        <v>644</v>
      </c>
      <c r="F21" s="735" t="s">
        <v>636</v>
      </c>
      <c r="G21" s="625">
        <v>12</v>
      </c>
      <c r="H21" s="625"/>
      <c r="I21" s="625">
        <v>12</v>
      </c>
      <c r="J21" s="625"/>
      <c r="K21" s="736">
        <v>1</v>
      </c>
      <c r="L21" s="737"/>
    </row>
    <row r="22" spans="1:12" ht="12.95" customHeight="1" x14ac:dyDescent="0.25">
      <c r="A22" s="626">
        <v>16</v>
      </c>
      <c r="B22" s="734" t="s">
        <v>81</v>
      </c>
      <c r="C22" s="735" t="s">
        <v>653</v>
      </c>
      <c r="D22" s="735" t="s">
        <v>639</v>
      </c>
      <c r="E22" s="735" t="s">
        <v>644</v>
      </c>
      <c r="F22" s="735" t="s">
        <v>636</v>
      </c>
      <c r="G22" s="625">
        <v>100</v>
      </c>
      <c r="H22" s="625"/>
      <c r="I22" s="625">
        <v>66</v>
      </c>
      <c r="J22" s="625"/>
      <c r="K22" s="736">
        <v>0.66</v>
      </c>
      <c r="L22" s="737"/>
    </row>
    <row r="23" spans="1:12" ht="12.95" customHeight="1" x14ac:dyDescent="0.25">
      <c r="A23" s="626">
        <v>17</v>
      </c>
      <c r="B23" s="734" t="s">
        <v>82</v>
      </c>
      <c r="C23" s="735" t="s">
        <v>607</v>
      </c>
      <c r="D23" s="735" t="s">
        <v>654</v>
      </c>
      <c r="E23" s="735" t="s">
        <v>655</v>
      </c>
      <c r="F23" s="735" t="s">
        <v>636</v>
      </c>
      <c r="G23" s="625">
        <v>1</v>
      </c>
      <c r="H23" s="625"/>
      <c r="I23" s="625">
        <v>1</v>
      </c>
      <c r="J23" s="625"/>
      <c r="K23" s="736">
        <v>1</v>
      </c>
      <c r="L23" s="737"/>
    </row>
    <row r="24" spans="1:12" ht="12.95" customHeight="1" x14ac:dyDescent="0.25">
      <c r="A24" s="626">
        <v>18</v>
      </c>
      <c r="B24" s="734" t="s">
        <v>82</v>
      </c>
      <c r="C24" s="735" t="s">
        <v>656</v>
      </c>
      <c r="D24" s="735" t="s">
        <v>657</v>
      </c>
      <c r="E24" s="735" t="s">
        <v>655</v>
      </c>
      <c r="F24" s="735" t="s">
        <v>636</v>
      </c>
      <c r="G24" s="625">
        <v>1</v>
      </c>
      <c r="H24" s="625"/>
      <c r="I24" s="625">
        <v>1</v>
      </c>
      <c r="J24" s="625"/>
      <c r="K24" s="736">
        <v>1</v>
      </c>
      <c r="L24" s="737"/>
    </row>
    <row r="25" spans="1:12" ht="12.95" customHeight="1" x14ac:dyDescent="0.25">
      <c r="A25" s="626">
        <v>19</v>
      </c>
      <c r="B25" s="734" t="s">
        <v>82</v>
      </c>
      <c r="C25" s="735" t="s">
        <v>658</v>
      </c>
      <c r="D25" s="735" t="s">
        <v>657</v>
      </c>
      <c r="E25" s="735" t="s">
        <v>635</v>
      </c>
      <c r="F25" s="735" t="s">
        <v>636</v>
      </c>
      <c r="G25" s="625">
        <v>1</v>
      </c>
      <c r="H25" s="625"/>
      <c r="I25" s="625">
        <v>1</v>
      </c>
      <c r="J25" s="625"/>
      <c r="K25" s="736">
        <v>1</v>
      </c>
      <c r="L25" s="737"/>
    </row>
    <row r="26" spans="1:12" ht="25.5" x14ac:dyDescent="0.25">
      <c r="A26" s="626">
        <v>20</v>
      </c>
      <c r="B26" s="734" t="s">
        <v>37</v>
      </c>
      <c r="C26" s="735" t="s">
        <v>37</v>
      </c>
      <c r="D26" s="735" t="s">
        <v>640</v>
      </c>
      <c r="E26" s="735" t="s">
        <v>637</v>
      </c>
      <c r="F26" s="735" t="s">
        <v>636</v>
      </c>
      <c r="G26" s="625">
        <v>24</v>
      </c>
      <c r="H26" s="625"/>
      <c r="I26" s="625">
        <v>8</v>
      </c>
      <c r="J26" s="625"/>
      <c r="K26" s="736">
        <v>0.33333333333333331</v>
      </c>
      <c r="L26" s="737"/>
    </row>
    <row r="27" spans="1:12" x14ac:dyDescent="0.25">
      <c r="A27" s="626">
        <v>21</v>
      </c>
      <c r="B27" s="734" t="s">
        <v>85</v>
      </c>
      <c r="C27" s="735" t="s">
        <v>85</v>
      </c>
      <c r="D27" s="735" t="s">
        <v>642</v>
      </c>
      <c r="E27" s="735" t="s">
        <v>21</v>
      </c>
      <c r="F27" s="735" t="s">
        <v>636</v>
      </c>
      <c r="G27" s="625">
        <v>10</v>
      </c>
      <c r="H27" s="625"/>
      <c r="I27" s="625">
        <v>3.5</v>
      </c>
      <c r="J27" s="625"/>
      <c r="K27" s="736">
        <v>0.35</v>
      </c>
      <c r="L27" s="737"/>
    </row>
    <row r="28" spans="1:12" x14ac:dyDescent="0.25">
      <c r="A28" s="626">
        <v>22</v>
      </c>
      <c r="B28" s="734" t="s">
        <v>71</v>
      </c>
      <c r="C28" s="735" t="s">
        <v>893</v>
      </c>
      <c r="D28" s="735" t="s">
        <v>634</v>
      </c>
      <c r="E28" s="735" t="s">
        <v>644</v>
      </c>
      <c r="F28" s="735" t="s">
        <v>636</v>
      </c>
      <c r="G28" s="625">
        <v>100</v>
      </c>
      <c r="H28" s="625"/>
      <c r="I28" s="625">
        <v>50</v>
      </c>
      <c r="J28" s="625"/>
      <c r="K28" s="736">
        <v>0.5</v>
      </c>
      <c r="L28" s="737"/>
    </row>
    <row r="29" spans="1:12" ht="25.5" x14ac:dyDescent="0.25">
      <c r="A29" s="626">
        <v>23</v>
      </c>
      <c r="B29" s="734" t="s">
        <v>41</v>
      </c>
      <c r="C29" s="735" t="s">
        <v>41</v>
      </c>
      <c r="D29" s="735" t="s">
        <v>640</v>
      </c>
      <c r="E29" s="735" t="s">
        <v>635</v>
      </c>
      <c r="F29" s="735" t="s">
        <v>636</v>
      </c>
      <c r="G29" s="625">
        <v>25</v>
      </c>
      <c r="H29" s="625"/>
      <c r="I29" s="625">
        <v>25</v>
      </c>
      <c r="J29" s="625"/>
      <c r="K29" s="736">
        <v>1</v>
      </c>
      <c r="L29" s="737"/>
    </row>
    <row r="30" spans="1:12" ht="12.95" customHeight="1" x14ac:dyDescent="0.25">
      <c r="A30" s="626">
        <v>24</v>
      </c>
      <c r="B30" s="734" t="s">
        <v>87</v>
      </c>
      <c r="C30" s="735" t="s">
        <v>659</v>
      </c>
      <c r="D30" s="735" t="s">
        <v>642</v>
      </c>
      <c r="E30" s="735" t="s">
        <v>14</v>
      </c>
      <c r="F30" s="735" t="s">
        <v>636</v>
      </c>
      <c r="G30" s="625">
        <v>25</v>
      </c>
      <c r="H30" s="625"/>
      <c r="I30" s="625">
        <v>2</v>
      </c>
      <c r="J30" s="625"/>
      <c r="K30" s="736">
        <v>0.08</v>
      </c>
      <c r="L30" s="737"/>
    </row>
    <row r="31" spans="1:12" ht="12.95" customHeight="1" x14ac:dyDescent="0.25">
      <c r="A31" s="626">
        <v>25</v>
      </c>
      <c r="B31" s="951" t="s">
        <v>13</v>
      </c>
      <c r="C31" s="735" t="s">
        <v>892</v>
      </c>
      <c r="D31" s="735" t="s">
        <v>634</v>
      </c>
      <c r="E31" s="735" t="s">
        <v>644</v>
      </c>
      <c r="F31" s="735" t="s">
        <v>647</v>
      </c>
      <c r="G31" s="625">
        <v>25</v>
      </c>
      <c r="H31" s="625"/>
      <c r="I31" s="625">
        <v>25</v>
      </c>
      <c r="J31" s="625"/>
      <c r="K31" s="736">
        <v>1</v>
      </c>
      <c r="L31" s="737"/>
    </row>
    <row r="32" spans="1:12" ht="12.95" customHeight="1" x14ac:dyDescent="0.25">
      <c r="A32" s="626">
        <v>26</v>
      </c>
      <c r="B32" s="951"/>
      <c r="C32" s="735" t="s">
        <v>661</v>
      </c>
      <c r="D32" s="735" t="s">
        <v>634</v>
      </c>
      <c r="E32" s="735" t="s">
        <v>644</v>
      </c>
      <c r="F32" s="735" t="s">
        <v>647</v>
      </c>
      <c r="G32" s="625">
        <v>32</v>
      </c>
      <c r="H32" s="625"/>
      <c r="I32" s="625">
        <v>20</v>
      </c>
      <c r="J32" s="625"/>
      <c r="K32" s="736">
        <v>0.625</v>
      </c>
      <c r="L32" s="737"/>
    </row>
    <row r="33" spans="1:12" ht="12.95" customHeight="1" x14ac:dyDescent="0.25">
      <c r="A33" s="626">
        <v>27</v>
      </c>
      <c r="B33" s="734" t="s">
        <v>44</v>
      </c>
      <c r="C33" s="735" t="s">
        <v>894</v>
      </c>
      <c r="D33" s="735" t="s">
        <v>634</v>
      </c>
      <c r="E33" s="735" t="s">
        <v>644</v>
      </c>
      <c r="F33" s="735" t="s">
        <v>636</v>
      </c>
      <c r="G33" s="625">
        <v>50</v>
      </c>
      <c r="H33" s="625"/>
      <c r="I33" s="625">
        <v>30</v>
      </c>
      <c r="J33" s="625"/>
      <c r="K33" s="736">
        <v>0.6</v>
      </c>
      <c r="L33" s="737"/>
    </row>
    <row r="34" spans="1:12" ht="12.95" customHeight="1" x14ac:dyDescent="0.25">
      <c r="A34" s="626">
        <v>28</v>
      </c>
      <c r="B34" s="734" t="s">
        <v>14</v>
      </c>
      <c r="C34" s="735" t="s">
        <v>541</v>
      </c>
      <c r="D34" s="735" t="s">
        <v>662</v>
      </c>
      <c r="E34" s="735" t="s">
        <v>14</v>
      </c>
      <c r="F34" s="735" t="s">
        <v>636</v>
      </c>
      <c r="G34" s="625">
        <v>150</v>
      </c>
      <c r="H34" s="625"/>
      <c r="I34" s="625">
        <v>45</v>
      </c>
      <c r="J34" s="625"/>
      <c r="K34" s="736">
        <v>0.3</v>
      </c>
      <c r="L34" s="737"/>
    </row>
    <row r="35" spans="1:12" ht="12.95" customHeight="1" x14ac:dyDescent="0.25">
      <c r="A35" s="626">
        <v>29</v>
      </c>
      <c r="B35" s="734" t="s">
        <v>91</v>
      </c>
      <c r="C35" s="735" t="s">
        <v>91</v>
      </c>
      <c r="D35" s="735" t="s">
        <v>642</v>
      </c>
      <c r="E35" s="735" t="s">
        <v>21</v>
      </c>
      <c r="F35" s="735" t="s">
        <v>636</v>
      </c>
      <c r="G35" s="625">
        <v>25</v>
      </c>
      <c r="H35" s="625"/>
      <c r="I35" s="625">
        <v>6</v>
      </c>
      <c r="J35" s="625"/>
      <c r="K35" s="736">
        <v>0.24</v>
      </c>
      <c r="L35" s="737"/>
    </row>
    <row r="36" spans="1:12" ht="12.95" customHeight="1" x14ac:dyDescent="0.25">
      <c r="A36" s="626">
        <v>30</v>
      </c>
      <c r="B36" s="734" t="s">
        <v>17</v>
      </c>
      <c r="C36" s="735" t="s">
        <v>17</v>
      </c>
      <c r="D36" s="735" t="s">
        <v>642</v>
      </c>
      <c r="E36" s="735" t="s">
        <v>644</v>
      </c>
      <c r="F36" s="735" t="s">
        <v>636</v>
      </c>
      <c r="G36" s="625">
        <v>100</v>
      </c>
      <c r="H36" s="625"/>
      <c r="I36" s="625">
        <v>80</v>
      </c>
      <c r="J36" s="625"/>
      <c r="K36" s="736">
        <v>0.8</v>
      </c>
      <c r="L36" s="737"/>
    </row>
    <row r="37" spans="1:12" x14ac:dyDescent="0.25">
      <c r="A37" s="626">
        <v>31</v>
      </c>
      <c r="B37" s="951" t="s">
        <v>45</v>
      </c>
      <c r="C37" s="735" t="s">
        <v>45</v>
      </c>
      <c r="D37" s="735" t="s">
        <v>634</v>
      </c>
      <c r="E37" s="735" t="s">
        <v>635</v>
      </c>
      <c r="F37" s="735" t="s">
        <v>636</v>
      </c>
      <c r="G37" s="625">
        <v>15</v>
      </c>
      <c r="H37" s="625"/>
      <c r="I37" s="625">
        <v>10</v>
      </c>
      <c r="J37" s="625"/>
      <c r="K37" s="736">
        <v>0.66666666666666663</v>
      </c>
      <c r="L37" s="737"/>
    </row>
    <row r="38" spans="1:12" ht="12.75" customHeight="1" x14ac:dyDescent="0.25">
      <c r="A38" s="738">
        <v>32</v>
      </c>
      <c r="B38" s="952"/>
      <c r="C38" s="739" t="s">
        <v>663</v>
      </c>
      <c r="D38" s="739" t="s">
        <v>634</v>
      </c>
      <c r="E38" s="739" t="s">
        <v>635</v>
      </c>
      <c r="F38" s="739" t="s">
        <v>636</v>
      </c>
      <c r="G38" s="630">
        <v>11</v>
      </c>
      <c r="H38" s="630"/>
      <c r="I38" s="630">
        <v>1</v>
      </c>
      <c r="J38" s="630"/>
      <c r="K38" s="740">
        <v>9.0909090909090912E-2</v>
      </c>
      <c r="L38" s="741"/>
    </row>
    <row r="39" spans="1:12" ht="11.25" customHeight="1" x14ac:dyDescent="0.25">
      <c r="A39" s="348"/>
      <c r="B39" s="348"/>
      <c r="C39" s="348"/>
      <c r="D39" s="348"/>
      <c r="E39" s="440"/>
      <c r="F39" s="348"/>
      <c r="G39" s="348"/>
      <c r="H39" s="375"/>
      <c r="I39" s="438"/>
      <c r="J39" s="507"/>
      <c r="K39" s="348"/>
    </row>
    <row r="40" spans="1:12" ht="9" customHeight="1" x14ac:dyDescent="0.25">
      <c r="A40" s="348"/>
      <c r="B40" s="353"/>
      <c r="C40" s="353"/>
      <c r="D40" s="353"/>
      <c r="E40" s="441"/>
      <c r="F40" s="353"/>
      <c r="G40" s="348"/>
      <c r="H40" s="375"/>
      <c r="I40" s="438"/>
      <c r="J40" s="507"/>
      <c r="K40" s="348"/>
    </row>
    <row r="41" spans="1:12" x14ac:dyDescent="0.25">
      <c r="A41" s="912" t="s">
        <v>40</v>
      </c>
      <c r="B41" s="913"/>
      <c r="C41" s="913"/>
      <c r="D41" s="913"/>
      <c r="E41" s="913"/>
      <c r="F41" s="913"/>
      <c r="G41" s="913"/>
      <c r="H41" s="913"/>
      <c r="I41" s="913"/>
      <c r="J41" s="913"/>
      <c r="K41" s="913"/>
    </row>
    <row r="42" spans="1:12" x14ac:dyDescent="0.25">
      <c r="B42" s="27"/>
      <c r="C42" s="27"/>
      <c r="D42" s="27"/>
      <c r="E42" s="219"/>
      <c r="F42" s="27"/>
    </row>
    <row r="43" spans="1:12" x14ac:dyDescent="0.25">
      <c r="B43" s="27"/>
      <c r="C43" s="218"/>
      <c r="D43" s="218"/>
      <c r="E43" s="220"/>
      <c r="F43" s="27"/>
    </row>
    <row r="44" spans="1:12" x14ac:dyDescent="0.25">
      <c r="B44" s="27"/>
      <c r="C44" s="218"/>
      <c r="D44" s="27"/>
      <c r="E44" s="220"/>
      <c r="F44" s="27"/>
    </row>
    <row r="45" spans="1:12" x14ac:dyDescent="0.25">
      <c r="B45" s="27"/>
      <c r="C45" s="27"/>
      <c r="D45" s="27"/>
      <c r="E45" s="219"/>
      <c r="F45" s="27"/>
    </row>
    <row r="46" spans="1:12" x14ac:dyDescent="0.25">
      <c r="B46" s="27"/>
      <c r="C46" s="27"/>
      <c r="D46" s="27"/>
      <c r="E46" s="219"/>
      <c r="F46" s="27"/>
    </row>
    <row r="47" spans="1:12" x14ac:dyDescent="0.25">
      <c r="B47" s="27"/>
      <c r="C47" s="27"/>
      <c r="D47" s="27"/>
      <c r="E47" s="219"/>
      <c r="F47" s="27"/>
    </row>
    <row r="48" spans="1:12" x14ac:dyDescent="0.25">
      <c r="B48" s="27"/>
      <c r="C48" s="27"/>
      <c r="D48" s="27"/>
      <c r="E48" s="219"/>
      <c r="F48" s="27"/>
    </row>
    <row r="49" spans="2:6" x14ac:dyDescent="0.25">
      <c r="B49" s="27"/>
      <c r="C49" s="27"/>
      <c r="D49" s="27"/>
      <c r="E49" s="219"/>
      <c r="F49" s="27"/>
    </row>
    <row r="50" spans="2:6" x14ac:dyDescent="0.25">
      <c r="B50" s="27"/>
      <c r="C50" s="27"/>
      <c r="D50" s="27"/>
      <c r="E50" s="219"/>
      <c r="F50" s="27"/>
    </row>
    <row r="51" spans="2:6" x14ac:dyDescent="0.25">
      <c r="B51" s="27"/>
      <c r="C51" s="27"/>
      <c r="D51" s="27"/>
      <c r="E51" s="219"/>
      <c r="F51" s="27"/>
    </row>
    <row r="52" spans="2:6" x14ac:dyDescent="0.25">
      <c r="B52" s="27"/>
      <c r="C52" s="27"/>
      <c r="D52" s="27"/>
      <c r="E52" s="219"/>
      <c r="F52" s="27"/>
    </row>
    <row r="53" spans="2:6" x14ac:dyDescent="0.25">
      <c r="B53" s="27"/>
      <c r="C53" s="27"/>
      <c r="D53" s="27"/>
      <c r="E53" s="219"/>
      <c r="F53" s="27"/>
    </row>
    <row r="54" spans="2:6" x14ac:dyDescent="0.25">
      <c r="B54" s="27"/>
      <c r="C54" s="27"/>
      <c r="D54" s="27"/>
      <c r="E54" s="219"/>
      <c r="F54" s="27"/>
    </row>
    <row r="55" spans="2:6" x14ac:dyDescent="0.25">
      <c r="B55" s="27"/>
      <c r="C55" s="27"/>
      <c r="D55" s="27"/>
      <c r="E55" s="219"/>
      <c r="F55" s="27"/>
    </row>
    <row r="56" spans="2:6" x14ac:dyDescent="0.25">
      <c r="B56" s="27"/>
      <c r="C56" s="27"/>
      <c r="D56" s="27"/>
      <c r="E56" s="219"/>
      <c r="F56" s="27"/>
    </row>
    <row r="57" spans="2:6" x14ac:dyDescent="0.25">
      <c r="B57" s="27"/>
      <c r="C57" s="27"/>
      <c r="D57" s="27"/>
      <c r="E57" s="219"/>
      <c r="F57" s="27"/>
    </row>
    <row r="58" spans="2:6" x14ac:dyDescent="0.25">
      <c r="B58" s="27"/>
      <c r="C58" s="27"/>
      <c r="D58" s="27"/>
      <c r="E58" s="219"/>
      <c r="F58" s="27"/>
    </row>
    <row r="59" spans="2:6" x14ac:dyDescent="0.25">
      <c r="B59" s="27"/>
      <c r="C59" s="27"/>
      <c r="D59" s="27"/>
      <c r="E59" s="219"/>
      <c r="F59" s="27"/>
    </row>
    <row r="60" spans="2:6" x14ac:dyDescent="0.25">
      <c r="B60" s="27"/>
      <c r="C60" s="27"/>
      <c r="D60" s="27"/>
      <c r="E60" s="219"/>
      <c r="F60" s="27"/>
    </row>
    <row r="61" spans="2:6" x14ac:dyDescent="0.25">
      <c r="B61" s="27"/>
      <c r="C61" s="27"/>
      <c r="D61" s="27"/>
      <c r="E61" s="219"/>
      <c r="F61" s="27"/>
    </row>
    <row r="62" spans="2:6" x14ac:dyDescent="0.25">
      <c r="B62" s="27"/>
      <c r="C62" s="27"/>
      <c r="D62" s="27"/>
      <c r="E62" s="219"/>
      <c r="F62" s="27"/>
    </row>
    <row r="63" spans="2:6" x14ac:dyDescent="0.25">
      <c r="B63" s="27"/>
      <c r="C63" s="27"/>
      <c r="D63" s="27"/>
      <c r="E63" s="219"/>
      <c r="F63" s="27"/>
    </row>
    <row r="64" spans="2:6" x14ac:dyDescent="0.25">
      <c r="B64" s="27"/>
      <c r="C64" s="27"/>
      <c r="D64" s="27"/>
      <c r="E64" s="219"/>
      <c r="F64" s="27"/>
    </row>
    <row r="65" spans="2:6" x14ac:dyDescent="0.25">
      <c r="B65" s="27"/>
      <c r="C65" s="27"/>
      <c r="D65" s="27"/>
      <c r="E65" s="219"/>
      <c r="F65" s="27"/>
    </row>
    <row r="66" spans="2:6" x14ac:dyDescent="0.25">
      <c r="B66" s="27"/>
      <c r="C66" s="27"/>
      <c r="D66" s="27"/>
      <c r="E66" s="219"/>
      <c r="F66" s="27"/>
    </row>
    <row r="67" spans="2:6" x14ac:dyDescent="0.25">
      <c r="B67" s="27"/>
      <c r="C67" s="27"/>
      <c r="D67" s="27"/>
      <c r="E67" s="219"/>
      <c r="F67" s="27"/>
    </row>
    <row r="68" spans="2:6" x14ac:dyDescent="0.25">
      <c r="B68" s="27"/>
      <c r="C68" s="27"/>
      <c r="D68" s="27"/>
      <c r="E68" s="219"/>
      <c r="F68" s="27"/>
    </row>
    <row r="69" spans="2:6" x14ac:dyDescent="0.25">
      <c r="B69" s="27"/>
      <c r="C69" s="27"/>
      <c r="D69" s="27"/>
      <c r="E69" s="219"/>
      <c r="F69" s="27"/>
    </row>
    <row r="70" spans="2:6" x14ac:dyDescent="0.25">
      <c r="B70" s="27"/>
      <c r="C70" s="27"/>
      <c r="D70" s="27"/>
      <c r="E70" s="219"/>
      <c r="F70" s="27"/>
    </row>
  </sheetData>
  <mergeCells count="13">
    <mergeCell ref="B37:B38"/>
    <mergeCell ref="A41:K41"/>
    <mergeCell ref="B14:B16"/>
    <mergeCell ref="K5:L5"/>
    <mergeCell ref="A5:C5"/>
    <mergeCell ref="A6:F6"/>
    <mergeCell ref="B9:B13"/>
    <mergeCell ref="B20:B21"/>
    <mergeCell ref="K4:L4"/>
    <mergeCell ref="I4:J4"/>
    <mergeCell ref="G4:H4"/>
    <mergeCell ref="B17:B19"/>
    <mergeCell ref="B31:B32"/>
  </mergeCells>
  <printOptions horizontalCentered="1" verticalCentered="1"/>
  <pageMargins left="0.98425196850393704" right="0.39370078740157483" top="0.39370078740157483" bottom="0.39370078740157483" header="0" footer="0.39370078740157483"/>
  <pageSetup scale="80" orientation="landscape" r:id="rId1"/>
  <headerFooter>
    <oddFooter>&amp;L&amp;"Tahoma,Normal"&amp;10 416</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1:L52"/>
  <sheetViews>
    <sheetView showGridLines="0" view="pageBreakPreview" zoomScaleNormal="70" zoomScaleSheetLayoutView="100" workbookViewId="0">
      <selection activeCell="B40" sqref="B40"/>
    </sheetView>
  </sheetViews>
  <sheetFormatPr baseColWidth="10" defaultRowHeight="15" x14ac:dyDescent="0.25"/>
  <cols>
    <col min="1" max="1" width="8.140625" customWidth="1"/>
    <col min="2" max="2" width="14.85546875" customWidth="1"/>
    <col min="3" max="3" width="13.85546875" customWidth="1"/>
    <col min="4" max="4" width="26.7109375" customWidth="1"/>
    <col min="5" max="5" width="17.140625" style="90" customWidth="1"/>
    <col min="6" max="6" width="17.140625" customWidth="1"/>
    <col min="7" max="7" width="8.5703125" customWidth="1"/>
    <col min="8" max="8" width="4" style="384" customWidth="1"/>
    <col min="9" max="9" width="8" style="215" customWidth="1"/>
    <col min="10" max="10" width="4.42578125" style="506" customWidth="1"/>
    <col min="11" max="11" width="10.7109375" customWidth="1"/>
    <col min="12" max="12" width="4.85546875" style="384" customWidth="1"/>
  </cols>
  <sheetData>
    <row r="1" spans="1:12" x14ac:dyDescent="0.25">
      <c r="A1" s="374" t="s">
        <v>1079</v>
      </c>
      <c r="B1" s="374"/>
      <c r="C1" s="338"/>
      <c r="D1" s="338"/>
      <c r="E1" s="436"/>
      <c r="F1" s="358"/>
      <c r="G1" s="348"/>
      <c r="H1" s="375"/>
      <c r="K1" s="103"/>
      <c r="L1" s="508" t="s">
        <v>710</v>
      </c>
    </row>
    <row r="2" spans="1:12" x14ac:dyDescent="0.25">
      <c r="A2" s="374">
        <v>2013</v>
      </c>
      <c r="B2" s="442"/>
      <c r="C2" s="392"/>
      <c r="D2" s="392"/>
      <c r="E2" s="437"/>
      <c r="F2" s="392"/>
      <c r="G2" s="348"/>
      <c r="H2" s="375"/>
      <c r="I2" s="438"/>
      <c r="J2" s="507"/>
      <c r="K2" s="348"/>
    </row>
    <row r="3" spans="1:12" ht="15" customHeight="1" x14ac:dyDescent="0.25">
      <c r="A3" s="348"/>
      <c r="B3" s="372"/>
      <c r="C3" s="393"/>
      <c r="D3" s="394"/>
      <c r="E3" s="439"/>
      <c r="F3" s="394"/>
      <c r="G3" s="348"/>
      <c r="H3" s="375"/>
      <c r="I3" s="438"/>
      <c r="J3" s="507"/>
      <c r="K3" s="348"/>
    </row>
    <row r="4" spans="1:12" ht="52.5" customHeight="1" x14ac:dyDescent="0.25">
      <c r="A4" s="216" t="s">
        <v>625</v>
      </c>
      <c r="B4" s="216" t="s">
        <v>3</v>
      </c>
      <c r="C4" s="318" t="s">
        <v>626</v>
      </c>
      <c r="D4" s="318" t="s">
        <v>627</v>
      </c>
      <c r="E4" s="318" t="s">
        <v>628</v>
      </c>
      <c r="F4" s="318" t="s">
        <v>629</v>
      </c>
      <c r="G4" s="950" t="s">
        <v>630</v>
      </c>
      <c r="H4" s="950"/>
      <c r="I4" s="950" t="s">
        <v>631</v>
      </c>
      <c r="J4" s="950"/>
      <c r="K4" s="950" t="s">
        <v>1092</v>
      </c>
      <c r="L4" s="950"/>
    </row>
    <row r="5" spans="1:12" x14ac:dyDescent="0.25">
      <c r="A5" s="955" t="s">
        <v>664</v>
      </c>
      <c r="B5" s="955"/>
      <c r="C5" s="955"/>
      <c r="D5" s="955"/>
      <c r="E5" s="955"/>
      <c r="F5" s="955"/>
      <c r="G5" s="731">
        <f>SUM(G6:G21)</f>
        <v>174</v>
      </c>
      <c r="H5" s="731"/>
      <c r="I5" s="731">
        <f>SUM(I6:I21)</f>
        <v>0</v>
      </c>
      <c r="J5" s="731"/>
      <c r="K5" s="732"/>
      <c r="L5" s="742"/>
    </row>
    <row r="6" spans="1:12" x14ac:dyDescent="0.25">
      <c r="A6" s="626">
        <v>1</v>
      </c>
      <c r="B6" s="956" t="s">
        <v>76</v>
      </c>
      <c r="C6" s="735" t="s">
        <v>660</v>
      </c>
      <c r="D6" s="735" t="s">
        <v>634</v>
      </c>
      <c r="E6" s="735" t="s">
        <v>76</v>
      </c>
      <c r="F6" s="735" t="s">
        <v>665</v>
      </c>
      <c r="G6" s="625">
        <v>7</v>
      </c>
      <c r="H6" s="625"/>
      <c r="I6" s="625">
        <v>0</v>
      </c>
      <c r="J6" s="625"/>
      <c r="K6" s="736">
        <v>0</v>
      </c>
    </row>
    <row r="7" spans="1:12" x14ac:dyDescent="0.25">
      <c r="A7" s="626">
        <v>2</v>
      </c>
      <c r="B7" s="956"/>
      <c r="C7" s="735" t="s">
        <v>666</v>
      </c>
      <c r="D7" s="735" t="s">
        <v>667</v>
      </c>
      <c r="E7" s="735" t="s">
        <v>76</v>
      </c>
      <c r="F7" s="735" t="s">
        <v>665</v>
      </c>
      <c r="G7" s="625">
        <v>2</v>
      </c>
      <c r="H7" s="625"/>
      <c r="I7" s="625">
        <v>0</v>
      </c>
      <c r="J7" s="625"/>
      <c r="K7" s="736">
        <v>0</v>
      </c>
    </row>
    <row r="8" spans="1:12" x14ac:dyDescent="0.25">
      <c r="A8" s="624">
        <v>3</v>
      </c>
      <c r="B8" s="627" t="s">
        <v>162</v>
      </c>
      <c r="C8" s="735" t="s">
        <v>162</v>
      </c>
      <c r="D8" s="735" t="s">
        <v>642</v>
      </c>
      <c r="E8" s="735" t="s">
        <v>14</v>
      </c>
      <c r="F8" s="735" t="s">
        <v>647</v>
      </c>
      <c r="G8" s="625">
        <v>15</v>
      </c>
      <c r="H8" s="625"/>
      <c r="I8" s="625">
        <v>0</v>
      </c>
      <c r="J8" s="625"/>
      <c r="K8" s="736">
        <v>0</v>
      </c>
    </row>
    <row r="9" spans="1:12" ht="25.5" x14ac:dyDescent="0.25">
      <c r="A9" s="624">
        <v>4</v>
      </c>
      <c r="B9" s="627" t="s">
        <v>78</v>
      </c>
      <c r="C9" s="735" t="s">
        <v>668</v>
      </c>
      <c r="D9" s="735" t="s">
        <v>634</v>
      </c>
      <c r="E9" s="735" t="s">
        <v>21</v>
      </c>
      <c r="F9" s="735" t="s">
        <v>636</v>
      </c>
      <c r="G9" s="625">
        <v>25</v>
      </c>
      <c r="H9" s="625"/>
      <c r="I9" s="625">
        <v>0</v>
      </c>
      <c r="J9" s="625"/>
      <c r="K9" s="736">
        <v>0</v>
      </c>
    </row>
    <row r="10" spans="1:12" ht="25.5" x14ac:dyDescent="0.25">
      <c r="A10" s="624">
        <v>5</v>
      </c>
      <c r="B10" s="956" t="s">
        <v>21</v>
      </c>
      <c r="C10" s="735" t="s">
        <v>572</v>
      </c>
      <c r="D10" s="735" t="s">
        <v>640</v>
      </c>
      <c r="E10" s="735" t="s">
        <v>21</v>
      </c>
      <c r="F10" s="735" t="s">
        <v>647</v>
      </c>
      <c r="G10" s="625">
        <v>7</v>
      </c>
      <c r="H10" s="625"/>
      <c r="I10" s="625">
        <v>0</v>
      </c>
      <c r="J10" s="625"/>
      <c r="K10" s="736">
        <v>0</v>
      </c>
    </row>
    <row r="11" spans="1:12" ht="17.25" customHeight="1" x14ac:dyDescent="0.25">
      <c r="A11" s="624">
        <v>6</v>
      </c>
      <c r="B11" s="956"/>
      <c r="C11" s="735" t="s">
        <v>669</v>
      </c>
      <c r="D11" s="735" t="s">
        <v>634</v>
      </c>
      <c r="E11" s="735" t="s">
        <v>21</v>
      </c>
      <c r="F11" s="735" t="s">
        <v>636</v>
      </c>
      <c r="G11" s="625">
        <v>7</v>
      </c>
      <c r="H11" s="625"/>
      <c r="I11" s="625">
        <v>0</v>
      </c>
      <c r="J11" s="625"/>
      <c r="K11" s="736">
        <v>0</v>
      </c>
    </row>
    <row r="12" spans="1:12" x14ac:dyDescent="0.25">
      <c r="A12" s="624">
        <v>7</v>
      </c>
      <c r="B12" s="624" t="s">
        <v>7</v>
      </c>
      <c r="C12" s="735" t="s">
        <v>670</v>
      </c>
      <c r="D12" s="735" t="s">
        <v>634</v>
      </c>
      <c r="E12" s="735" t="s">
        <v>644</v>
      </c>
      <c r="F12" s="735" t="s">
        <v>636</v>
      </c>
      <c r="G12" s="625">
        <v>4</v>
      </c>
      <c r="H12" s="625"/>
      <c r="I12" s="625">
        <v>0</v>
      </c>
      <c r="J12" s="625"/>
      <c r="K12" s="736">
        <v>0</v>
      </c>
    </row>
    <row r="13" spans="1:12" x14ac:dyDescent="0.25">
      <c r="A13" s="624">
        <v>8</v>
      </c>
      <c r="B13" s="627" t="s">
        <v>12</v>
      </c>
      <c r="C13" s="735" t="s">
        <v>671</v>
      </c>
      <c r="D13" s="735" t="s">
        <v>634</v>
      </c>
      <c r="E13" s="735" t="s">
        <v>672</v>
      </c>
      <c r="F13" s="735" t="s">
        <v>673</v>
      </c>
      <c r="G13" s="625">
        <v>30</v>
      </c>
      <c r="H13" s="625"/>
      <c r="I13" s="625">
        <v>0</v>
      </c>
      <c r="J13" s="625"/>
      <c r="K13" s="736">
        <v>0</v>
      </c>
    </row>
    <row r="14" spans="1:12" x14ac:dyDescent="0.25">
      <c r="A14" s="624">
        <v>9</v>
      </c>
      <c r="B14" s="956" t="s">
        <v>80</v>
      </c>
      <c r="C14" s="735" t="s">
        <v>603</v>
      </c>
      <c r="D14" s="735" t="s">
        <v>634</v>
      </c>
      <c r="E14" s="735" t="s">
        <v>655</v>
      </c>
      <c r="F14" s="735" t="s">
        <v>673</v>
      </c>
      <c r="G14" s="625">
        <v>5</v>
      </c>
      <c r="H14" s="625"/>
      <c r="I14" s="625">
        <v>0</v>
      </c>
      <c r="J14" s="625"/>
      <c r="K14" s="736">
        <v>0</v>
      </c>
    </row>
    <row r="15" spans="1:12" x14ac:dyDescent="0.25">
      <c r="A15" s="624">
        <v>10</v>
      </c>
      <c r="B15" s="956"/>
      <c r="C15" s="735" t="s">
        <v>80</v>
      </c>
      <c r="D15" s="735" t="s">
        <v>634</v>
      </c>
      <c r="E15" s="735" t="s">
        <v>655</v>
      </c>
      <c r="F15" s="735" t="s">
        <v>673</v>
      </c>
      <c r="G15" s="625">
        <v>5</v>
      </c>
      <c r="H15" s="625"/>
      <c r="I15" s="625">
        <v>0</v>
      </c>
      <c r="J15" s="625"/>
      <c r="K15" s="736">
        <v>0</v>
      </c>
    </row>
    <row r="16" spans="1:12" x14ac:dyDescent="0.25">
      <c r="A16" s="624">
        <v>11</v>
      </c>
      <c r="B16" s="627" t="s">
        <v>38</v>
      </c>
      <c r="C16" s="735" t="s">
        <v>468</v>
      </c>
      <c r="D16" s="735" t="s">
        <v>667</v>
      </c>
      <c r="E16" s="735" t="s">
        <v>76</v>
      </c>
      <c r="F16" s="735" t="s">
        <v>636</v>
      </c>
      <c r="G16" s="625">
        <v>10</v>
      </c>
      <c r="H16" s="625"/>
      <c r="I16" s="625">
        <v>0</v>
      </c>
      <c r="J16" s="625"/>
      <c r="K16" s="736">
        <v>0</v>
      </c>
    </row>
    <row r="17" spans="1:12" x14ac:dyDescent="0.25">
      <c r="A17" s="624">
        <v>12</v>
      </c>
      <c r="B17" s="627" t="s">
        <v>71</v>
      </c>
      <c r="C17" s="735" t="s">
        <v>674</v>
      </c>
      <c r="D17" s="735" t="s">
        <v>634</v>
      </c>
      <c r="E17" s="735" t="s">
        <v>644</v>
      </c>
      <c r="F17" s="735" t="s">
        <v>636</v>
      </c>
      <c r="G17" s="625">
        <v>5</v>
      </c>
      <c r="H17" s="625"/>
      <c r="I17" s="625">
        <v>0</v>
      </c>
      <c r="J17" s="625"/>
      <c r="K17" s="736">
        <v>0</v>
      </c>
    </row>
    <row r="18" spans="1:12" x14ac:dyDescent="0.25">
      <c r="A18" s="624">
        <v>13</v>
      </c>
      <c r="B18" s="956" t="s">
        <v>42</v>
      </c>
      <c r="C18" s="735" t="s">
        <v>42</v>
      </c>
      <c r="D18" s="735" t="s">
        <v>642</v>
      </c>
      <c r="E18" s="735" t="s">
        <v>14</v>
      </c>
      <c r="F18" s="735" t="s">
        <v>636</v>
      </c>
      <c r="G18" s="625">
        <v>15</v>
      </c>
      <c r="H18" s="625"/>
      <c r="I18" s="625">
        <v>0</v>
      </c>
      <c r="J18" s="625"/>
      <c r="K18" s="736">
        <v>0</v>
      </c>
    </row>
    <row r="19" spans="1:12" x14ac:dyDescent="0.25">
      <c r="A19" s="626">
        <v>14</v>
      </c>
      <c r="B19" s="956"/>
      <c r="C19" s="735" t="s">
        <v>675</v>
      </c>
      <c r="D19" s="735" t="s">
        <v>676</v>
      </c>
      <c r="E19" s="735" t="s">
        <v>644</v>
      </c>
      <c r="F19" s="735" t="s">
        <v>636</v>
      </c>
      <c r="G19" s="625">
        <v>2</v>
      </c>
      <c r="H19" s="625"/>
      <c r="I19" s="625">
        <v>0</v>
      </c>
      <c r="J19" s="625"/>
      <c r="K19" s="736">
        <v>0</v>
      </c>
    </row>
    <row r="20" spans="1:12" x14ac:dyDescent="0.25">
      <c r="A20" s="626">
        <v>15</v>
      </c>
      <c r="B20" s="627" t="s">
        <v>89</v>
      </c>
      <c r="C20" s="735" t="s">
        <v>677</v>
      </c>
      <c r="D20" s="735" t="s">
        <v>642</v>
      </c>
      <c r="E20" s="735" t="s">
        <v>14</v>
      </c>
      <c r="F20" s="735" t="s">
        <v>636</v>
      </c>
      <c r="G20" s="625">
        <v>10</v>
      </c>
      <c r="H20" s="625"/>
      <c r="I20" s="625">
        <v>0</v>
      </c>
      <c r="J20" s="625"/>
      <c r="K20" s="736">
        <v>0</v>
      </c>
    </row>
    <row r="21" spans="1:12" ht="25.5" x14ac:dyDescent="0.25">
      <c r="A21" s="738">
        <v>16</v>
      </c>
      <c r="B21" s="629" t="s">
        <v>44</v>
      </c>
      <c r="C21" s="739" t="s">
        <v>516</v>
      </c>
      <c r="D21" s="739" t="s">
        <v>678</v>
      </c>
      <c r="E21" s="739" t="s">
        <v>644</v>
      </c>
      <c r="F21" s="739" t="s">
        <v>636</v>
      </c>
      <c r="G21" s="630">
        <v>25</v>
      </c>
      <c r="H21" s="630"/>
      <c r="I21" s="630">
        <v>0</v>
      </c>
      <c r="J21" s="630"/>
      <c r="K21" s="740">
        <v>0</v>
      </c>
      <c r="L21" s="743"/>
    </row>
    <row r="22" spans="1:12" ht="12.75" customHeight="1" x14ac:dyDescent="0.25">
      <c r="A22" s="348"/>
      <c r="B22" s="353"/>
      <c r="C22" s="353"/>
      <c r="D22" s="353"/>
      <c r="E22" s="441"/>
      <c r="F22" s="353"/>
      <c r="G22" s="348"/>
      <c r="H22" s="375"/>
      <c r="I22" s="438"/>
      <c r="J22" s="507"/>
      <c r="K22" s="348"/>
    </row>
    <row r="23" spans="1:12" ht="27.75" customHeight="1" x14ac:dyDescent="0.25">
      <c r="A23" s="913" t="s">
        <v>527</v>
      </c>
      <c r="B23" s="913"/>
      <c r="C23" s="913"/>
      <c r="D23" s="913"/>
      <c r="E23" s="913"/>
      <c r="F23" s="913"/>
      <c r="G23" s="913"/>
      <c r="H23" s="913"/>
      <c r="I23" s="913"/>
      <c r="J23" s="913"/>
      <c r="K23" s="913"/>
    </row>
    <row r="24" spans="1:12" x14ac:dyDescent="0.25">
      <c r="B24" s="27"/>
      <c r="C24" s="27"/>
      <c r="D24" s="27"/>
      <c r="E24" s="219"/>
      <c r="F24" s="27"/>
    </row>
    <row r="25" spans="1:12" x14ac:dyDescent="0.25">
      <c r="B25" s="27"/>
      <c r="C25" s="218"/>
      <c r="D25" s="218"/>
      <c r="E25" s="220"/>
      <c r="F25" s="27"/>
    </row>
    <row r="26" spans="1:12" x14ac:dyDescent="0.25">
      <c r="B26" s="27"/>
      <c r="C26" s="218"/>
      <c r="D26" s="27"/>
      <c r="E26" s="220"/>
      <c r="F26" s="27"/>
    </row>
    <row r="27" spans="1:12" x14ac:dyDescent="0.25">
      <c r="B27" s="27"/>
      <c r="C27" s="27"/>
      <c r="D27" s="27"/>
      <c r="E27" s="219"/>
      <c r="F27" s="27"/>
    </row>
    <row r="28" spans="1:12" x14ac:dyDescent="0.25">
      <c r="B28" s="27"/>
      <c r="C28" s="27"/>
      <c r="D28" s="27"/>
      <c r="E28" s="219"/>
      <c r="F28" s="27"/>
    </row>
    <row r="29" spans="1:12" x14ac:dyDescent="0.25">
      <c r="B29" s="27"/>
      <c r="C29" s="27"/>
      <c r="D29" s="27"/>
      <c r="E29" s="219"/>
      <c r="F29" s="27"/>
    </row>
    <row r="30" spans="1:12" x14ac:dyDescent="0.25">
      <c r="B30" s="27"/>
      <c r="C30" s="27"/>
      <c r="D30" s="27"/>
      <c r="E30" s="219"/>
      <c r="F30" s="27"/>
    </row>
    <row r="31" spans="1:12" x14ac:dyDescent="0.25">
      <c r="B31" s="27"/>
      <c r="C31" s="27"/>
      <c r="D31" s="27"/>
      <c r="E31" s="219"/>
      <c r="F31" s="27"/>
    </row>
    <row r="32" spans="1:12" x14ac:dyDescent="0.25">
      <c r="B32" s="27"/>
      <c r="C32" s="27"/>
      <c r="D32" s="27"/>
      <c r="E32" s="219"/>
      <c r="F32" s="27"/>
    </row>
    <row r="33" spans="2:6" x14ac:dyDescent="0.25">
      <c r="B33" s="27"/>
      <c r="C33" s="27"/>
      <c r="D33" s="27"/>
      <c r="E33" s="219"/>
      <c r="F33" s="27"/>
    </row>
    <row r="34" spans="2:6" x14ac:dyDescent="0.25">
      <c r="B34" s="27"/>
      <c r="C34" s="27"/>
      <c r="D34" s="27"/>
      <c r="E34" s="219"/>
      <c r="F34" s="27"/>
    </row>
    <row r="35" spans="2:6" x14ac:dyDescent="0.25">
      <c r="B35" s="27"/>
      <c r="C35" s="27"/>
      <c r="D35" s="27"/>
      <c r="E35" s="219"/>
      <c r="F35" s="27"/>
    </row>
    <row r="36" spans="2:6" x14ac:dyDescent="0.25">
      <c r="B36" s="27"/>
      <c r="C36" s="27"/>
      <c r="D36" s="27"/>
      <c r="E36" s="219"/>
      <c r="F36" s="27"/>
    </row>
    <row r="37" spans="2:6" x14ac:dyDescent="0.25">
      <c r="B37" s="27"/>
      <c r="C37" s="27"/>
      <c r="D37" s="27"/>
      <c r="E37" s="219"/>
      <c r="F37" s="27"/>
    </row>
    <row r="38" spans="2:6" x14ac:dyDescent="0.25">
      <c r="B38" s="27"/>
      <c r="C38" s="27"/>
      <c r="D38" s="27"/>
      <c r="E38" s="219"/>
      <c r="F38" s="27"/>
    </row>
    <row r="39" spans="2:6" x14ac:dyDescent="0.25">
      <c r="B39" s="27"/>
      <c r="C39" s="27"/>
      <c r="D39" s="27"/>
      <c r="E39" s="219"/>
      <c r="F39" s="27"/>
    </row>
    <row r="40" spans="2:6" x14ac:dyDescent="0.25">
      <c r="B40" s="27"/>
      <c r="C40" s="27"/>
      <c r="D40" s="27"/>
      <c r="E40" s="219"/>
      <c r="F40" s="27"/>
    </row>
    <row r="41" spans="2:6" x14ac:dyDescent="0.25">
      <c r="B41" s="27"/>
      <c r="C41" s="27"/>
      <c r="D41" s="27"/>
      <c r="E41" s="219"/>
      <c r="F41" s="27"/>
    </row>
    <row r="42" spans="2:6" x14ac:dyDescent="0.25">
      <c r="B42" s="27"/>
      <c r="C42" s="27"/>
      <c r="D42" s="27"/>
      <c r="E42" s="219"/>
      <c r="F42" s="27"/>
    </row>
    <row r="43" spans="2:6" x14ac:dyDescent="0.25">
      <c r="B43" s="27"/>
      <c r="C43" s="27"/>
      <c r="D43" s="27"/>
      <c r="E43" s="219"/>
      <c r="F43" s="27"/>
    </row>
    <row r="44" spans="2:6" x14ac:dyDescent="0.25">
      <c r="B44" s="27"/>
      <c r="C44" s="27"/>
      <c r="D44" s="27"/>
      <c r="E44" s="219"/>
      <c r="F44" s="27"/>
    </row>
    <row r="45" spans="2:6" x14ac:dyDescent="0.25">
      <c r="B45" s="27"/>
      <c r="C45" s="27"/>
      <c r="D45" s="27"/>
      <c r="E45" s="219"/>
      <c r="F45" s="27"/>
    </row>
    <row r="46" spans="2:6" x14ac:dyDescent="0.25">
      <c r="B46" s="27"/>
      <c r="C46" s="27"/>
      <c r="D46" s="27"/>
      <c r="E46" s="219"/>
      <c r="F46" s="27"/>
    </row>
    <row r="47" spans="2:6" x14ac:dyDescent="0.25">
      <c r="B47" s="27"/>
      <c r="C47" s="27"/>
      <c r="D47" s="27"/>
      <c r="E47" s="219"/>
      <c r="F47" s="27"/>
    </row>
    <row r="48" spans="2:6" x14ac:dyDescent="0.25">
      <c r="B48" s="27"/>
      <c r="C48" s="27"/>
      <c r="D48" s="27"/>
      <c r="E48" s="219"/>
      <c r="F48" s="27"/>
    </row>
    <row r="49" spans="2:6" x14ac:dyDescent="0.25">
      <c r="B49" s="27"/>
      <c r="C49" s="27"/>
      <c r="D49" s="27"/>
      <c r="E49" s="219"/>
      <c r="F49" s="27"/>
    </row>
    <row r="50" spans="2:6" x14ac:dyDescent="0.25">
      <c r="B50" s="27"/>
      <c r="C50" s="27"/>
      <c r="D50" s="27"/>
      <c r="E50" s="219"/>
      <c r="F50" s="27"/>
    </row>
    <row r="51" spans="2:6" x14ac:dyDescent="0.25">
      <c r="B51" s="27"/>
      <c r="C51" s="27"/>
      <c r="D51" s="27"/>
      <c r="E51" s="219"/>
      <c r="F51" s="27"/>
    </row>
    <row r="52" spans="2:6" x14ac:dyDescent="0.25">
      <c r="B52" s="27"/>
      <c r="C52" s="27"/>
      <c r="D52" s="27"/>
      <c r="E52" s="219"/>
      <c r="F52" s="27"/>
    </row>
  </sheetData>
  <mergeCells count="9">
    <mergeCell ref="K4:L4"/>
    <mergeCell ref="G4:H4"/>
    <mergeCell ref="I4:J4"/>
    <mergeCell ref="A23:K23"/>
    <mergeCell ref="A5:F5"/>
    <mergeCell ref="B6:B7"/>
    <mergeCell ref="B10:B11"/>
    <mergeCell ref="B14:B15"/>
    <mergeCell ref="B18:B19"/>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&amp;R&amp;"Tahoma,Normal"&amp;10 417</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24"/>
  <sheetViews>
    <sheetView showGridLines="0" view="pageBreakPreview" zoomScaleNormal="50" zoomScaleSheetLayoutView="100" workbookViewId="0">
      <selection activeCell="B40" sqref="B40"/>
    </sheetView>
  </sheetViews>
  <sheetFormatPr baseColWidth="10" defaultRowHeight="12.75" x14ac:dyDescent="0.2"/>
  <cols>
    <col min="1" max="1" width="14.28515625" style="264" customWidth="1"/>
    <col min="2" max="2" width="19.7109375" style="264" customWidth="1"/>
    <col min="3" max="3" width="6.5703125" style="264" customWidth="1"/>
    <col min="4" max="4" width="3.140625" style="264" customWidth="1"/>
    <col min="5" max="5" width="8" style="264" customWidth="1"/>
    <col min="6" max="6" width="4.140625" style="264" customWidth="1"/>
    <col min="7" max="7" width="6.7109375" style="264" customWidth="1"/>
    <col min="8" max="8" width="4.140625" style="264" customWidth="1"/>
    <col min="9" max="9" width="2" style="264" customWidth="1"/>
    <col min="10" max="10" width="6.5703125" style="264" customWidth="1"/>
    <col min="11" max="11" width="3.7109375" style="264" customWidth="1"/>
    <col min="12" max="12" width="7.28515625" style="265" customWidth="1"/>
    <col min="13" max="13" width="3.5703125" style="265" customWidth="1"/>
    <col min="14" max="14" width="9" style="264" customWidth="1"/>
    <col min="15" max="15" width="3.42578125" style="264" customWidth="1"/>
    <col min="16" max="16" width="2.7109375" style="264" customWidth="1"/>
    <col min="17" max="17" width="10.28515625" style="264" customWidth="1"/>
    <col min="18" max="18" width="2.5703125" style="264" customWidth="1"/>
    <col min="19" max="19" width="7.28515625" style="264" customWidth="1"/>
    <col min="20" max="256" width="11.42578125" style="264"/>
    <col min="257" max="257" width="14.28515625" style="264" customWidth="1"/>
    <col min="258" max="258" width="19.7109375" style="264" customWidth="1"/>
    <col min="259" max="259" width="6.5703125" style="264" customWidth="1"/>
    <col min="260" max="260" width="4.28515625" style="264" customWidth="1"/>
    <col min="261" max="261" width="8" style="264" customWidth="1"/>
    <col min="262" max="262" width="4.140625" style="264" customWidth="1"/>
    <col min="263" max="263" width="6.7109375" style="264" customWidth="1"/>
    <col min="264" max="264" width="4.140625" style="264" customWidth="1"/>
    <col min="265" max="265" width="2.5703125" style="264" customWidth="1"/>
    <col min="266" max="266" width="6.5703125" style="264" customWidth="1"/>
    <col min="267" max="267" width="3.7109375" style="264" customWidth="1"/>
    <col min="268" max="268" width="7.28515625" style="264" customWidth="1"/>
    <col min="269" max="269" width="4.140625" style="264" customWidth="1"/>
    <col min="270" max="270" width="9" style="264" customWidth="1"/>
    <col min="271" max="271" width="4.5703125" style="264" customWidth="1"/>
    <col min="272" max="272" width="2.7109375" style="264" customWidth="1"/>
    <col min="273" max="273" width="10.28515625" style="264" customWidth="1"/>
    <col min="274" max="274" width="2.5703125" style="264" customWidth="1"/>
    <col min="275" max="275" width="7.28515625" style="264" customWidth="1"/>
    <col min="276" max="512" width="11.42578125" style="264"/>
    <col min="513" max="513" width="14.28515625" style="264" customWidth="1"/>
    <col min="514" max="514" width="19.7109375" style="264" customWidth="1"/>
    <col min="515" max="515" width="6.5703125" style="264" customWidth="1"/>
    <col min="516" max="516" width="4.28515625" style="264" customWidth="1"/>
    <col min="517" max="517" width="8" style="264" customWidth="1"/>
    <col min="518" max="518" width="4.140625" style="264" customWidth="1"/>
    <col min="519" max="519" width="6.7109375" style="264" customWidth="1"/>
    <col min="520" max="520" width="4.140625" style="264" customWidth="1"/>
    <col min="521" max="521" width="2.5703125" style="264" customWidth="1"/>
    <col min="522" max="522" width="6.5703125" style="264" customWidth="1"/>
    <col min="523" max="523" width="3.7109375" style="264" customWidth="1"/>
    <col min="524" max="524" width="7.28515625" style="264" customWidth="1"/>
    <col min="525" max="525" width="4.140625" style="264" customWidth="1"/>
    <col min="526" max="526" width="9" style="264" customWidth="1"/>
    <col min="527" max="527" width="4.5703125" style="264" customWidth="1"/>
    <col min="528" max="528" width="2.7109375" style="264" customWidth="1"/>
    <col min="529" max="529" width="10.28515625" style="264" customWidth="1"/>
    <col min="530" max="530" width="2.5703125" style="264" customWidth="1"/>
    <col min="531" max="531" width="7.28515625" style="264" customWidth="1"/>
    <col min="532" max="768" width="11.42578125" style="264"/>
    <col min="769" max="769" width="14.28515625" style="264" customWidth="1"/>
    <col min="770" max="770" width="19.7109375" style="264" customWidth="1"/>
    <col min="771" max="771" width="6.5703125" style="264" customWidth="1"/>
    <col min="772" max="772" width="4.28515625" style="264" customWidth="1"/>
    <col min="773" max="773" width="8" style="264" customWidth="1"/>
    <col min="774" max="774" width="4.140625" style="264" customWidth="1"/>
    <col min="775" max="775" width="6.7109375" style="264" customWidth="1"/>
    <col min="776" max="776" width="4.140625" style="264" customWidth="1"/>
    <col min="777" max="777" width="2.5703125" style="264" customWidth="1"/>
    <col min="778" max="778" width="6.5703125" style="264" customWidth="1"/>
    <col min="779" max="779" width="3.7109375" style="264" customWidth="1"/>
    <col min="780" max="780" width="7.28515625" style="264" customWidth="1"/>
    <col min="781" max="781" width="4.140625" style="264" customWidth="1"/>
    <col min="782" max="782" width="9" style="264" customWidth="1"/>
    <col min="783" max="783" width="4.5703125" style="264" customWidth="1"/>
    <col min="784" max="784" width="2.7109375" style="264" customWidth="1"/>
    <col min="785" max="785" width="10.28515625" style="264" customWidth="1"/>
    <col min="786" max="786" width="2.5703125" style="264" customWidth="1"/>
    <col min="787" max="787" width="7.28515625" style="264" customWidth="1"/>
    <col min="788" max="1024" width="11.42578125" style="264"/>
    <col min="1025" max="1025" width="14.28515625" style="264" customWidth="1"/>
    <col min="1026" max="1026" width="19.7109375" style="264" customWidth="1"/>
    <col min="1027" max="1027" width="6.5703125" style="264" customWidth="1"/>
    <col min="1028" max="1028" width="4.28515625" style="264" customWidth="1"/>
    <col min="1029" max="1029" width="8" style="264" customWidth="1"/>
    <col min="1030" max="1030" width="4.140625" style="264" customWidth="1"/>
    <col min="1031" max="1031" width="6.7109375" style="264" customWidth="1"/>
    <col min="1032" max="1032" width="4.140625" style="264" customWidth="1"/>
    <col min="1033" max="1033" width="2.5703125" style="264" customWidth="1"/>
    <col min="1034" max="1034" width="6.5703125" style="264" customWidth="1"/>
    <col min="1035" max="1035" width="3.7109375" style="264" customWidth="1"/>
    <col min="1036" max="1036" width="7.28515625" style="264" customWidth="1"/>
    <col min="1037" max="1037" width="4.140625" style="264" customWidth="1"/>
    <col min="1038" max="1038" width="9" style="264" customWidth="1"/>
    <col min="1039" max="1039" width="4.5703125" style="264" customWidth="1"/>
    <col min="1040" max="1040" width="2.7109375" style="264" customWidth="1"/>
    <col min="1041" max="1041" width="10.28515625" style="264" customWidth="1"/>
    <col min="1042" max="1042" width="2.5703125" style="264" customWidth="1"/>
    <col min="1043" max="1043" width="7.28515625" style="264" customWidth="1"/>
    <col min="1044" max="1280" width="11.42578125" style="264"/>
    <col min="1281" max="1281" width="14.28515625" style="264" customWidth="1"/>
    <col min="1282" max="1282" width="19.7109375" style="264" customWidth="1"/>
    <col min="1283" max="1283" width="6.5703125" style="264" customWidth="1"/>
    <col min="1284" max="1284" width="4.28515625" style="264" customWidth="1"/>
    <col min="1285" max="1285" width="8" style="264" customWidth="1"/>
    <col min="1286" max="1286" width="4.140625" style="264" customWidth="1"/>
    <col min="1287" max="1287" width="6.7109375" style="264" customWidth="1"/>
    <col min="1288" max="1288" width="4.140625" style="264" customWidth="1"/>
    <col min="1289" max="1289" width="2.5703125" style="264" customWidth="1"/>
    <col min="1290" max="1290" width="6.5703125" style="264" customWidth="1"/>
    <col min="1291" max="1291" width="3.7109375" style="264" customWidth="1"/>
    <col min="1292" max="1292" width="7.28515625" style="264" customWidth="1"/>
    <col min="1293" max="1293" width="4.140625" style="264" customWidth="1"/>
    <col min="1294" max="1294" width="9" style="264" customWidth="1"/>
    <col min="1295" max="1295" width="4.5703125" style="264" customWidth="1"/>
    <col min="1296" max="1296" width="2.7109375" style="264" customWidth="1"/>
    <col min="1297" max="1297" width="10.28515625" style="264" customWidth="1"/>
    <col min="1298" max="1298" width="2.5703125" style="264" customWidth="1"/>
    <col min="1299" max="1299" width="7.28515625" style="264" customWidth="1"/>
    <col min="1300" max="1536" width="11.42578125" style="264"/>
    <col min="1537" max="1537" width="14.28515625" style="264" customWidth="1"/>
    <col min="1538" max="1538" width="19.7109375" style="264" customWidth="1"/>
    <col min="1539" max="1539" width="6.5703125" style="264" customWidth="1"/>
    <col min="1540" max="1540" width="4.28515625" style="264" customWidth="1"/>
    <col min="1541" max="1541" width="8" style="264" customWidth="1"/>
    <col min="1542" max="1542" width="4.140625" style="264" customWidth="1"/>
    <col min="1543" max="1543" width="6.7109375" style="264" customWidth="1"/>
    <col min="1544" max="1544" width="4.140625" style="264" customWidth="1"/>
    <col min="1545" max="1545" width="2.5703125" style="264" customWidth="1"/>
    <col min="1546" max="1546" width="6.5703125" style="264" customWidth="1"/>
    <col min="1547" max="1547" width="3.7109375" style="264" customWidth="1"/>
    <col min="1548" max="1548" width="7.28515625" style="264" customWidth="1"/>
    <col min="1549" max="1549" width="4.140625" style="264" customWidth="1"/>
    <col min="1550" max="1550" width="9" style="264" customWidth="1"/>
    <col min="1551" max="1551" width="4.5703125" style="264" customWidth="1"/>
    <col min="1552" max="1552" width="2.7109375" style="264" customWidth="1"/>
    <col min="1553" max="1553" width="10.28515625" style="264" customWidth="1"/>
    <col min="1554" max="1554" width="2.5703125" style="264" customWidth="1"/>
    <col min="1555" max="1555" width="7.28515625" style="264" customWidth="1"/>
    <col min="1556" max="1792" width="11.42578125" style="264"/>
    <col min="1793" max="1793" width="14.28515625" style="264" customWidth="1"/>
    <col min="1794" max="1794" width="19.7109375" style="264" customWidth="1"/>
    <col min="1795" max="1795" width="6.5703125" style="264" customWidth="1"/>
    <col min="1796" max="1796" width="4.28515625" style="264" customWidth="1"/>
    <col min="1797" max="1797" width="8" style="264" customWidth="1"/>
    <col min="1798" max="1798" width="4.140625" style="264" customWidth="1"/>
    <col min="1799" max="1799" width="6.7109375" style="264" customWidth="1"/>
    <col min="1800" max="1800" width="4.140625" style="264" customWidth="1"/>
    <col min="1801" max="1801" width="2.5703125" style="264" customWidth="1"/>
    <col min="1802" max="1802" width="6.5703125" style="264" customWidth="1"/>
    <col min="1803" max="1803" width="3.7109375" style="264" customWidth="1"/>
    <col min="1804" max="1804" width="7.28515625" style="264" customWidth="1"/>
    <col min="1805" max="1805" width="4.140625" style="264" customWidth="1"/>
    <col min="1806" max="1806" width="9" style="264" customWidth="1"/>
    <col min="1807" max="1807" width="4.5703125" style="264" customWidth="1"/>
    <col min="1808" max="1808" width="2.7109375" style="264" customWidth="1"/>
    <col min="1809" max="1809" width="10.28515625" style="264" customWidth="1"/>
    <col min="1810" max="1810" width="2.5703125" style="264" customWidth="1"/>
    <col min="1811" max="1811" width="7.28515625" style="264" customWidth="1"/>
    <col min="1812" max="2048" width="11.42578125" style="264"/>
    <col min="2049" max="2049" width="14.28515625" style="264" customWidth="1"/>
    <col min="2050" max="2050" width="19.7109375" style="264" customWidth="1"/>
    <col min="2051" max="2051" width="6.5703125" style="264" customWidth="1"/>
    <col min="2052" max="2052" width="4.28515625" style="264" customWidth="1"/>
    <col min="2053" max="2053" width="8" style="264" customWidth="1"/>
    <col min="2054" max="2054" width="4.140625" style="264" customWidth="1"/>
    <col min="2055" max="2055" width="6.7109375" style="264" customWidth="1"/>
    <col min="2056" max="2056" width="4.140625" style="264" customWidth="1"/>
    <col min="2057" max="2057" width="2.5703125" style="264" customWidth="1"/>
    <col min="2058" max="2058" width="6.5703125" style="264" customWidth="1"/>
    <col min="2059" max="2059" width="3.7109375" style="264" customWidth="1"/>
    <col min="2060" max="2060" width="7.28515625" style="264" customWidth="1"/>
    <col min="2061" max="2061" width="4.140625" style="264" customWidth="1"/>
    <col min="2062" max="2062" width="9" style="264" customWidth="1"/>
    <col min="2063" max="2063" width="4.5703125" style="264" customWidth="1"/>
    <col min="2064" max="2064" width="2.7109375" style="264" customWidth="1"/>
    <col min="2065" max="2065" width="10.28515625" style="264" customWidth="1"/>
    <col min="2066" max="2066" width="2.5703125" style="264" customWidth="1"/>
    <col min="2067" max="2067" width="7.28515625" style="264" customWidth="1"/>
    <col min="2068" max="2304" width="11.42578125" style="264"/>
    <col min="2305" max="2305" width="14.28515625" style="264" customWidth="1"/>
    <col min="2306" max="2306" width="19.7109375" style="264" customWidth="1"/>
    <col min="2307" max="2307" width="6.5703125" style="264" customWidth="1"/>
    <col min="2308" max="2308" width="4.28515625" style="264" customWidth="1"/>
    <col min="2309" max="2309" width="8" style="264" customWidth="1"/>
    <col min="2310" max="2310" width="4.140625" style="264" customWidth="1"/>
    <col min="2311" max="2311" width="6.7109375" style="264" customWidth="1"/>
    <col min="2312" max="2312" width="4.140625" style="264" customWidth="1"/>
    <col min="2313" max="2313" width="2.5703125" style="264" customWidth="1"/>
    <col min="2314" max="2314" width="6.5703125" style="264" customWidth="1"/>
    <col min="2315" max="2315" width="3.7109375" style="264" customWidth="1"/>
    <col min="2316" max="2316" width="7.28515625" style="264" customWidth="1"/>
    <col min="2317" max="2317" width="4.140625" style="264" customWidth="1"/>
    <col min="2318" max="2318" width="9" style="264" customWidth="1"/>
    <col min="2319" max="2319" width="4.5703125" style="264" customWidth="1"/>
    <col min="2320" max="2320" width="2.7109375" style="264" customWidth="1"/>
    <col min="2321" max="2321" width="10.28515625" style="264" customWidth="1"/>
    <col min="2322" max="2322" width="2.5703125" style="264" customWidth="1"/>
    <col min="2323" max="2323" width="7.28515625" style="264" customWidth="1"/>
    <col min="2324" max="2560" width="11.42578125" style="264"/>
    <col min="2561" max="2561" width="14.28515625" style="264" customWidth="1"/>
    <col min="2562" max="2562" width="19.7109375" style="264" customWidth="1"/>
    <col min="2563" max="2563" width="6.5703125" style="264" customWidth="1"/>
    <col min="2564" max="2564" width="4.28515625" style="264" customWidth="1"/>
    <col min="2565" max="2565" width="8" style="264" customWidth="1"/>
    <col min="2566" max="2566" width="4.140625" style="264" customWidth="1"/>
    <col min="2567" max="2567" width="6.7109375" style="264" customWidth="1"/>
    <col min="2568" max="2568" width="4.140625" style="264" customWidth="1"/>
    <col min="2569" max="2569" width="2.5703125" style="264" customWidth="1"/>
    <col min="2570" max="2570" width="6.5703125" style="264" customWidth="1"/>
    <col min="2571" max="2571" width="3.7109375" style="264" customWidth="1"/>
    <col min="2572" max="2572" width="7.28515625" style="264" customWidth="1"/>
    <col min="2573" max="2573" width="4.140625" style="264" customWidth="1"/>
    <col min="2574" max="2574" width="9" style="264" customWidth="1"/>
    <col min="2575" max="2575" width="4.5703125" style="264" customWidth="1"/>
    <col min="2576" max="2576" width="2.7109375" style="264" customWidth="1"/>
    <col min="2577" max="2577" width="10.28515625" style="264" customWidth="1"/>
    <col min="2578" max="2578" width="2.5703125" style="264" customWidth="1"/>
    <col min="2579" max="2579" width="7.28515625" style="264" customWidth="1"/>
    <col min="2580" max="2816" width="11.42578125" style="264"/>
    <col min="2817" max="2817" width="14.28515625" style="264" customWidth="1"/>
    <col min="2818" max="2818" width="19.7109375" style="264" customWidth="1"/>
    <col min="2819" max="2819" width="6.5703125" style="264" customWidth="1"/>
    <col min="2820" max="2820" width="4.28515625" style="264" customWidth="1"/>
    <col min="2821" max="2821" width="8" style="264" customWidth="1"/>
    <col min="2822" max="2822" width="4.140625" style="264" customWidth="1"/>
    <col min="2823" max="2823" width="6.7109375" style="264" customWidth="1"/>
    <col min="2824" max="2824" width="4.140625" style="264" customWidth="1"/>
    <col min="2825" max="2825" width="2.5703125" style="264" customWidth="1"/>
    <col min="2826" max="2826" width="6.5703125" style="264" customWidth="1"/>
    <col min="2827" max="2827" width="3.7109375" style="264" customWidth="1"/>
    <col min="2828" max="2828" width="7.28515625" style="264" customWidth="1"/>
    <col min="2829" max="2829" width="4.140625" style="264" customWidth="1"/>
    <col min="2830" max="2830" width="9" style="264" customWidth="1"/>
    <col min="2831" max="2831" width="4.5703125" style="264" customWidth="1"/>
    <col min="2832" max="2832" width="2.7109375" style="264" customWidth="1"/>
    <col min="2833" max="2833" width="10.28515625" style="264" customWidth="1"/>
    <col min="2834" max="2834" width="2.5703125" style="264" customWidth="1"/>
    <col min="2835" max="2835" width="7.28515625" style="264" customWidth="1"/>
    <col min="2836" max="3072" width="11.42578125" style="264"/>
    <col min="3073" max="3073" width="14.28515625" style="264" customWidth="1"/>
    <col min="3074" max="3074" width="19.7109375" style="264" customWidth="1"/>
    <col min="3075" max="3075" width="6.5703125" style="264" customWidth="1"/>
    <col min="3076" max="3076" width="4.28515625" style="264" customWidth="1"/>
    <col min="3077" max="3077" width="8" style="264" customWidth="1"/>
    <col min="3078" max="3078" width="4.140625" style="264" customWidth="1"/>
    <col min="3079" max="3079" width="6.7109375" style="264" customWidth="1"/>
    <col min="3080" max="3080" width="4.140625" style="264" customWidth="1"/>
    <col min="3081" max="3081" width="2.5703125" style="264" customWidth="1"/>
    <col min="3082" max="3082" width="6.5703125" style="264" customWidth="1"/>
    <col min="3083" max="3083" width="3.7109375" style="264" customWidth="1"/>
    <col min="3084" max="3084" width="7.28515625" style="264" customWidth="1"/>
    <col min="3085" max="3085" width="4.140625" style="264" customWidth="1"/>
    <col min="3086" max="3086" width="9" style="264" customWidth="1"/>
    <col min="3087" max="3087" width="4.5703125" style="264" customWidth="1"/>
    <col min="3088" max="3088" width="2.7109375" style="264" customWidth="1"/>
    <col min="3089" max="3089" width="10.28515625" style="264" customWidth="1"/>
    <col min="3090" max="3090" width="2.5703125" style="264" customWidth="1"/>
    <col min="3091" max="3091" width="7.28515625" style="264" customWidth="1"/>
    <col min="3092" max="3328" width="11.42578125" style="264"/>
    <col min="3329" max="3329" width="14.28515625" style="264" customWidth="1"/>
    <col min="3330" max="3330" width="19.7109375" style="264" customWidth="1"/>
    <col min="3331" max="3331" width="6.5703125" style="264" customWidth="1"/>
    <col min="3332" max="3332" width="4.28515625" style="264" customWidth="1"/>
    <col min="3333" max="3333" width="8" style="264" customWidth="1"/>
    <col min="3334" max="3334" width="4.140625" style="264" customWidth="1"/>
    <col min="3335" max="3335" width="6.7109375" style="264" customWidth="1"/>
    <col min="3336" max="3336" width="4.140625" style="264" customWidth="1"/>
    <col min="3337" max="3337" width="2.5703125" style="264" customWidth="1"/>
    <col min="3338" max="3338" width="6.5703125" style="264" customWidth="1"/>
    <col min="3339" max="3339" width="3.7109375" style="264" customWidth="1"/>
    <col min="3340" max="3340" width="7.28515625" style="264" customWidth="1"/>
    <col min="3341" max="3341" width="4.140625" style="264" customWidth="1"/>
    <col min="3342" max="3342" width="9" style="264" customWidth="1"/>
    <col min="3343" max="3343" width="4.5703125" style="264" customWidth="1"/>
    <col min="3344" max="3344" width="2.7109375" style="264" customWidth="1"/>
    <col min="3345" max="3345" width="10.28515625" style="264" customWidth="1"/>
    <col min="3346" max="3346" width="2.5703125" style="264" customWidth="1"/>
    <col min="3347" max="3347" width="7.28515625" style="264" customWidth="1"/>
    <col min="3348" max="3584" width="11.42578125" style="264"/>
    <col min="3585" max="3585" width="14.28515625" style="264" customWidth="1"/>
    <col min="3586" max="3586" width="19.7109375" style="264" customWidth="1"/>
    <col min="3587" max="3587" width="6.5703125" style="264" customWidth="1"/>
    <col min="3588" max="3588" width="4.28515625" style="264" customWidth="1"/>
    <col min="3589" max="3589" width="8" style="264" customWidth="1"/>
    <col min="3590" max="3590" width="4.140625" style="264" customWidth="1"/>
    <col min="3591" max="3591" width="6.7109375" style="264" customWidth="1"/>
    <col min="3592" max="3592" width="4.140625" style="264" customWidth="1"/>
    <col min="3593" max="3593" width="2.5703125" style="264" customWidth="1"/>
    <col min="3594" max="3594" width="6.5703125" style="264" customWidth="1"/>
    <col min="3595" max="3595" width="3.7109375" style="264" customWidth="1"/>
    <col min="3596" max="3596" width="7.28515625" style="264" customWidth="1"/>
    <col min="3597" max="3597" width="4.140625" style="264" customWidth="1"/>
    <col min="3598" max="3598" width="9" style="264" customWidth="1"/>
    <col min="3599" max="3599" width="4.5703125" style="264" customWidth="1"/>
    <col min="3600" max="3600" width="2.7109375" style="264" customWidth="1"/>
    <col min="3601" max="3601" width="10.28515625" style="264" customWidth="1"/>
    <col min="3602" max="3602" width="2.5703125" style="264" customWidth="1"/>
    <col min="3603" max="3603" width="7.28515625" style="264" customWidth="1"/>
    <col min="3604" max="3840" width="11.42578125" style="264"/>
    <col min="3841" max="3841" width="14.28515625" style="264" customWidth="1"/>
    <col min="3842" max="3842" width="19.7109375" style="264" customWidth="1"/>
    <col min="3843" max="3843" width="6.5703125" style="264" customWidth="1"/>
    <col min="3844" max="3844" width="4.28515625" style="264" customWidth="1"/>
    <col min="3845" max="3845" width="8" style="264" customWidth="1"/>
    <col min="3846" max="3846" width="4.140625" style="264" customWidth="1"/>
    <col min="3847" max="3847" width="6.7109375" style="264" customWidth="1"/>
    <col min="3848" max="3848" width="4.140625" style="264" customWidth="1"/>
    <col min="3849" max="3849" width="2.5703125" style="264" customWidth="1"/>
    <col min="3850" max="3850" width="6.5703125" style="264" customWidth="1"/>
    <col min="3851" max="3851" width="3.7109375" style="264" customWidth="1"/>
    <col min="3852" max="3852" width="7.28515625" style="264" customWidth="1"/>
    <col min="3853" max="3853" width="4.140625" style="264" customWidth="1"/>
    <col min="3854" max="3854" width="9" style="264" customWidth="1"/>
    <col min="3855" max="3855" width="4.5703125" style="264" customWidth="1"/>
    <col min="3856" max="3856" width="2.7109375" style="264" customWidth="1"/>
    <col min="3857" max="3857" width="10.28515625" style="264" customWidth="1"/>
    <col min="3858" max="3858" width="2.5703125" style="264" customWidth="1"/>
    <col min="3859" max="3859" width="7.28515625" style="264" customWidth="1"/>
    <col min="3860" max="4096" width="11.42578125" style="264"/>
    <col min="4097" max="4097" width="14.28515625" style="264" customWidth="1"/>
    <col min="4098" max="4098" width="19.7109375" style="264" customWidth="1"/>
    <col min="4099" max="4099" width="6.5703125" style="264" customWidth="1"/>
    <col min="4100" max="4100" width="4.28515625" style="264" customWidth="1"/>
    <col min="4101" max="4101" width="8" style="264" customWidth="1"/>
    <col min="4102" max="4102" width="4.140625" style="264" customWidth="1"/>
    <col min="4103" max="4103" width="6.7109375" style="264" customWidth="1"/>
    <col min="4104" max="4104" width="4.140625" style="264" customWidth="1"/>
    <col min="4105" max="4105" width="2.5703125" style="264" customWidth="1"/>
    <col min="4106" max="4106" width="6.5703125" style="264" customWidth="1"/>
    <col min="4107" max="4107" width="3.7109375" style="264" customWidth="1"/>
    <col min="4108" max="4108" width="7.28515625" style="264" customWidth="1"/>
    <col min="4109" max="4109" width="4.140625" style="264" customWidth="1"/>
    <col min="4110" max="4110" width="9" style="264" customWidth="1"/>
    <col min="4111" max="4111" width="4.5703125" style="264" customWidth="1"/>
    <col min="4112" max="4112" width="2.7109375" style="264" customWidth="1"/>
    <col min="4113" max="4113" width="10.28515625" style="264" customWidth="1"/>
    <col min="4114" max="4114" width="2.5703125" style="264" customWidth="1"/>
    <col min="4115" max="4115" width="7.28515625" style="264" customWidth="1"/>
    <col min="4116" max="4352" width="11.42578125" style="264"/>
    <col min="4353" max="4353" width="14.28515625" style="264" customWidth="1"/>
    <col min="4354" max="4354" width="19.7109375" style="264" customWidth="1"/>
    <col min="4355" max="4355" width="6.5703125" style="264" customWidth="1"/>
    <col min="4356" max="4356" width="4.28515625" style="264" customWidth="1"/>
    <col min="4357" max="4357" width="8" style="264" customWidth="1"/>
    <col min="4358" max="4358" width="4.140625" style="264" customWidth="1"/>
    <col min="4359" max="4359" width="6.7109375" style="264" customWidth="1"/>
    <col min="4360" max="4360" width="4.140625" style="264" customWidth="1"/>
    <col min="4361" max="4361" width="2.5703125" style="264" customWidth="1"/>
    <col min="4362" max="4362" width="6.5703125" style="264" customWidth="1"/>
    <col min="4363" max="4363" width="3.7109375" style="264" customWidth="1"/>
    <col min="4364" max="4364" width="7.28515625" style="264" customWidth="1"/>
    <col min="4365" max="4365" width="4.140625" style="264" customWidth="1"/>
    <col min="4366" max="4366" width="9" style="264" customWidth="1"/>
    <col min="4367" max="4367" width="4.5703125" style="264" customWidth="1"/>
    <col min="4368" max="4368" width="2.7109375" style="264" customWidth="1"/>
    <col min="4369" max="4369" width="10.28515625" style="264" customWidth="1"/>
    <col min="4370" max="4370" width="2.5703125" style="264" customWidth="1"/>
    <col min="4371" max="4371" width="7.28515625" style="264" customWidth="1"/>
    <col min="4372" max="4608" width="11.42578125" style="264"/>
    <col min="4609" max="4609" width="14.28515625" style="264" customWidth="1"/>
    <col min="4610" max="4610" width="19.7109375" style="264" customWidth="1"/>
    <col min="4611" max="4611" width="6.5703125" style="264" customWidth="1"/>
    <col min="4612" max="4612" width="4.28515625" style="264" customWidth="1"/>
    <col min="4613" max="4613" width="8" style="264" customWidth="1"/>
    <col min="4614" max="4614" width="4.140625" style="264" customWidth="1"/>
    <col min="4615" max="4615" width="6.7109375" style="264" customWidth="1"/>
    <col min="4616" max="4616" width="4.140625" style="264" customWidth="1"/>
    <col min="4617" max="4617" width="2.5703125" style="264" customWidth="1"/>
    <col min="4618" max="4618" width="6.5703125" style="264" customWidth="1"/>
    <col min="4619" max="4619" width="3.7109375" style="264" customWidth="1"/>
    <col min="4620" max="4620" width="7.28515625" style="264" customWidth="1"/>
    <col min="4621" max="4621" width="4.140625" style="264" customWidth="1"/>
    <col min="4622" max="4622" width="9" style="264" customWidth="1"/>
    <col min="4623" max="4623" width="4.5703125" style="264" customWidth="1"/>
    <col min="4624" max="4624" width="2.7109375" style="264" customWidth="1"/>
    <col min="4625" max="4625" width="10.28515625" style="264" customWidth="1"/>
    <col min="4626" max="4626" width="2.5703125" style="264" customWidth="1"/>
    <col min="4627" max="4627" width="7.28515625" style="264" customWidth="1"/>
    <col min="4628" max="4864" width="11.42578125" style="264"/>
    <col min="4865" max="4865" width="14.28515625" style="264" customWidth="1"/>
    <col min="4866" max="4866" width="19.7109375" style="264" customWidth="1"/>
    <col min="4867" max="4867" width="6.5703125" style="264" customWidth="1"/>
    <col min="4868" max="4868" width="4.28515625" style="264" customWidth="1"/>
    <col min="4869" max="4869" width="8" style="264" customWidth="1"/>
    <col min="4870" max="4870" width="4.140625" style="264" customWidth="1"/>
    <col min="4871" max="4871" width="6.7109375" style="264" customWidth="1"/>
    <col min="4872" max="4872" width="4.140625" style="264" customWidth="1"/>
    <col min="4873" max="4873" width="2.5703125" style="264" customWidth="1"/>
    <col min="4874" max="4874" width="6.5703125" style="264" customWidth="1"/>
    <col min="4875" max="4875" width="3.7109375" style="264" customWidth="1"/>
    <col min="4876" max="4876" width="7.28515625" style="264" customWidth="1"/>
    <col min="4877" max="4877" width="4.140625" style="264" customWidth="1"/>
    <col min="4878" max="4878" width="9" style="264" customWidth="1"/>
    <col min="4879" max="4879" width="4.5703125" style="264" customWidth="1"/>
    <col min="4880" max="4880" width="2.7109375" style="264" customWidth="1"/>
    <col min="4881" max="4881" width="10.28515625" style="264" customWidth="1"/>
    <col min="4882" max="4882" width="2.5703125" style="264" customWidth="1"/>
    <col min="4883" max="4883" width="7.28515625" style="264" customWidth="1"/>
    <col min="4884" max="5120" width="11.42578125" style="264"/>
    <col min="5121" max="5121" width="14.28515625" style="264" customWidth="1"/>
    <col min="5122" max="5122" width="19.7109375" style="264" customWidth="1"/>
    <col min="5123" max="5123" width="6.5703125" style="264" customWidth="1"/>
    <col min="5124" max="5124" width="4.28515625" style="264" customWidth="1"/>
    <col min="5125" max="5125" width="8" style="264" customWidth="1"/>
    <col min="5126" max="5126" width="4.140625" style="264" customWidth="1"/>
    <col min="5127" max="5127" width="6.7109375" style="264" customWidth="1"/>
    <col min="5128" max="5128" width="4.140625" style="264" customWidth="1"/>
    <col min="5129" max="5129" width="2.5703125" style="264" customWidth="1"/>
    <col min="5130" max="5130" width="6.5703125" style="264" customWidth="1"/>
    <col min="5131" max="5131" width="3.7109375" style="264" customWidth="1"/>
    <col min="5132" max="5132" width="7.28515625" style="264" customWidth="1"/>
    <col min="5133" max="5133" width="4.140625" style="264" customWidth="1"/>
    <col min="5134" max="5134" width="9" style="264" customWidth="1"/>
    <col min="5135" max="5135" width="4.5703125" style="264" customWidth="1"/>
    <col min="5136" max="5136" width="2.7109375" style="264" customWidth="1"/>
    <col min="5137" max="5137" width="10.28515625" style="264" customWidth="1"/>
    <col min="5138" max="5138" width="2.5703125" style="264" customWidth="1"/>
    <col min="5139" max="5139" width="7.28515625" style="264" customWidth="1"/>
    <col min="5140" max="5376" width="11.42578125" style="264"/>
    <col min="5377" max="5377" width="14.28515625" style="264" customWidth="1"/>
    <col min="5378" max="5378" width="19.7109375" style="264" customWidth="1"/>
    <col min="5379" max="5379" width="6.5703125" style="264" customWidth="1"/>
    <col min="5380" max="5380" width="4.28515625" style="264" customWidth="1"/>
    <col min="5381" max="5381" width="8" style="264" customWidth="1"/>
    <col min="5382" max="5382" width="4.140625" style="264" customWidth="1"/>
    <col min="5383" max="5383" width="6.7109375" style="264" customWidth="1"/>
    <col min="5384" max="5384" width="4.140625" style="264" customWidth="1"/>
    <col min="5385" max="5385" width="2.5703125" style="264" customWidth="1"/>
    <col min="5386" max="5386" width="6.5703125" style="264" customWidth="1"/>
    <col min="5387" max="5387" width="3.7109375" style="264" customWidth="1"/>
    <col min="5388" max="5388" width="7.28515625" style="264" customWidth="1"/>
    <col min="5389" max="5389" width="4.140625" style="264" customWidth="1"/>
    <col min="5390" max="5390" width="9" style="264" customWidth="1"/>
    <col min="5391" max="5391" width="4.5703125" style="264" customWidth="1"/>
    <col min="5392" max="5392" width="2.7109375" style="264" customWidth="1"/>
    <col min="5393" max="5393" width="10.28515625" style="264" customWidth="1"/>
    <col min="5394" max="5394" width="2.5703125" style="264" customWidth="1"/>
    <col min="5395" max="5395" width="7.28515625" style="264" customWidth="1"/>
    <col min="5396" max="5632" width="11.42578125" style="264"/>
    <col min="5633" max="5633" width="14.28515625" style="264" customWidth="1"/>
    <col min="5634" max="5634" width="19.7109375" style="264" customWidth="1"/>
    <col min="5635" max="5635" width="6.5703125" style="264" customWidth="1"/>
    <col min="5636" max="5636" width="4.28515625" style="264" customWidth="1"/>
    <col min="5637" max="5637" width="8" style="264" customWidth="1"/>
    <col min="5638" max="5638" width="4.140625" style="264" customWidth="1"/>
    <col min="5639" max="5639" width="6.7109375" style="264" customWidth="1"/>
    <col min="5640" max="5640" width="4.140625" style="264" customWidth="1"/>
    <col min="5641" max="5641" width="2.5703125" style="264" customWidth="1"/>
    <col min="5642" max="5642" width="6.5703125" style="264" customWidth="1"/>
    <col min="5643" max="5643" width="3.7109375" style="264" customWidth="1"/>
    <col min="5644" max="5644" width="7.28515625" style="264" customWidth="1"/>
    <col min="5645" max="5645" width="4.140625" style="264" customWidth="1"/>
    <col min="5646" max="5646" width="9" style="264" customWidth="1"/>
    <col min="5647" max="5647" width="4.5703125" style="264" customWidth="1"/>
    <col min="5648" max="5648" width="2.7109375" style="264" customWidth="1"/>
    <col min="5649" max="5649" width="10.28515625" style="264" customWidth="1"/>
    <col min="5650" max="5650" width="2.5703125" style="264" customWidth="1"/>
    <col min="5651" max="5651" width="7.28515625" style="264" customWidth="1"/>
    <col min="5652" max="5888" width="11.42578125" style="264"/>
    <col min="5889" max="5889" width="14.28515625" style="264" customWidth="1"/>
    <col min="5890" max="5890" width="19.7109375" style="264" customWidth="1"/>
    <col min="5891" max="5891" width="6.5703125" style="264" customWidth="1"/>
    <col min="5892" max="5892" width="4.28515625" style="264" customWidth="1"/>
    <col min="5893" max="5893" width="8" style="264" customWidth="1"/>
    <col min="5894" max="5894" width="4.140625" style="264" customWidth="1"/>
    <col min="5895" max="5895" width="6.7109375" style="264" customWidth="1"/>
    <col min="5896" max="5896" width="4.140625" style="264" customWidth="1"/>
    <col min="5897" max="5897" width="2.5703125" style="264" customWidth="1"/>
    <col min="5898" max="5898" width="6.5703125" style="264" customWidth="1"/>
    <col min="5899" max="5899" width="3.7109375" style="264" customWidth="1"/>
    <col min="5900" max="5900" width="7.28515625" style="264" customWidth="1"/>
    <col min="5901" max="5901" width="4.140625" style="264" customWidth="1"/>
    <col min="5902" max="5902" width="9" style="264" customWidth="1"/>
    <col min="5903" max="5903" width="4.5703125" style="264" customWidth="1"/>
    <col min="5904" max="5904" width="2.7109375" style="264" customWidth="1"/>
    <col min="5905" max="5905" width="10.28515625" style="264" customWidth="1"/>
    <col min="5906" max="5906" width="2.5703125" style="264" customWidth="1"/>
    <col min="5907" max="5907" width="7.28515625" style="264" customWidth="1"/>
    <col min="5908" max="6144" width="11.42578125" style="264"/>
    <col min="6145" max="6145" width="14.28515625" style="264" customWidth="1"/>
    <col min="6146" max="6146" width="19.7109375" style="264" customWidth="1"/>
    <col min="6147" max="6147" width="6.5703125" style="264" customWidth="1"/>
    <col min="6148" max="6148" width="4.28515625" style="264" customWidth="1"/>
    <col min="6149" max="6149" width="8" style="264" customWidth="1"/>
    <col min="6150" max="6150" width="4.140625" style="264" customWidth="1"/>
    <col min="6151" max="6151" width="6.7109375" style="264" customWidth="1"/>
    <col min="6152" max="6152" width="4.140625" style="264" customWidth="1"/>
    <col min="6153" max="6153" width="2.5703125" style="264" customWidth="1"/>
    <col min="6154" max="6154" width="6.5703125" style="264" customWidth="1"/>
    <col min="6155" max="6155" width="3.7109375" style="264" customWidth="1"/>
    <col min="6156" max="6156" width="7.28515625" style="264" customWidth="1"/>
    <col min="6157" max="6157" width="4.140625" style="264" customWidth="1"/>
    <col min="6158" max="6158" width="9" style="264" customWidth="1"/>
    <col min="6159" max="6159" width="4.5703125" style="264" customWidth="1"/>
    <col min="6160" max="6160" width="2.7109375" style="264" customWidth="1"/>
    <col min="6161" max="6161" width="10.28515625" style="264" customWidth="1"/>
    <col min="6162" max="6162" width="2.5703125" style="264" customWidth="1"/>
    <col min="6163" max="6163" width="7.28515625" style="264" customWidth="1"/>
    <col min="6164" max="6400" width="11.42578125" style="264"/>
    <col min="6401" max="6401" width="14.28515625" style="264" customWidth="1"/>
    <col min="6402" max="6402" width="19.7109375" style="264" customWidth="1"/>
    <col min="6403" max="6403" width="6.5703125" style="264" customWidth="1"/>
    <col min="6404" max="6404" width="4.28515625" style="264" customWidth="1"/>
    <col min="6405" max="6405" width="8" style="264" customWidth="1"/>
    <col min="6406" max="6406" width="4.140625" style="264" customWidth="1"/>
    <col min="6407" max="6407" width="6.7109375" style="264" customWidth="1"/>
    <col min="6408" max="6408" width="4.140625" style="264" customWidth="1"/>
    <col min="6409" max="6409" width="2.5703125" style="264" customWidth="1"/>
    <col min="6410" max="6410" width="6.5703125" style="264" customWidth="1"/>
    <col min="6411" max="6411" width="3.7109375" style="264" customWidth="1"/>
    <col min="6412" max="6412" width="7.28515625" style="264" customWidth="1"/>
    <col min="6413" max="6413" width="4.140625" style="264" customWidth="1"/>
    <col min="6414" max="6414" width="9" style="264" customWidth="1"/>
    <col min="6415" max="6415" width="4.5703125" style="264" customWidth="1"/>
    <col min="6416" max="6416" width="2.7109375" style="264" customWidth="1"/>
    <col min="6417" max="6417" width="10.28515625" style="264" customWidth="1"/>
    <col min="6418" max="6418" width="2.5703125" style="264" customWidth="1"/>
    <col min="6419" max="6419" width="7.28515625" style="264" customWidth="1"/>
    <col min="6420" max="6656" width="11.42578125" style="264"/>
    <col min="6657" max="6657" width="14.28515625" style="264" customWidth="1"/>
    <col min="6658" max="6658" width="19.7109375" style="264" customWidth="1"/>
    <col min="6659" max="6659" width="6.5703125" style="264" customWidth="1"/>
    <col min="6660" max="6660" width="4.28515625" style="264" customWidth="1"/>
    <col min="6661" max="6661" width="8" style="264" customWidth="1"/>
    <col min="6662" max="6662" width="4.140625" style="264" customWidth="1"/>
    <col min="6663" max="6663" width="6.7109375" style="264" customWidth="1"/>
    <col min="6664" max="6664" width="4.140625" style="264" customWidth="1"/>
    <col min="6665" max="6665" width="2.5703125" style="264" customWidth="1"/>
    <col min="6666" max="6666" width="6.5703125" style="264" customWidth="1"/>
    <col min="6667" max="6667" width="3.7109375" style="264" customWidth="1"/>
    <col min="6668" max="6668" width="7.28515625" style="264" customWidth="1"/>
    <col min="6669" max="6669" width="4.140625" style="264" customWidth="1"/>
    <col min="6670" max="6670" width="9" style="264" customWidth="1"/>
    <col min="6671" max="6671" width="4.5703125" style="264" customWidth="1"/>
    <col min="6672" max="6672" width="2.7109375" style="264" customWidth="1"/>
    <col min="6673" max="6673" width="10.28515625" style="264" customWidth="1"/>
    <col min="6674" max="6674" width="2.5703125" style="264" customWidth="1"/>
    <col min="6675" max="6675" width="7.28515625" style="264" customWidth="1"/>
    <col min="6676" max="6912" width="11.42578125" style="264"/>
    <col min="6913" max="6913" width="14.28515625" style="264" customWidth="1"/>
    <col min="6914" max="6914" width="19.7109375" style="264" customWidth="1"/>
    <col min="6915" max="6915" width="6.5703125" style="264" customWidth="1"/>
    <col min="6916" max="6916" width="4.28515625" style="264" customWidth="1"/>
    <col min="6917" max="6917" width="8" style="264" customWidth="1"/>
    <col min="6918" max="6918" width="4.140625" style="264" customWidth="1"/>
    <col min="6919" max="6919" width="6.7109375" style="264" customWidth="1"/>
    <col min="6920" max="6920" width="4.140625" style="264" customWidth="1"/>
    <col min="6921" max="6921" width="2.5703125" style="264" customWidth="1"/>
    <col min="6922" max="6922" width="6.5703125" style="264" customWidth="1"/>
    <col min="6923" max="6923" width="3.7109375" style="264" customWidth="1"/>
    <col min="6924" max="6924" width="7.28515625" style="264" customWidth="1"/>
    <col min="6925" max="6925" width="4.140625" style="264" customWidth="1"/>
    <col min="6926" max="6926" width="9" style="264" customWidth="1"/>
    <col min="6927" max="6927" width="4.5703125" style="264" customWidth="1"/>
    <col min="6928" max="6928" width="2.7109375" style="264" customWidth="1"/>
    <col min="6929" max="6929" width="10.28515625" style="264" customWidth="1"/>
    <col min="6930" max="6930" width="2.5703125" style="264" customWidth="1"/>
    <col min="6931" max="6931" width="7.28515625" style="264" customWidth="1"/>
    <col min="6932" max="7168" width="11.42578125" style="264"/>
    <col min="7169" max="7169" width="14.28515625" style="264" customWidth="1"/>
    <col min="7170" max="7170" width="19.7109375" style="264" customWidth="1"/>
    <col min="7171" max="7171" width="6.5703125" style="264" customWidth="1"/>
    <col min="7172" max="7172" width="4.28515625" style="264" customWidth="1"/>
    <col min="7173" max="7173" width="8" style="264" customWidth="1"/>
    <col min="7174" max="7174" width="4.140625" style="264" customWidth="1"/>
    <col min="7175" max="7175" width="6.7109375" style="264" customWidth="1"/>
    <col min="7176" max="7176" width="4.140625" style="264" customWidth="1"/>
    <col min="7177" max="7177" width="2.5703125" style="264" customWidth="1"/>
    <col min="7178" max="7178" width="6.5703125" style="264" customWidth="1"/>
    <col min="7179" max="7179" width="3.7109375" style="264" customWidth="1"/>
    <col min="7180" max="7180" width="7.28515625" style="264" customWidth="1"/>
    <col min="7181" max="7181" width="4.140625" style="264" customWidth="1"/>
    <col min="7182" max="7182" width="9" style="264" customWidth="1"/>
    <col min="7183" max="7183" width="4.5703125" style="264" customWidth="1"/>
    <col min="7184" max="7184" width="2.7109375" style="264" customWidth="1"/>
    <col min="7185" max="7185" width="10.28515625" style="264" customWidth="1"/>
    <col min="7186" max="7186" width="2.5703125" style="264" customWidth="1"/>
    <col min="7187" max="7187" width="7.28515625" style="264" customWidth="1"/>
    <col min="7188" max="7424" width="11.42578125" style="264"/>
    <col min="7425" max="7425" width="14.28515625" style="264" customWidth="1"/>
    <col min="7426" max="7426" width="19.7109375" style="264" customWidth="1"/>
    <col min="7427" max="7427" width="6.5703125" style="264" customWidth="1"/>
    <col min="7428" max="7428" width="4.28515625" style="264" customWidth="1"/>
    <col min="7429" max="7429" width="8" style="264" customWidth="1"/>
    <col min="7430" max="7430" width="4.140625" style="264" customWidth="1"/>
    <col min="7431" max="7431" width="6.7109375" style="264" customWidth="1"/>
    <col min="7432" max="7432" width="4.140625" style="264" customWidth="1"/>
    <col min="7433" max="7433" width="2.5703125" style="264" customWidth="1"/>
    <col min="7434" max="7434" width="6.5703125" style="264" customWidth="1"/>
    <col min="7435" max="7435" width="3.7109375" style="264" customWidth="1"/>
    <col min="7436" max="7436" width="7.28515625" style="264" customWidth="1"/>
    <col min="7437" max="7437" width="4.140625" style="264" customWidth="1"/>
    <col min="7438" max="7438" width="9" style="264" customWidth="1"/>
    <col min="7439" max="7439" width="4.5703125" style="264" customWidth="1"/>
    <col min="7440" max="7440" width="2.7109375" style="264" customWidth="1"/>
    <col min="7441" max="7441" width="10.28515625" style="264" customWidth="1"/>
    <col min="7442" max="7442" width="2.5703125" style="264" customWidth="1"/>
    <col min="7443" max="7443" width="7.28515625" style="264" customWidth="1"/>
    <col min="7444" max="7680" width="11.42578125" style="264"/>
    <col min="7681" max="7681" width="14.28515625" style="264" customWidth="1"/>
    <col min="7682" max="7682" width="19.7109375" style="264" customWidth="1"/>
    <col min="7683" max="7683" width="6.5703125" style="264" customWidth="1"/>
    <col min="7684" max="7684" width="4.28515625" style="264" customWidth="1"/>
    <col min="7685" max="7685" width="8" style="264" customWidth="1"/>
    <col min="7686" max="7686" width="4.140625" style="264" customWidth="1"/>
    <col min="7687" max="7687" width="6.7109375" style="264" customWidth="1"/>
    <col min="7688" max="7688" width="4.140625" style="264" customWidth="1"/>
    <col min="7689" max="7689" width="2.5703125" style="264" customWidth="1"/>
    <col min="7690" max="7690" width="6.5703125" style="264" customWidth="1"/>
    <col min="7691" max="7691" width="3.7109375" style="264" customWidth="1"/>
    <col min="7692" max="7692" width="7.28515625" style="264" customWidth="1"/>
    <col min="7693" max="7693" width="4.140625" style="264" customWidth="1"/>
    <col min="7694" max="7694" width="9" style="264" customWidth="1"/>
    <col min="7695" max="7695" width="4.5703125" style="264" customWidth="1"/>
    <col min="7696" max="7696" width="2.7109375" style="264" customWidth="1"/>
    <col min="7697" max="7697" width="10.28515625" style="264" customWidth="1"/>
    <col min="7698" max="7698" width="2.5703125" style="264" customWidth="1"/>
    <col min="7699" max="7699" width="7.28515625" style="264" customWidth="1"/>
    <col min="7700" max="7936" width="11.42578125" style="264"/>
    <col min="7937" max="7937" width="14.28515625" style="264" customWidth="1"/>
    <col min="7938" max="7938" width="19.7109375" style="264" customWidth="1"/>
    <col min="7939" max="7939" width="6.5703125" style="264" customWidth="1"/>
    <col min="7940" max="7940" width="4.28515625" style="264" customWidth="1"/>
    <col min="7941" max="7941" width="8" style="264" customWidth="1"/>
    <col min="7942" max="7942" width="4.140625" style="264" customWidth="1"/>
    <col min="7943" max="7943" width="6.7109375" style="264" customWidth="1"/>
    <col min="7944" max="7944" width="4.140625" style="264" customWidth="1"/>
    <col min="7945" max="7945" width="2.5703125" style="264" customWidth="1"/>
    <col min="7946" max="7946" width="6.5703125" style="264" customWidth="1"/>
    <col min="7947" max="7947" width="3.7109375" style="264" customWidth="1"/>
    <col min="7948" max="7948" width="7.28515625" style="264" customWidth="1"/>
    <col min="7949" max="7949" width="4.140625" style="264" customWidth="1"/>
    <col min="7950" max="7950" width="9" style="264" customWidth="1"/>
    <col min="7951" max="7951" width="4.5703125" style="264" customWidth="1"/>
    <col min="7952" max="7952" width="2.7109375" style="264" customWidth="1"/>
    <col min="7953" max="7953" width="10.28515625" style="264" customWidth="1"/>
    <col min="7954" max="7954" width="2.5703125" style="264" customWidth="1"/>
    <col min="7955" max="7955" width="7.28515625" style="264" customWidth="1"/>
    <col min="7956" max="8192" width="11.42578125" style="264"/>
    <col min="8193" max="8193" width="14.28515625" style="264" customWidth="1"/>
    <col min="8194" max="8194" width="19.7109375" style="264" customWidth="1"/>
    <col min="8195" max="8195" width="6.5703125" style="264" customWidth="1"/>
    <col min="8196" max="8196" width="4.28515625" style="264" customWidth="1"/>
    <col min="8197" max="8197" width="8" style="264" customWidth="1"/>
    <col min="8198" max="8198" width="4.140625" style="264" customWidth="1"/>
    <col min="8199" max="8199" width="6.7109375" style="264" customWidth="1"/>
    <col min="8200" max="8200" width="4.140625" style="264" customWidth="1"/>
    <col min="8201" max="8201" width="2.5703125" style="264" customWidth="1"/>
    <col min="8202" max="8202" width="6.5703125" style="264" customWidth="1"/>
    <col min="8203" max="8203" width="3.7109375" style="264" customWidth="1"/>
    <col min="8204" max="8204" width="7.28515625" style="264" customWidth="1"/>
    <col min="8205" max="8205" width="4.140625" style="264" customWidth="1"/>
    <col min="8206" max="8206" width="9" style="264" customWidth="1"/>
    <col min="8207" max="8207" width="4.5703125" style="264" customWidth="1"/>
    <col min="8208" max="8208" width="2.7109375" style="264" customWidth="1"/>
    <col min="8209" max="8209" width="10.28515625" style="264" customWidth="1"/>
    <col min="8210" max="8210" width="2.5703125" style="264" customWidth="1"/>
    <col min="8211" max="8211" width="7.28515625" style="264" customWidth="1"/>
    <col min="8212" max="8448" width="11.42578125" style="264"/>
    <col min="8449" max="8449" width="14.28515625" style="264" customWidth="1"/>
    <col min="8450" max="8450" width="19.7109375" style="264" customWidth="1"/>
    <col min="8451" max="8451" width="6.5703125" style="264" customWidth="1"/>
    <col min="8452" max="8452" width="4.28515625" style="264" customWidth="1"/>
    <col min="8453" max="8453" width="8" style="264" customWidth="1"/>
    <col min="8454" max="8454" width="4.140625" style="264" customWidth="1"/>
    <col min="8455" max="8455" width="6.7109375" style="264" customWidth="1"/>
    <col min="8456" max="8456" width="4.140625" style="264" customWidth="1"/>
    <col min="8457" max="8457" width="2.5703125" style="264" customWidth="1"/>
    <col min="8458" max="8458" width="6.5703125" style="264" customWidth="1"/>
    <col min="8459" max="8459" width="3.7109375" style="264" customWidth="1"/>
    <col min="8460" max="8460" width="7.28515625" style="264" customWidth="1"/>
    <col min="8461" max="8461" width="4.140625" style="264" customWidth="1"/>
    <col min="8462" max="8462" width="9" style="264" customWidth="1"/>
    <col min="8463" max="8463" width="4.5703125" style="264" customWidth="1"/>
    <col min="8464" max="8464" width="2.7109375" style="264" customWidth="1"/>
    <col min="8465" max="8465" width="10.28515625" style="264" customWidth="1"/>
    <col min="8466" max="8466" width="2.5703125" style="264" customWidth="1"/>
    <col min="8467" max="8467" width="7.28515625" style="264" customWidth="1"/>
    <col min="8468" max="8704" width="11.42578125" style="264"/>
    <col min="8705" max="8705" width="14.28515625" style="264" customWidth="1"/>
    <col min="8706" max="8706" width="19.7109375" style="264" customWidth="1"/>
    <col min="8707" max="8707" width="6.5703125" style="264" customWidth="1"/>
    <col min="8708" max="8708" width="4.28515625" style="264" customWidth="1"/>
    <col min="8709" max="8709" width="8" style="264" customWidth="1"/>
    <col min="8710" max="8710" width="4.140625" style="264" customWidth="1"/>
    <col min="8711" max="8711" width="6.7109375" style="264" customWidth="1"/>
    <col min="8712" max="8712" width="4.140625" style="264" customWidth="1"/>
    <col min="8713" max="8713" width="2.5703125" style="264" customWidth="1"/>
    <col min="8714" max="8714" width="6.5703125" style="264" customWidth="1"/>
    <col min="8715" max="8715" width="3.7109375" style="264" customWidth="1"/>
    <col min="8716" max="8716" width="7.28515625" style="264" customWidth="1"/>
    <col min="8717" max="8717" width="4.140625" style="264" customWidth="1"/>
    <col min="8718" max="8718" width="9" style="264" customWidth="1"/>
    <col min="8719" max="8719" width="4.5703125" style="264" customWidth="1"/>
    <col min="8720" max="8720" width="2.7109375" style="264" customWidth="1"/>
    <col min="8721" max="8721" width="10.28515625" style="264" customWidth="1"/>
    <col min="8722" max="8722" width="2.5703125" style="264" customWidth="1"/>
    <col min="8723" max="8723" width="7.28515625" style="264" customWidth="1"/>
    <col min="8724" max="8960" width="11.42578125" style="264"/>
    <col min="8961" max="8961" width="14.28515625" style="264" customWidth="1"/>
    <col min="8962" max="8962" width="19.7109375" style="264" customWidth="1"/>
    <col min="8963" max="8963" width="6.5703125" style="264" customWidth="1"/>
    <col min="8964" max="8964" width="4.28515625" style="264" customWidth="1"/>
    <col min="8965" max="8965" width="8" style="264" customWidth="1"/>
    <col min="8966" max="8966" width="4.140625" style="264" customWidth="1"/>
    <col min="8967" max="8967" width="6.7109375" style="264" customWidth="1"/>
    <col min="8968" max="8968" width="4.140625" style="264" customWidth="1"/>
    <col min="8969" max="8969" width="2.5703125" style="264" customWidth="1"/>
    <col min="8970" max="8970" width="6.5703125" style="264" customWidth="1"/>
    <col min="8971" max="8971" width="3.7109375" style="264" customWidth="1"/>
    <col min="8972" max="8972" width="7.28515625" style="264" customWidth="1"/>
    <col min="8973" max="8973" width="4.140625" style="264" customWidth="1"/>
    <col min="8974" max="8974" width="9" style="264" customWidth="1"/>
    <col min="8975" max="8975" width="4.5703125" style="264" customWidth="1"/>
    <col min="8976" max="8976" width="2.7109375" style="264" customWidth="1"/>
    <col min="8977" max="8977" width="10.28515625" style="264" customWidth="1"/>
    <col min="8978" max="8978" width="2.5703125" style="264" customWidth="1"/>
    <col min="8979" max="8979" width="7.28515625" style="264" customWidth="1"/>
    <col min="8980" max="9216" width="11.42578125" style="264"/>
    <col min="9217" max="9217" width="14.28515625" style="264" customWidth="1"/>
    <col min="9218" max="9218" width="19.7109375" style="264" customWidth="1"/>
    <col min="9219" max="9219" width="6.5703125" style="264" customWidth="1"/>
    <col min="9220" max="9220" width="4.28515625" style="264" customWidth="1"/>
    <col min="9221" max="9221" width="8" style="264" customWidth="1"/>
    <col min="9222" max="9222" width="4.140625" style="264" customWidth="1"/>
    <col min="9223" max="9223" width="6.7109375" style="264" customWidth="1"/>
    <col min="9224" max="9224" width="4.140625" style="264" customWidth="1"/>
    <col min="9225" max="9225" width="2.5703125" style="264" customWidth="1"/>
    <col min="9226" max="9226" width="6.5703125" style="264" customWidth="1"/>
    <col min="9227" max="9227" width="3.7109375" style="264" customWidth="1"/>
    <col min="9228" max="9228" width="7.28515625" style="264" customWidth="1"/>
    <col min="9229" max="9229" width="4.140625" style="264" customWidth="1"/>
    <col min="9230" max="9230" width="9" style="264" customWidth="1"/>
    <col min="9231" max="9231" width="4.5703125" style="264" customWidth="1"/>
    <col min="9232" max="9232" width="2.7109375" style="264" customWidth="1"/>
    <col min="9233" max="9233" width="10.28515625" style="264" customWidth="1"/>
    <col min="9234" max="9234" width="2.5703125" style="264" customWidth="1"/>
    <col min="9235" max="9235" width="7.28515625" style="264" customWidth="1"/>
    <col min="9236" max="9472" width="11.42578125" style="264"/>
    <col min="9473" max="9473" width="14.28515625" style="264" customWidth="1"/>
    <col min="9474" max="9474" width="19.7109375" style="264" customWidth="1"/>
    <col min="9475" max="9475" width="6.5703125" style="264" customWidth="1"/>
    <col min="9476" max="9476" width="4.28515625" style="264" customWidth="1"/>
    <col min="9477" max="9477" width="8" style="264" customWidth="1"/>
    <col min="9478" max="9478" width="4.140625" style="264" customWidth="1"/>
    <col min="9479" max="9479" width="6.7109375" style="264" customWidth="1"/>
    <col min="9480" max="9480" width="4.140625" style="264" customWidth="1"/>
    <col min="9481" max="9481" width="2.5703125" style="264" customWidth="1"/>
    <col min="9482" max="9482" width="6.5703125" style="264" customWidth="1"/>
    <col min="9483" max="9483" width="3.7109375" style="264" customWidth="1"/>
    <col min="9484" max="9484" width="7.28515625" style="264" customWidth="1"/>
    <col min="9485" max="9485" width="4.140625" style="264" customWidth="1"/>
    <col min="9486" max="9486" width="9" style="264" customWidth="1"/>
    <col min="9487" max="9487" width="4.5703125" style="264" customWidth="1"/>
    <col min="9488" max="9488" width="2.7109375" style="264" customWidth="1"/>
    <col min="9489" max="9489" width="10.28515625" style="264" customWidth="1"/>
    <col min="9490" max="9490" width="2.5703125" style="264" customWidth="1"/>
    <col min="9491" max="9491" width="7.28515625" style="264" customWidth="1"/>
    <col min="9492" max="9728" width="11.42578125" style="264"/>
    <col min="9729" max="9729" width="14.28515625" style="264" customWidth="1"/>
    <col min="9730" max="9730" width="19.7109375" style="264" customWidth="1"/>
    <col min="9731" max="9731" width="6.5703125" style="264" customWidth="1"/>
    <col min="9732" max="9732" width="4.28515625" style="264" customWidth="1"/>
    <col min="9733" max="9733" width="8" style="264" customWidth="1"/>
    <col min="9734" max="9734" width="4.140625" style="264" customWidth="1"/>
    <col min="9735" max="9735" width="6.7109375" style="264" customWidth="1"/>
    <col min="9736" max="9736" width="4.140625" style="264" customWidth="1"/>
    <col min="9737" max="9737" width="2.5703125" style="264" customWidth="1"/>
    <col min="9738" max="9738" width="6.5703125" style="264" customWidth="1"/>
    <col min="9739" max="9739" width="3.7109375" style="264" customWidth="1"/>
    <col min="9740" max="9740" width="7.28515625" style="264" customWidth="1"/>
    <col min="9741" max="9741" width="4.140625" style="264" customWidth="1"/>
    <col min="9742" max="9742" width="9" style="264" customWidth="1"/>
    <col min="9743" max="9743" width="4.5703125" style="264" customWidth="1"/>
    <col min="9744" max="9744" width="2.7109375" style="264" customWidth="1"/>
    <col min="9745" max="9745" width="10.28515625" style="264" customWidth="1"/>
    <col min="9746" max="9746" width="2.5703125" style="264" customWidth="1"/>
    <col min="9747" max="9747" width="7.28515625" style="264" customWidth="1"/>
    <col min="9748" max="9984" width="11.42578125" style="264"/>
    <col min="9985" max="9985" width="14.28515625" style="264" customWidth="1"/>
    <col min="9986" max="9986" width="19.7109375" style="264" customWidth="1"/>
    <col min="9987" max="9987" width="6.5703125" style="264" customWidth="1"/>
    <col min="9988" max="9988" width="4.28515625" style="264" customWidth="1"/>
    <col min="9989" max="9989" width="8" style="264" customWidth="1"/>
    <col min="9990" max="9990" width="4.140625" style="264" customWidth="1"/>
    <col min="9991" max="9991" width="6.7109375" style="264" customWidth="1"/>
    <col min="9992" max="9992" width="4.140625" style="264" customWidth="1"/>
    <col min="9993" max="9993" width="2.5703125" style="264" customWidth="1"/>
    <col min="9994" max="9994" width="6.5703125" style="264" customWidth="1"/>
    <col min="9995" max="9995" width="3.7109375" style="264" customWidth="1"/>
    <col min="9996" max="9996" width="7.28515625" style="264" customWidth="1"/>
    <col min="9997" max="9997" width="4.140625" style="264" customWidth="1"/>
    <col min="9998" max="9998" width="9" style="264" customWidth="1"/>
    <col min="9999" max="9999" width="4.5703125" style="264" customWidth="1"/>
    <col min="10000" max="10000" width="2.7109375" style="264" customWidth="1"/>
    <col min="10001" max="10001" width="10.28515625" style="264" customWidth="1"/>
    <col min="10002" max="10002" width="2.5703125" style="264" customWidth="1"/>
    <col min="10003" max="10003" width="7.28515625" style="264" customWidth="1"/>
    <col min="10004" max="10240" width="11.42578125" style="264"/>
    <col min="10241" max="10241" width="14.28515625" style="264" customWidth="1"/>
    <col min="10242" max="10242" width="19.7109375" style="264" customWidth="1"/>
    <col min="10243" max="10243" width="6.5703125" style="264" customWidth="1"/>
    <col min="10244" max="10244" width="4.28515625" style="264" customWidth="1"/>
    <col min="10245" max="10245" width="8" style="264" customWidth="1"/>
    <col min="10246" max="10246" width="4.140625" style="264" customWidth="1"/>
    <col min="10247" max="10247" width="6.7109375" style="264" customWidth="1"/>
    <col min="10248" max="10248" width="4.140625" style="264" customWidth="1"/>
    <col min="10249" max="10249" width="2.5703125" style="264" customWidth="1"/>
    <col min="10250" max="10250" width="6.5703125" style="264" customWidth="1"/>
    <col min="10251" max="10251" width="3.7109375" style="264" customWidth="1"/>
    <col min="10252" max="10252" width="7.28515625" style="264" customWidth="1"/>
    <col min="10253" max="10253" width="4.140625" style="264" customWidth="1"/>
    <col min="10254" max="10254" width="9" style="264" customWidth="1"/>
    <col min="10255" max="10255" width="4.5703125" style="264" customWidth="1"/>
    <col min="10256" max="10256" width="2.7109375" style="264" customWidth="1"/>
    <col min="10257" max="10257" width="10.28515625" style="264" customWidth="1"/>
    <col min="10258" max="10258" width="2.5703125" style="264" customWidth="1"/>
    <col min="10259" max="10259" width="7.28515625" style="264" customWidth="1"/>
    <col min="10260" max="10496" width="11.42578125" style="264"/>
    <col min="10497" max="10497" width="14.28515625" style="264" customWidth="1"/>
    <col min="10498" max="10498" width="19.7109375" style="264" customWidth="1"/>
    <col min="10499" max="10499" width="6.5703125" style="264" customWidth="1"/>
    <col min="10500" max="10500" width="4.28515625" style="264" customWidth="1"/>
    <col min="10501" max="10501" width="8" style="264" customWidth="1"/>
    <col min="10502" max="10502" width="4.140625" style="264" customWidth="1"/>
    <col min="10503" max="10503" width="6.7109375" style="264" customWidth="1"/>
    <col min="10504" max="10504" width="4.140625" style="264" customWidth="1"/>
    <col min="10505" max="10505" width="2.5703125" style="264" customWidth="1"/>
    <col min="10506" max="10506" width="6.5703125" style="264" customWidth="1"/>
    <col min="10507" max="10507" width="3.7109375" style="264" customWidth="1"/>
    <col min="10508" max="10508" width="7.28515625" style="264" customWidth="1"/>
    <col min="10509" max="10509" width="4.140625" style="264" customWidth="1"/>
    <col min="10510" max="10510" width="9" style="264" customWidth="1"/>
    <col min="10511" max="10511" width="4.5703125" style="264" customWidth="1"/>
    <col min="10512" max="10512" width="2.7109375" style="264" customWidth="1"/>
    <col min="10513" max="10513" width="10.28515625" style="264" customWidth="1"/>
    <col min="10514" max="10514" width="2.5703125" style="264" customWidth="1"/>
    <col min="10515" max="10515" width="7.28515625" style="264" customWidth="1"/>
    <col min="10516" max="10752" width="11.42578125" style="264"/>
    <col min="10753" max="10753" width="14.28515625" style="264" customWidth="1"/>
    <col min="10754" max="10754" width="19.7109375" style="264" customWidth="1"/>
    <col min="10755" max="10755" width="6.5703125" style="264" customWidth="1"/>
    <col min="10756" max="10756" width="4.28515625" style="264" customWidth="1"/>
    <col min="10757" max="10757" width="8" style="264" customWidth="1"/>
    <col min="10758" max="10758" width="4.140625" style="264" customWidth="1"/>
    <col min="10759" max="10759" width="6.7109375" style="264" customWidth="1"/>
    <col min="10760" max="10760" width="4.140625" style="264" customWidth="1"/>
    <col min="10761" max="10761" width="2.5703125" style="264" customWidth="1"/>
    <col min="10762" max="10762" width="6.5703125" style="264" customWidth="1"/>
    <col min="10763" max="10763" width="3.7109375" style="264" customWidth="1"/>
    <col min="10764" max="10764" width="7.28515625" style="264" customWidth="1"/>
    <col min="10765" max="10765" width="4.140625" style="264" customWidth="1"/>
    <col min="10766" max="10766" width="9" style="264" customWidth="1"/>
    <col min="10767" max="10767" width="4.5703125" style="264" customWidth="1"/>
    <col min="10768" max="10768" width="2.7109375" style="264" customWidth="1"/>
    <col min="10769" max="10769" width="10.28515625" style="264" customWidth="1"/>
    <col min="10770" max="10770" width="2.5703125" style="264" customWidth="1"/>
    <col min="10771" max="10771" width="7.28515625" style="264" customWidth="1"/>
    <col min="10772" max="11008" width="11.42578125" style="264"/>
    <col min="11009" max="11009" width="14.28515625" style="264" customWidth="1"/>
    <col min="11010" max="11010" width="19.7109375" style="264" customWidth="1"/>
    <col min="11011" max="11011" width="6.5703125" style="264" customWidth="1"/>
    <col min="11012" max="11012" width="4.28515625" style="264" customWidth="1"/>
    <col min="11013" max="11013" width="8" style="264" customWidth="1"/>
    <col min="11014" max="11014" width="4.140625" style="264" customWidth="1"/>
    <col min="11015" max="11015" width="6.7109375" style="264" customWidth="1"/>
    <col min="11016" max="11016" width="4.140625" style="264" customWidth="1"/>
    <col min="11017" max="11017" width="2.5703125" style="264" customWidth="1"/>
    <col min="11018" max="11018" width="6.5703125" style="264" customWidth="1"/>
    <col min="11019" max="11019" width="3.7109375" style="264" customWidth="1"/>
    <col min="11020" max="11020" width="7.28515625" style="264" customWidth="1"/>
    <col min="11021" max="11021" width="4.140625" style="264" customWidth="1"/>
    <col min="11022" max="11022" width="9" style="264" customWidth="1"/>
    <col min="11023" max="11023" width="4.5703125" style="264" customWidth="1"/>
    <col min="11024" max="11024" width="2.7109375" style="264" customWidth="1"/>
    <col min="11025" max="11025" width="10.28515625" style="264" customWidth="1"/>
    <col min="11026" max="11026" width="2.5703125" style="264" customWidth="1"/>
    <col min="11027" max="11027" width="7.28515625" style="264" customWidth="1"/>
    <col min="11028" max="11264" width="11.42578125" style="264"/>
    <col min="11265" max="11265" width="14.28515625" style="264" customWidth="1"/>
    <col min="11266" max="11266" width="19.7109375" style="264" customWidth="1"/>
    <col min="11267" max="11267" width="6.5703125" style="264" customWidth="1"/>
    <col min="11268" max="11268" width="4.28515625" style="264" customWidth="1"/>
    <col min="11269" max="11269" width="8" style="264" customWidth="1"/>
    <col min="11270" max="11270" width="4.140625" style="264" customWidth="1"/>
    <col min="11271" max="11271" width="6.7109375" style="264" customWidth="1"/>
    <col min="11272" max="11272" width="4.140625" style="264" customWidth="1"/>
    <col min="11273" max="11273" width="2.5703125" style="264" customWidth="1"/>
    <col min="11274" max="11274" width="6.5703125" style="264" customWidth="1"/>
    <col min="11275" max="11275" width="3.7109375" style="264" customWidth="1"/>
    <col min="11276" max="11276" width="7.28515625" style="264" customWidth="1"/>
    <col min="11277" max="11277" width="4.140625" style="264" customWidth="1"/>
    <col min="11278" max="11278" width="9" style="264" customWidth="1"/>
    <col min="11279" max="11279" width="4.5703125" style="264" customWidth="1"/>
    <col min="11280" max="11280" width="2.7109375" style="264" customWidth="1"/>
    <col min="11281" max="11281" width="10.28515625" style="264" customWidth="1"/>
    <col min="11282" max="11282" width="2.5703125" style="264" customWidth="1"/>
    <col min="11283" max="11283" width="7.28515625" style="264" customWidth="1"/>
    <col min="11284" max="11520" width="11.42578125" style="264"/>
    <col min="11521" max="11521" width="14.28515625" style="264" customWidth="1"/>
    <col min="11522" max="11522" width="19.7109375" style="264" customWidth="1"/>
    <col min="11523" max="11523" width="6.5703125" style="264" customWidth="1"/>
    <col min="11524" max="11524" width="4.28515625" style="264" customWidth="1"/>
    <col min="11525" max="11525" width="8" style="264" customWidth="1"/>
    <col min="11526" max="11526" width="4.140625" style="264" customWidth="1"/>
    <col min="11527" max="11527" width="6.7109375" style="264" customWidth="1"/>
    <col min="11528" max="11528" width="4.140625" style="264" customWidth="1"/>
    <col min="11529" max="11529" width="2.5703125" style="264" customWidth="1"/>
    <col min="11530" max="11530" width="6.5703125" style="264" customWidth="1"/>
    <col min="11531" max="11531" width="3.7109375" style="264" customWidth="1"/>
    <col min="11532" max="11532" width="7.28515625" style="264" customWidth="1"/>
    <col min="11533" max="11533" width="4.140625" style="264" customWidth="1"/>
    <col min="11534" max="11534" width="9" style="264" customWidth="1"/>
    <col min="11535" max="11535" width="4.5703125" style="264" customWidth="1"/>
    <col min="11536" max="11536" width="2.7109375" style="264" customWidth="1"/>
    <col min="11537" max="11537" width="10.28515625" style="264" customWidth="1"/>
    <col min="11538" max="11538" width="2.5703125" style="264" customWidth="1"/>
    <col min="11539" max="11539" width="7.28515625" style="264" customWidth="1"/>
    <col min="11540" max="11776" width="11.42578125" style="264"/>
    <col min="11777" max="11777" width="14.28515625" style="264" customWidth="1"/>
    <col min="11778" max="11778" width="19.7109375" style="264" customWidth="1"/>
    <col min="11779" max="11779" width="6.5703125" style="264" customWidth="1"/>
    <col min="11780" max="11780" width="4.28515625" style="264" customWidth="1"/>
    <col min="11781" max="11781" width="8" style="264" customWidth="1"/>
    <col min="11782" max="11782" width="4.140625" style="264" customWidth="1"/>
    <col min="11783" max="11783" width="6.7109375" style="264" customWidth="1"/>
    <col min="11784" max="11784" width="4.140625" style="264" customWidth="1"/>
    <col min="11785" max="11785" width="2.5703125" style="264" customWidth="1"/>
    <col min="11786" max="11786" width="6.5703125" style="264" customWidth="1"/>
    <col min="11787" max="11787" width="3.7109375" style="264" customWidth="1"/>
    <col min="11788" max="11788" width="7.28515625" style="264" customWidth="1"/>
    <col min="11789" max="11789" width="4.140625" style="264" customWidth="1"/>
    <col min="11790" max="11790" width="9" style="264" customWidth="1"/>
    <col min="11791" max="11791" width="4.5703125" style="264" customWidth="1"/>
    <col min="11792" max="11792" width="2.7109375" style="264" customWidth="1"/>
    <col min="11793" max="11793" width="10.28515625" style="264" customWidth="1"/>
    <col min="11794" max="11794" width="2.5703125" style="264" customWidth="1"/>
    <col min="11795" max="11795" width="7.28515625" style="264" customWidth="1"/>
    <col min="11796" max="12032" width="11.42578125" style="264"/>
    <col min="12033" max="12033" width="14.28515625" style="264" customWidth="1"/>
    <col min="12034" max="12034" width="19.7109375" style="264" customWidth="1"/>
    <col min="12035" max="12035" width="6.5703125" style="264" customWidth="1"/>
    <col min="12036" max="12036" width="4.28515625" style="264" customWidth="1"/>
    <col min="12037" max="12037" width="8" style="264" customWidth="1"/>
    <col min="12038" max="12038" width="4.140625" style="264" customWidth="1"/>
    <col min="12039" max="12039" width="6.7109375" style="264" customWidth="1"/>
    <col min="12040" max="12040" width="4.140625" style="264" customWidth="1"/>
    <col min="12041" max="12041" width="2.5703125" style="264" customWidth="1"/>
    <col min="12042" max="12042" width="6.5703125" style="264" customWidth="1"/>
    <col min="12043" max="12043" width="3.7109375" style="264" customWidth="1"/>
    <col min="12044" max="12044" width="7.28515625" style="264" customWidth="1"/>
    <col min="12045" max="12045" width="4.140625" style="264" customWidth="1"/>
    <col min="12046" max="12046" width="9" style="264" customWidth="1"/>
    <col min="12047" max="12047" width="4.5703125" style="264" customWidth="1"/>
    <col min="12048" max="12048" width="2.7109375" style="264" customWidth="1"/>
    <col min="12049" max="12049" width="10.28515625" style="264" customWidth="1"/>
    <col min="12050" max="12050" width="2.5703125" style="264" customWidth="1"/>
    <col min="12051" max="12051" width="7.28515625" style="264" customWidth="1"/>
    <col min="12052" max="12288" width="11.42578125" style="264"/>
    <col min="12289" max="12289" width="14.28515625" style="264" customWidth="1"/>
    <col min="12290" max="12290" width="19.7109375" style="264" customWidth="1"/>
    <col min="12291" max="12291" width="6.5703125" style="264" customWidth="1"/>
    <col min="12292" max="12292" width="4.28515625" style="264" customWidth="1"/>
    <col min="12293" max="12293" width="8" style="264" customWidth="1"/>
    <col min="12294" max="12294" width="4.140625" style="264" customWidth="1"/>
    <col min="12295" max="12295" width="6.7109375" style="264" customWidth="1"/>
    <col min="12296" max="12296" width="4.140625" style="264" customWidth="1"/>
    <col min="12297" max="12297" width="2.5703125" style="264" customWidth="1"/>
    <col min="12298" max="12298" width="6.5703125" style="264" customWidth="1"/>
    <col min="12299" max="12299" width="3.7109375" style="264" customWidth="1"/>
    <col min="12300" max="12300" width="7.28515625" style="264" customWidth="1"/>
    <col min="12301" max="12301" width="4.140625" style="264" customWidth="1"/>
    <col min="12302" max="12302" width="9" style="264" customWidth="1"/>
    <col min="12303" max="12303" width="4.5703125" style="264" customWidth="1"/>
    <col min="12304" max="12304" width="2.7109375" style="264" customWidth="1"/>
    <col min="12305" max="12305" width="10.28515625" style="264" customWidth="1"/>
    <col min="12306" max="12306" width="2.5703125" style="264" customWidth="1"/>
    <col min="12307" max="12307" width="7.28515625" style="264" customWidth="1"/>
    <col min="12308" max="12544" width="11.42578125" style="264"/>
    <col min="12545" max="12545" width="14.28515625" style="264" customWidth="1"/>
    <col min="12546" max="12546" width="19.7109375" style="264" customWidth="1"/>
    <col min="12547" max="12547" width="6.5703125" style="264" customWidth="1"/>
    <col min="12548" max="12548" width="4.28515625" style="264" customWidth="1"/>
    <col min="12549" max="12549" width="8" style="264" customWidth="1"/>
    <col min="12550" max="12550" width="4.140625" style="264" customWidth="1"/>
    <col min="12551" max="12551" width="6.7109375" style="264" customWidth="1"/>
    <col min="12552" max="12552" width="4.140625" style="264" customWidth="1"/>
    <col min="12553" max="12553" width="2.5703125" style="264" customWidth="1"/>
    <col min="12554" max="12554" width="6.5703125" style="264" customWidth="1"/>
    <col min="12555" max="12555" width="3.7109375" style="264" customWidth="1"/>
    <col min="12556" max="12556" width="7.28515625" style="264" customWidth="1"/>
    <col min="12557" max="12557" width="4.140625" style="264" customWidth="1"/>
    <col min="12558" max="12558" width="9" style="264" customWidth="1"/>
    <col min="12559" max="12559" width="4.5703125" style="264" customWidth="1"/>
    <col min="12560" max="12560" width="2.7109375" style="264" customWidth="1"/>
    <col min="12561" max="12561" width="10.28515625" style="264" customWidth="1"/>
    <col min="12562" max="12562" width="2.5703125" style="264" customWidth="1"/>
    <col min="12563" max="12563" width="7.28515625" style="264" customWidth="1"/>
    <col min="12564" max="12800" width="11.42578125" style="264"/>
    <col min="12801" max="12801" width="14.28515625" style="264" customWidth="1"/>
    <col min="12802" max="12802" width="19.7109375" style="264" customWidth="1"/>
    <col min="12803" max="12803" width="6.5703125" style="264" customWidth="1"/>
    <col min="12804" max="12804" width="4.28515625" style="264" customWidth="1"/>
    <col min="12805" max="12805" width="8" style="264" customWidth="1"/>
    <col min="12806" max="12806" width="4.140625" style="264" customWidth="1"/>
    <col min="12807" max="12807" width="6.7109375" style="264" customWidth="1"/>
    <col min="12808" max="12808" width="4.140625" style="264" customWidth="1"/>
    <col min="12809" max="12809" width="2.5703125" style="264" customWidth="1"/>
    <col min="12810" max="12810" width="6.5703125" style="264" customWidth="1"/>
    <col min="12811" max="12811" width="3.7109375" style="264" customWidth="1"/>
    <col min="12812" max="12812" width="7.28515625" style="264" customWidth="1"/>
    <col min="12813" max="12813" width="4.140625" style="264" customWidth="1"/>
    <col min="12814" max="12814" width="9" style="264" customWidth="1"/>
    <col min="12815" max="12815" width="4.5703125" style="264" customWidth="1"/>
    <col min="12816" max="12816" width="2.7109375" style="264" customWidth="1"/>
    <col min="12817" max="12817" width="10.28515625" style="264" customWidth="1"/>
    <col min="12818" max="12818" width="2.5703125" style="264" customWidth="1"/>
    <col min="12819" max="12819" width="7.28515625" style="264" customWidth="1"/>
    <col min="12820" max="13056" width="11.42578125" style="264"/>
    <col min="13057" max="13057" width="14.28515625" style="264" customWidth="1"/>
    <col min="13058" max="13058" width="19.7109375" style="264" customWidth="1"/>
    <col min="13059" max="13059" width="6.5703125" style="264" customWidth="1"/>
    <col min="13060" max="13060" width="4.28515625" style="264" customWidth="1"/>
    <col min="13061" max="13061" width="8" style="264" customWidth="1"/>
    <col min="13062" max="13062" width="4.140625" style="264" customWidth="1"/>
    <col min="13063" max="13063" width="6.7109375" style="264" customWidth="1"/>
    <col min="13064" max="13064" width="4.140625" style="264" customWidth="1"/>
    <col min="13065" max="13065" width="2.5703125" style="264" customWidth="1"/>
    <col min="13066" max="13066" width="6.5703125" style="264" customWidth="1"/>
    <col min="13067" max="13067" width="3.7109375" style="264" customWidth="1"/>
    <col min="13068" max="13068" width="7.28515625" style="264" customWidth="1"/>
    <col min="13069" max="13069" width="4.140625" style="264" customWidth="1"/>
    <col min="13070" max="13070" width="9" style="264" customWidth="1"/>
    <col min="13071" max="13071" width="4.5703125" style="264" customWidth="1"/>
    <col min="13072" max="13072" width="2.7109375" style="264" customWidth="1"/>
    <col min="13073" max="13073" width="10.28515625" style="264" customWidth="1"/>
    <col min="13074" max="13074" width="2.5703125" style="264" customWidth="1"/>
    <col min="13075" max="13075" width="7.28515625" style="264" customWidth="1"/>
    <col min="13076" max="13312" width="11.42578125" style="264"/>
    <col min="13313" max="13313" width="14.28515625" style="264" customWidth="1"/>
    <col min="13314" max="13314" width="19.7109375" style="264" customWidth="1"/>
    <col min="13315" max="13315" width="6.5703125" style="264" customWidth="1"/>
    <col min="13316" max="13316" width="4.28515625" style="264" customWidth="1"/>
    <col min="13317" max="13317" width="8" style="264" customWidth="1"/>
    <col min="13318" max="13318" width="4.140625" style="264" customWidth="1"/>
    <col min="13319" max="13319" width="6.7109375" style="264" customWidth="1"/>
    <col min="13320" max="13320" width="4.140625" style="264" customWidth="1"/>
    <col min="13321" max="13321" width="2.5703125" style="264" customWidth="1"/>
    <col min="13322" max="13322" width="6.5703125" style="264" customWidth="1"/>
    <col min="13323" max="13323" width="3.7109375" style="264" customWidth="1"/>
    <col min="13324" max="13324" width="7.28515625" style="264" customWidth="1"/>
    <col min="13325" max="13325" width="4.140625" style="264" customWidth="1"/>
    <col min="13326" max="13326" width="9" style="264" customWidth="1"/>
    <col min="13327" max="13327" width="4.5703125" style="264" customWidth="1"/>
    <col min="13328" max="13328" width="2.7109375" style="264" customWidth="1"/>
    <col min="13329" max="13329" width="10.28515625" style="264" customWidth="1"/>
    <col min="13330" max="13330" width="2.5703125" style="264" customWidth="1"/>
    <col min="13331" max="13331" width="7.28515625" style="264" customWidth="1"/>
    <col min="13332" max="13568" width="11.42578125" style="264"/>
    <col min="13569" max="13569" width="14.28515625" style="264" customWidth="1"/>
    <col min="13570" max="13570" width="19.7109375" style="264" customWidth="1"/>
    <col min="13571" max="13571" width="6.5703125" style="264" customWidth="1"/>
    <col min="13572" max="13572" width="4.28515625" style="264" customWidth="1"/>
    <col min="13573" max="13573" width="8" style="264" customWidth="1"/>
    <col min="13574" max="13574" width="4.140625" style="264" customWidth="1"/>
    <col min="13575" max="13575" width="6.7109375" style="264" customWidth="1"/>
    <col min="13576" max="13576" width="4.140625" style="264" customWidth="1"/>
    <col min="13577" max="13577" width="2.5703125" style="264" customWidth="1"/>
    <col min="13578" max="13578" width="6.5703125" style="264" customWidth="1"/>
    <col min="13579" max="13579" width="3.7109375" style="264" customWidth="1"/>
    <col min="13580" max="13580" width="7.28515625" style="264" customWidth="1"/>
    <col min="13581" max="13581" width="4.140625" style="264" customWidth="1"/>
    <col min="13582" max="13582" width="9" style="264" customWidth="1"/>
    <col min="13583" max="13583" width="4.5703125" style="264" customWidth="1"/>
    <col min="13584" max="13584" width="2.7109375" style="264" customWidth="1"/>
    <col min="13585" max="13585" width="10.28515625" style="264" customWidth="1"/>
    <col min="13586" max="13586" width="2.5703125" style="264" customWidth="1"/>
    <col min="13587" max="13587" width="7.28515625" style="264" customWidth="1"/>
    <col min="13588" max="13824" width="11.42578125" style="264"/>
    <col min="13825" max="13825" width="14.28515625" style="264" customWidth="1"/>
    <col min="13826" max="13826" width="19.7109375" style="264" customWidth="1"/>
    <col min="13827" max="13827" width="6.5703125" style="264" customWidth="1"/>
    <col min="13828" max="13828" width="4.28515625" style="264" customWidth="1"/>
    <col min="13829" max="13829" width="8" style="264" customWidth="1"/>
    <col min="13830" max="13830" width="4.140625" style="264" customWidth="1"/>
    <col min="13831" max="13831" width="6.7109375" style="264" customWidth="1"/>
    <col min="13832" max="13832" width="4.140625" style="264" customWidth="1"/>
    <col min="13833" max="13833" width="2.5703125" style="264" customWidth="1"/>
    <col min="13834" max="13834" width="6.5703125" style="264" customWidth="1"/>
    <col min="13835" max="13835" width="3.7109375" style="264" customWidth="1"/>
    <col min="13836" max="13836" width="7.28515625" style="264" customWidth="1"/>
    <col min="13837" max="13837" width="4.140625" style="264" customWidth="1"/>
    <col min="13838" max="13838" width="9" style="264" customWidth="1"/>
    <col min="13839" max="13839" width="4.5703125" style="264" customWidth="1"/>
    <col min="13840" max="13840" width="2.7109375" style="264" customWidth="1"/>
    <col min="13841" max="13841" width="10.28515625" style="264" customWidth="1"/>
    <col min="13842" max="13842" width="2.5703125" style="264" customWidth="1"/>
    <col min="13843" max="13843" width="7.28515625" style="264" customWidth="1"/>
    <col min="13844" max="14080" width="11.42578125" style="264"/>
    <col min="14081" max="14081" width="14.28515625" style="264" customWidth="1"/>
    <col min="14082" max="14082" width="19.7109375" style="264" customWidth="1"/>
    <col min="14083" max="14083" width="6.5703125" style="264" customWidth="1"/>
    <col min="14084" max="14084" width="4.28515625" style="264" customWidth="1"/>
    <col min="14085" max="14085" width="8" style="264" customWidth="1"/>
    <col min="14086" max="14086" width="4.140625" style="264" customWidth="1"/>
    <col min="14087" max="14087" width="6.7109375" style="264" customWidth="1"/>
    <col min="14088" max="14088" width="4.140625" style="264" customWidth="1"/>
    <col min="14089" max="14089" width="2.5703125" style="264" customWidth="1"/>
    <col min="14090" max="14090" width="6.5703125" style="264" customWidth="1"/>
    <col min="14091" max="14091" width="3.7109375" style="264" customWidth="1"/>
    <col min="14092" max="14092" width="7.28515625" style="264" customWidth="1"/>
    <col min="14093" max="14093" width="4.140625" style="264" customWidth="1"/>
    <col min="14094" max="14094" width="9" style="264" customWidth="1"/>
    <col min="14095" max="14095" width="4.5703125" style="264" customWidth="1"/>
    <col min="14096" max="14096" width="2.7109375" style="264" customWidth="1"/>
    <col min="14097" max="14097" width="10.28515625" style="264" customWidth="1"/>
    <col min="14098" max="14098" width="2.5703125" style="264" customWidth="1"/>
    <col min="14099" max="14099" width="7.28515625" style="264" customWidth="1"/>
    <col min="14100" max="14336" width="11.42578125" style="264"/>
    <col min="14337" max="14337" width="14.28515625" style="264" customWidth="1"/>
    <col min="14338" max="14338" width="19.7109375" style="264" customWidth="1"/>
    <col min="14339" max="14339" width="6.5703125" style="264" customWidth="1"/>
    <col min="14340" max="14340" width="4.28515625" style="264" customWidth="1"/>
    <col min="14341" max="14341" width="8" style="264" customWidth="1"/>
    <col min="14342" max="14342" width="4.140625" style="264" customWidth="1"/>
    <col min="14343" max="14343" width="6.7109375" style="264" customWidth="1"/>
    <col min="14344" max="14344" width="4.140625" style="264" customWidth="1"/>
    <col min="14345" max="14345" width="2.5703125" style="264" customWidth="1"/>
    <col min="14346" max="14346" width="6.5703125" style="264" customWidth="1"/>
    <col min="14347" max="14347" width="3.7109375" style="264" customWidth="1"/>
    <col min="14348" max="14348" width="7.28515625" style="264" customWidth="1"/>
    <col min="14349" max="14349" width="4.140625" style="264" customWidth="1"/>
    <col min="14350" max="14350" width="9" style="264" customWidth="1"/>
    <col min="14351" max="14351" width="4.5703125" style="264" customWidth="1"/>
    <col min="14352" max="14352" width="2.7109375" style="264" customWidth="1"/>
    <col min="14353" max="14353" width="10.28515625" style="264" customWidth="1"/>
    <col min="14354" max="14354" width="2.5703125" style="264" customWidth="1"/>
    <col min="14355" max="14355" width="7.28515625" style="264" customWidth="1"/>
    <col min="14356" max="14592" width="11.42578125" style="264"/>
    <col min="14593" max="14593" width="14.28515625" style="264" customWidth="1"/>
    <col min="14594" max="14594" width="19.7109375" style="264" customWidth="1"/>
    <col min="14595" max="14595" width="6.5703125" style="264" customWidth="1"/>
    <col min="14596" max="14596" width="4.28515625" style="264" customWidth="1"/>
    <col min="14597" max="14597" width="8" style="264" customWidth="1"/>
    <col min="14598" max="14598" width="4.140625" style="264" customWidth="1"/>
    <col min="14599" max="14599" width="6.7109375" style="264" customWidth="1"/>
    <col min="14600" max="14600" width="4.140625" style="264" customWidth="1"/>
    <col min="14601" max="14601" width="2.5703125" style="264" customWidth="1"/>
    <col min="14602" max="14602" width="6.5703125" style="264" customWidth="1"/>
    <col min="14603" max="14603" width="3.7109375" style="264" customWidth="1"/>
    <col min="14604" max="14604" width="7.28515625" style="264" customWidth="1"/>
    <col min="14605" max="14605" width="4.140625" style="264" customWidth="1"/>
    <col min="14606" max="14606" width="9" style="264" customWidth="1"/>
    <col min="14607" max="14607" width="4.5703125" style="264" customWidth="1"/>
    <col min="14608" max="14608" width="2.7109375" style="264" customWidth="1"/>
    <col min="14609" max="14609" width="10.28515625" style="264" customWidth="1"/>
    <col min="14610" max="14610" width="2.5703125" style="264" customWidth="1"/>
    <col min="14611" max="14611" width="7.28515625" style="264" customWidth="1"/>
    <col min="14612" max="14848" width="11.42578125" style="264"/>
    <col min="14849" max="14849" width="14.28515625" style="264" customWidth="1"/>
    <col min="14850" max="14850" width="19.7109375" style="264" customWidth="1"/>
    <col min="14851" max="14851" width="6.5703125" style="264" customWidth="1"/>
    <col min="14852" max="14852" width="4.28515625" style="264" customWidth="1"/>
    <col min="14853" max="14853" width="8" style="264" customWidth="1"/>
    <col min="14854" max="14854" width="4.140625" style="264" customWidth="1"/>
    <col min="14855" max="14855" width="6.7109375" style="264" customWidth="1"/>
    <col min="14856" max="14856" width="4.140625" style="264" customWidth="1"/>
    <col min="14857" max="14857" width="2.5703125" style="264" customWidth="1"/>
    <col min="14858" max="14858" width="6.5703125" style="264" customWidth="1"/>
    <col min="14859" max="14859" width="3.7109375" style="264" customWidth="1"/>
    <col min="14860" max="14860" width="7.28515625" style="264" customWidth="1"/>
    <col min="14861" max="14861" width="4.140625" style="264" customWidth="1"/>
    <col min="14862" max="14862" width="9" style="264" customWidth="1"/>
    <col min="14863" max="14863" width="4.5703125" style="264" customWidth="1"/>
    <col min="14864" max="14864" width="2.7109375" style="264" customWidth="1"/>
    <col min="14865" max="14865" width="10.28515625" style="264" customWidth="1"/>
    <col min="14866" max="14866" width="2.5703125" style="264" customWidth="1"/>
    <col min="14867" max="14867" width="7.28515625" style="264" customWidth="1"/>
    <col min="14868" max="15104" width="11.42578125" style="264"/>
    <col min="15105" max="15105" width="14.28515625" style="264" customWidth="1"/>
    <col min="15106" max="15106" width="19.7109375" style="264" customWidth="1"/>
    <col min="15107" max="15107" width="6.5703125" style="264" customWidth="1"/>
    <col min="15108" max="15108" width="4.28515625" style="264" customWidth="1"/>
    <col min="15109" max="15109" width="8" style="264" customWidth="1"/>
    <col min="15110" max="15110" width="4.140625" style="264" customWidth="1"/>
    <col min="15111" max="15111" width="6.7109375" style="264" customWidth="1"/>
    <col min="15112" max="15112" width="4.140625" style="264" customWidth="1"/>
    <col min="15113" max="15113" width="2.5703125" style="264" customWidth="1"/>
    <col min="15114" max="15114" width="6.5703125" style="264" customWidth="1"/>
    <col min="15115" max="15115" width="3.7109375" style="264" customWidth="1"/>
    <col min="15116" max="15116" width="7.28515625" style="264" customWidth="1"/>
    <col min="15117" max="15117" width="4.140625" style="264" customWidth="1"/>
    <col min="15118" max="15118" width="9" style="264" customWidth="1"/>
    <col min="15119" max="15119" width="4.5703125" style="264" customWidth="1"/>
    <col min="15120" max="15120" width="2.7109375" style="264" customWidth="1"/>
    <col min="15121" max="15121" width="10.28515625" style="264" customWidth="1"/>
    <col min="15122" max="15122" width="2.5703125" style="264" customWidth="1"/>
    <col min="15123" max="15123" width="7.28515625" style="264" customWidth="1"/>
    <col min="15124" max="15360" width="11.42578125" style="264"/>
    <col min="15361" max="15361" width="14.28515625" style="264" customWidth="1"/>
    <col min="15362" max="15362" width="19.7109375" style="264" customWidth="1"/>
    <col min="15363" max="15363" width="6.5703125" style="264" customWidth="1"/>
    <col min="15364" max="15364" width="4.28515625" style="264" customWidth="1"/>
    <col min="15365" max="15365" width="8" style="264" customWidth="1"/>
    <col min="15366" max="15366" width="4.140625" style="264" customWidth="1"/>
    <col min="15367" max="15367" width="6.7109375" style="264" customWidth="1"/>
    <col min="15368" max="15368" width="4.140625" style="264" customWidth="1"/>
    <col min="15369" max="15369" width="2.5703125" style="264" customWidth="1"/>
    <col min="15370" max="15370" width="6.5703125" style="264" customWidth="1"/>
    <col min="15371" max="15371" width="3.7109375" style="264" customWidth="1"/>
    <col min="15372" max="15372" width="7.28515625" style="264" customWidth="1"/>
    <col min="15373" max="15373" width="4.140625" style="264" customWidth="1"/>
    <col min="15374" max="15374" width="9" style="264" customWidth="1"/>
    <col min="15375" max="15375" width="4.5703125" style="264" customWidth="1"/>
    <col min="15376" max="15376" width="2.7109375" style="264" customWidth="1"/>
    <col min="15377" max="15377" width="10.28515625" style="264" customWidth="1"/>
    <col min="15378" max="15378" width="2.5703125" style="264" customWidth="1"/>
    <col min="15379" max="15379" width="7.28515625" style="264" customWidth="1"/>
    <col min="15380" max="15616" width="11.42578125" style="264"/>
    <col min="15617" max="15617" width="14.28515625" style="264" customWidth="1"/>
    <col min="15618" max="15618" width="19.7109375" style="264" customWidth="1"/>
    <col min="15619" max="15619" width="6.5703125" style="264" customWidth="1"/>
    <col min="15620" max="15620" width="4.28515625" style="264" customWidth="1"/>
    <col min="15621" max="15621" width="8" style="264" customWidth="1"/>
    <col min="15622" max="15622" width="4.140625" style="264" customWidth="1"/>
    <col min="15623" max="15623" width="6.7109375" style="264" customWidth="1"/>
    <col min="15624" max="15624" width="4.140625" style="264" customWidth="1"/>
    <col min="15625" max="15625" width="2.5703125" style="264" customWidth="1"/>
    <col min="15626" max="15626" width="6.5703125" style="264" customWidth="1"/>
    <col min="15627" max="15627" width="3.7109375" style="264" customWidth="1"/>
    <col min="15628" max="15628" width="7.28515625" style="264" customWidth="1"/>
    <col min="15629" max="15629" width="4.140625" style="264" customWidth="1"/>
    <col min="15630" max="15630" width="9" style="264" customWidth="1"/>
    <col min="15631" max="15631" width="4.5703125" style="264" customWidth="1"/>
    <col min="15632" max="15632" width="2.7109375" style="264" customWidth="1"/>
    <col min="15633" max="15633" width="10.28515625" style="264" customWidth="1"/>
    <col min="15634" max="15634" width="2.5703125" style="264" customWidth="1"/>
    <col min="15635" max="15635" width="7.28515625" style="264" customWidth="1"/>
    <col min="15636" max="15872" width="11.42578125" style="264"/>
    <col min="15873" max="15873" width="14.28515625" style="264" customWidth="1"/>
    <col min="15874" max="15874" width="19.7109375" style="264" customWidth="1"/>
    <col min="15875" max="15875" width="6.5703125" style="264" customWidth="1"/>
    <col min="15876" max="15876" width="4.28515625" style="264" customWidth="1"/>
    <col min="15877" max="15877" width="8" style="264" customWidth="1"/>
    <col min="15878" max="15878" width="4.140625" style="264" customWidth="1"/>
    <col min="15879" max="15879" width="6.7109375" style="264" customWidth="1"/>
    <col min="15880" max="15880" width="4.140625" style="264" customWidth="1"/>
    <col min="15881" max="15881" width="2.5703125" style="264" customWidth="1"/>
    <col min="15882" max="15882" width="6.5703125" style="264" customWidth="1"/>
    <col min="15883" max="15883" width="3.7109375" style="264" customWidth="1"/>
    <col min="15884" max="15884" width="7.28515625" style="264" customWidth="1"/>
    <col min="15885" max="15885" width="4.140625" style="264" customWidth="1"/>
    <col min="15886" max="15886" width="9" style="264" customWidth="1"/>
    <col min="15887" max="15887" width="4.5703125" style="264" customWidth="1"/>
    <col min="15888" max="15888" width="2.7109375" style="264" customWidth="1"/>
    <col min="15889" max="15889" width="10.28515625" style="264" customWidth="1"/>
    <col min="15890" max="15890" width="2.5703125" style="264" customWidth="1"/>
    <col min="15891" max="15891" width="7.28515625" style="264" customWidth="1"/>
    <col min="15892" max="16128" width="11.42578125" style="264"/>
    <col min="16129" max="16129" width="14.28515625" style="264" customWidth="1"/>
    <col min="16130" max="16130" width="19.7109375" style="264" customWidth="1"/>
    <col min="16131" max="16131" width="6.5703125" style="264" customWidth="1"/>
    <col min="16132" max="16132" width="4.28515625" style="264" customWidth="1"/>
    <col min="16133" max="16133" width="8" style="264" customWidth="1"/>
    <col min="16134" max="16134" width="4.140625" style="264" customWidth="1"/>
    <col min="16135" max="16135" width="6.7109375" style="264" customWidth="1"/>
    <col min="16136" max="16136" width="4.140625" style="264" customWidth="1"/>
    <col min="16137" max="16137" width="2.5703125" style="264" customWidth="1"/>
    <col min="16138" max="16138" width="6.5703125" style="264" customWidth="1"/>
    <col min="16139" max="16139" width="3.7109375" style="264" customWidth="1"/>
    <col min="16140" max="16140" width="7.28515625" style="264" customWidth="1"/>
    <col min="16141" max="16141" width="4.140625" style="264" customWidth="1"/>
    <col min="16142" max="16142" width="9" style="264" customWidth="1"/>
    <col min="16143" max="16143" width="4.5703125" style="264" customWidth="1"/>
    <col min="16144" max="16144" width="2.7109375" style="264" customWidth="1"/>
    <col min="16145" max="16145" width="10.28515625" style="264" customWidth="1"/>
    <col min="16146" max="16146" width="2.5703125" style="264" customWidth="1"/>
    <col min="16147" max="16147" width="7.28515625" style="264" customWidth="1"/>
    <col min="16148" max="16384" width="11.42578125" style="264"/>
  </cols>
  <sheetData>
    <row r="1" spans="1:22" s="243" customFormat="1" ht="18" x14ac:dyDescent="0.25">
      <c r="A1" s="443" t="s">
        <v>898</v>
      </c>
      <c r="B1" s="443"/>
      <c r="C1" s="444"/>
      <c r="D1" s="444"/>
      <c r="E1" s="444"/>
      <c r="F1" s="444"/>
      <c r="G1" s="444"/>
      <c r="H1" s="444"/>
      <c r="I1" s="444"/>
      <c r="J1" s="444"/>
      <c r="K1" s="445"/>
      <c r="L1" s="446"/>
      <c r="M1" s="446"/>
      <c r="N1" s="446"/>
      <c r="O1" s="446"/>
      <c r="P1" s="446"/>
      <c r="Q1" s="447"/>
      <c r="R1" s="180" t="s">
        <v>711</v>
      </c>
      <c r="T1" s="242"/>
      <c r="U1" s="242"/>
      <c r="V1" s="242"/>
    </row>
    <row r="2" spans="1:22" s="243" customFormat="1" ht="18" x14ac:dyDescent="0.25">
      <c r="A2" s="448">
        <v>2013</v>
      </c>
      <c r="B2" s="443"/>
      <c r="C2" s="444"/>
      <c r="D2" s="449"/>
      <c r="E2" s="449"/>
      <c r="F2" s="444"/>
      <c r="G2" s="444"/>
      <c r="H2" s="444"/>
      <c r="I2" s="444"/>
      <c r="J2" s="444"/>
      <c r="K2" s="445"/>
      <c r="L2" s="446"/>
      <c r="M2" s="446"/>
      <c r="N2" s="446"/>
      <c r="O2" s="446"/>
      <c r="P2" s="446"/>
      <c r="Q2" s="450"/>
      <c r="R2" s="451"/>
      <c r="T2" s="242"/>
      <c r="U2" s="242"/>
      <c r="V2" s="242"/>
    </row>
    <row r="3" spans="1:22" s="243" customFormat="1" ht="15.75" customHeight="1" x14ac:dyDescent="0.25">
      <c r="A3" s="450"/>
      <c r="B3" s="452"/>
      <c r="C3" s="452"/>
      <c r="D3" s="447"/>
      <c r="E3" s="447"/>
      <c r="F3" s="447"/>
      <c r="G3" s="447"/>
      <c r="H3" s="447"/>
      <c r="I3" s="447"/>
      <c r="J3" s="447"/>
      <c r="K3" s="447"/>
      <c r="L3" s="248"/>
      <c r="M3" s="248"/>
      <c r="N3" s="453"/>
      <c r="O3" s="453"/>
      <c r="P3" s="453"/>
      <c r="Q3" s="453"/>
      <c r="R3" s="453"/>
      <c r="S3" s="249"/>
      <c r="T3" s="242"/>
      <c r="U3" s="242"/>
      <c r="V3" s="242"/>
    </row>
    <row r="4" spans="1:22" s="243" customFormat="1" ht="21" customHeight="1" x14ac:dyDescent="0.25">
      <c r="A4" s="961" t="s">
        <v>899</v>
      </c>
      <c r="B4" s="961" t="s">
        <v>900</v>
      </c>
      <c r="C4" s="962" t="s">
        <v>901</v>
      </c>
      <c r="D4" s="962"/>
      <c r="E4" s="962"/>
      <c r="F4" s="962"/>
      <c r="G4" s="962"/>
      <c r="H4" s="962"/>
      <c r="I4" s="332"/>
      <c r="J4" s="962" t="s">
        <v>902</v>
      </c>
      <c r="K4" s="962"/>
      <c r="L4" s="962"/>
      <c r="M4" s="962"/>
      <c r="N4" s="962"/>
      <c r="O4" s="963"/>
      <c r="P4" s="250"/>
      <c r="Q4" s="962" t="s">
        <v>903</v>
      </c>
      <c r="R4" s="963"/>
      <c r="S4" s="249"/>
      <c r="T4" s="242"/>
      <c r="U4" s="242"/>
      <c r="V4" s="242"/>
    </row>
    <row r="5" spans="1:22" s="243" customFormat="1" ht="18.75" customHeight="1" x14ac:dyDescent="0.25">
      <c r="A5" s="957"/>
      <c r="B5" s="957"/>
      <c r="C5" s="957" t="s">
        <v>904</v>
      </c>
      <c r="D5" s="957"/>
      <c r="E5" s="957" t="s">
        <v>905</v>
      </c>
      <c r="F5" s="957"/>
      <c r="G5" s="957" t="s">
        <v>906</v>
      </c>
      <c r="H5" s="957"/>
      <c r="I5" s="331"/>
      <c r="J5" s="957" t="s">
        <v>904</v>
      </c>
      <c r="K5" s="957"/>
      <c r="L5" s="957" t="s">
        <v>905</v>
      </c>
      <c r="M5" s="957"/>
      <c r="N5" s="957" t="s">
        <v>906</v>
      </c>
      <c r="O5" s="957"/>
      <c r="P5" s="331"/>
      <c r="Q5" s="957" t="s">
        <v>907</v>
      </c>
      <c r="R5" s="958"/>
      <c r="S5" s="249"/>
      <c r="T5" s="242"/>
      <c r="U5" s="242"/>
      <c r="V5" s="242"/>
    </row>
    <row r="6" spans="1:22" s="243" customFormat="1" ht="24" customHeight="1" x14ac:dyDescent="0.25">
      <c r="A6" s="744" t="s">
        <v>908</v>
      </c>
      <c r="B6" s="744" t="s">
        <v>525</v>
      </c>
      <c r="C6" s="745">
        <v>18</v>
      </c>
      <c r="D6" s="745"/>
      <c r="E6" s="746">
        <v>48</v>
      </c>
      <c r="F6" s="746"/>
      <c r="G6" s="746">
        <v>33</v>
      </c>
      <c r="H6" s="746"/>
      <c r="I6" s="746"/>
      <c r="J6" s="747">
        <v>98</v>
      </c>
      <c r="K6" s="747"/>
      <c r="L6" s="745">
        <v>56</v>
      </c>
      <c r="M6" s="745"/>
      <c r="N6" s="746">
        <v>56</v>
      </c>
      <c r="O6" s="746"/>
      <c r="P6" s="746"/>
      <c r="Q6" s="748">
        <v>1320.92</v>
      </c>
      <c r="R6" s="749"/>
      <c r="S6" s="249"/>
      <c r="T6" s="242"/>
      <c r="U6" s="242"/>
      <c r="V6" s="242"/>
    </row>
    <row r="7" spans="1:22" s="243" customFormat="1" ht="24" customHeight="1" x14ac:dyDescent="0.25">
      <c r="A7" s="303" t="s">
        <v>909</v>
      </c>
      <c r="B7" s="303" t="s">
        <v>81</v>
      </c>
      <c r="C7" s="750">
        <v>18</v>
      </c>
      <c r="D7" s="750"/>
      <c r="E7" s="751">
        <v>37</v>
      </c>
      <c r="F7" s="751"/>
      <c r="G7" s="751">
        <v>2</v>
      </c>
      <c r="H7" s="751"/>
      <c r="I7" s="751"/>
      <c r="J7" s="752">
        <v>99</v>
      </c>
      <c r="K7" s="752"/>
      <c r="L7" s="750">
        <v>11</v>
      </c>
      <c r="M7" s="750"/>
      <c r="N7" s="750">
        <v>2</v>
      </c>
      <c r="O7" s="750"/>
      <c r="P7" s="750"/>
      <c r="Q7" s="753">
        <v>915.37</v>
      </c>
      <c r="R7" s="458"/>
      <c r="S7" s="249"/>
      <c r="T7" s="242"/>
      <c r="U7" s="242"/>
      <c r="V7" s="242"/>
    </row>
    <row r="8" spans="1:22" s="243" customFormat="1" ht="24" customHeight="1" x14ac:dyDescent="0.25">
      <c r="A8" s="303" t="s">
        <v>910</v>
      </c>
      <c r="B8" s="303" t="s">
        <v>7</v>
      </c>
      <c r="C8" s="750">
        <v>18</v>
      </c>
      <c r="D8" s="750"/>
      <c r="E8" s="751">
        <v>56</v>
      </c>
      <c r="F8" s="751"/>
      <c r="G8" s="751">
        <v>50</v>
      </c>
      <c r="H8" s="751"/>
      <c r="I8" s="751"/>
      <c r="J8" s="752">
        <v>99</v>
      </c>
      <c r="K8" s="752"/>
      <c r="L8" s="750">
        <v>13</v>
      </c>
      <c r="M8" s="750"/>
      <c r="N8" s="751">
        <v>38</v>
      </c>
      <c r="O8" s="751"/>
      <c r="P8" s="751"/>
      <c r="Q8" s="753">
        <v>1653.64</v>
      </c>
      <c r="R8" s="458"/>
      <c r="S8" s="249"/>
      <c r="T8" s="242"/>
      <c r="U8" s="242"/>
      <c r="V8" s="242"/>
    </row>
    <row r="9" spans="1:22" s="243" customFormat="1" ht="24" customHeight="1" x14ac:dyDescent="0.25">
      <c r="A9" s="303" t="s">
        <v>911</v>
      </c>
      <c r="B9" s="303" t="s">
        <v>87</v>
      </c>
      <c r="C9" s="750">
        <v>18</v>
      </c>
      <c r="D9" s="750"/>
      <c r="E9" s="751">
        <v>52</v>
      </c>
      <c r="F9" s="751"/>
      <c r="G9" s="751">
        <v>35</v>
      </c>
      <c r="H9" s="751"/>
      <c r="I9" s="751"/>
      <c r="J9" s="752">
        <v>98</v>
      </c>
      <c r="K9" s="752"/>
      <c r="L9" s="750">
        <v>42</v>
      </c>
      <c r="M9" s="750"/>
      <c r="N9" s="751">
        <v>37</v>
      </c>
      <c r="O9" s="751"/>
      <c r="P9" s="751"/>
      <c r="Q9" s="753">
        <v>2129</v>
      </c>
      <c r="R9" s="458"/>
      <c r="S9" s="249"/>
      <c r="T9" s="242"/>
      <c r="U9" s="242"/>
      <c r="V9" s="242"/>
    </row>
    <row r="10" spans="1:22" s="243" customFormat="1" ht="24" customHeight="1" x14ac:dyDescent="0.25">
      <c r="A10" s="754" t="s">
        <v>912</v>
      </c>
      <c r="B10" s="754" t="s">
        <v>66</v>
      </c>
      <c r="C10" s="755">
        <v>19</v>
      </c>
      <c r="D10" s="755"/>
      <c r="E10" s="756">
        <v>1</v>
      </c>
      <c r="F10" s="756"/>
      <c r="G10" s="756">
        <v>57</v>
      </c>
      <c r="H10" s="756"/>
      <c r="I10" s="756"/>
      <c r="J10" s="757">
        <v>99</v>
      </c>
      <c r="K10" s="757"/>
      <c r="L10" s="755">
        <v>16</v>
      </c>
      <c r="M10" s="755"/>
      <c r="N10" s="756">
        <v>5</v>
      </c>
      <c r="O10" s="756"/>
      <c r="P10" s="756"/>
      <c r="Q10" s="758">
        <v>2612.6999999999998</v>
      </c>
      <c r="R10" s="759"/>
      <c r="S10" s="249"/>
      <c r="T10" s="242"/>
      <c r="U10" s="242"/>
      <c r="V10" s="242"/>
    </row>
    <row r="11" spans="1:22" s="243" customFormat="1" ht="17.25" customHeight="1" x14ac:dyDescent="0.25">
      <c r="A11" s="450"/>
      <c r="B11" s="251"/>
      <c r="C11" s="252"/>
      <c r="D11" s="252"/>
      <c r="E11" s="454"/>
      <c r="F11" s="454"/>
      <c r="G11" s="455"/>
      <c r="H11" s="455"/>
      <c r="I11" s="455"/>
      <c r="J11" s="456"/>
      <c r="K11" s="456"/>
      <c r="L11" s="455"/>
      <c r="M11" s="455"/>
      <c r="N11" s="457"/>
      <c r="O11" s="457"/>
      <c r="P11" s="457"/>
      <c r="Q11" s="456"/>
      <c r="R11" s="458"/>
      <c r="S11" s="249"/>
      <c r="T11" s="242"/>
      <c r="U11" s="242"/>
      <c r="V11" s="242"/>
    </row>
    <row r="12" spans="1:22" s="243" customFormat="1" ht="18" customHeight="1" x14ac:dyDescent="0.25">
      <c r="A12" s="959" t="s">
        <v>913</v>
      </c>
      <c r="B12" s="960"/>
      <c r="C12" s="960"/>
      <c r="D12" s="960"/>
      <c r="E12" s="960"/>
      <c r="F12" s="960"/>
      <c r="G12" s="960"/>
      <c r="H12" s="960"/>
      <c r="I12" s="960"/>
      <c r="J12" s="960"/>
      <c r="K12" s="960"/>
      <c r="L12" s="960"/>
      <c r="M12" s="960"/>
      <c r="N12" s="960"/>
      <c r="O12" s="960"/>
      <c r="P12" s="960"/>
      <c r="Q12" s="960"/>
      <c r="R12" s="960"/>
      <c r="S12" s="249"/>
      <c r="T12" s="242"/>
      <c r="U12" s="242"/>
      <c r="V12" s="242"/>
    </row>
    <row r="13" spans="1:22" s="243" customFormat="1" ht="18" customHeight="1" x14ac:dyDescent="0.25">
      <c r="A13" s="251"/>
      <c r="B13" s="251"/>
      <c r="C13" s="251"/>
      <c r="D13" s="251"/>
      <c r="E13" s="257"/>
      <c r="F13" s="257"/>
      <c r="G13" s="253"/>
      <c r="H13" s="253"/>
      <c r="I13" s="253"/>
      <c r="J13" s="254"/>
      <c r="K13" s="254"/>
      <c r="L13" s="253"/>
      <c r="M13" s="253"/>
      <c r="N13" s="255"/>
      <c r="O13" s="255"/>
      <c r="P13" s="255"/>
      <c r="Q13" s="254"/>
      <c r="R13" s="256"/>
      <c r="S13" s="249"/>
      <c r="T13" s="242"/>
      <c r="U13" s="242"/>
      <c r="V13" s="242"/>
    </row>
    <row r="14" spans="1:22" s="243" customFormat="1" ht="18" x14ac:dyDescent="0.25">
      <c r="A14" s="258"/>
      <c r="B14" s="259"/>
      <c r="C14" s="255"/>
      <c r="D14" s="255"/>
      <c r="E14" s="257"/>
      <c r="F14" s="257"/>
      <c r="G14" s="253"/>
      <c r="H14" s="253"/>
      <c r="I14" s="253"/>
      <c r="J14" s="254"/>
      <c r="K14" s="254"/>
      <c r="L14" s="253"/>
      <c r="M14" s="253"/>
      <c r="N14" s="255"/>
      <c r="O14" s="255"/>
      <c r="P14" s="255"/>
      <c r="Q14" s="254"/>
      <c r="R14" s="256"/>
      <c r="S14" s="249"/>
      <c r="T14" s="242"/>
      <c r="U14" s="242"/>
      <c r="V14" s="242"/>
    </row>
    <row r="15" spans="1:22" s="243" customFormat="1" ht="18" customHeight="1" x14ac:dyDescent="0.25">
      <c r="A15" s="259"/>
      <c r="B15" s="259"/>
      <c r="C15" s="255"/>
      <c r="D15" s="255"/>
      <c r="E15" s="257"/>
      <c r="F15" s="257"/>
      <c r="G15" s="253"/>
      <c r="H15" s="253"/>
      <c r="I15" s="253"/>
      <c r="J15" s="254"/>
      <c r="K15" s="254"/>
      <c r="L15" s="260"/>
      <c r="M15" s="260"/>
      <c r="N15" s="261"/>
      <c r="O15" s="261"/>
      <c r="P15" s="261"/>
      <c r="Q15" s="262"/>
      <c r="R15" s="249"/>
      <c r="S15" s="249"/>
      <c r="T15" s="242"/>
      <c r="U15" s="242"/>
      <c r="V15" s="242"/>
    </row>
    <row r="16" spans="1:22" s="243" customFormat="1" ht="18" customHeight="1" x14ac:dyDescent="0.25">
      <c r="A16" s="259"/>
      <c r="B16" s="259"/>
      <c r="C16" s="255"/>
      <c r="D16" s="255"/>
      <c r="E16" s="257"/>
      <c r="F16" s="257"/>
      <c r="G16" s="253"/>
      <c r="H16" s="253"/>
      <c r="I16" s="253"/>
      <c r="J16" s="254"/>
      <c r="K16" s="254"/>
      <c r="L16" s="260"/>
      <c r="M16" s="260"/>
      <c r="N16" s="261"/>
      <c r="O16" s="261"/>
      <c r="P16" s="261"/>
      <c r="Q16" s="262"/>
      <c r="R16" s="249"/>
      <c r="S16" s="249"/>
      <c r="T16" s="242"/>
      <c r="U16" s="242"/>
      <c r="V16" s="242"/>
    </row>
    <row r="17" spans="1:22" s="243" customFormat="1" ht="18" customHeight="1" x14ac:dyDescent="0.25">
      <c r="A17" s="259"/>
      <c r="B17" s="259"/>
      <c r="C17" s="255"/>
      <c r="D17" s="255"/>
      <c r="E17" s="257"/>
      <c r="F17" s="257"/>
      <c r="G17" s="253"/>
      <c r="H17" s="253"/>
      <c r="I17" s="253"/>
      <c r="J17" s="254"/>
      <c r="K17" s="254"/>
      <c r="L17" s="260"/>
      <c r="M17" s="260"/>
      <c r="N17" s="261"/>
      <c r="O17" s="261"/>
      <c r="P17" s="261"/>
      <c r="Q17" s="262"/>
      <c r="R17" s="249"/>
      <c r="S17" s="249"/>
      <c r="T17" s="242"/>
      <c r="U17" s="242"/>
      <c r="V17" s="242"/>
    </row>
    <row r="18" spans="1:22" ht="16.5" customHeight="1" x14ac:dyDescent="0.2">
      <c r="A18" s="259"/>
      <c r="B18" s="259"/>
      <c r="C18" s="255"/>
      <c r="D18" s="255"/>
      <c r="E18" s="257"/>
      <c r="F18" s="257"/>
      <c r="G18" s="253"/>
      <c r="H18" s="253"/>
      <c r="I18" s="253"/>
      <c r="J18" s="254"/>
      <c r="K18" s="254"/>
      <c r="L18" s="260"/>
      <c r="M18" s="260"/>
      <c r="N18" s="261"/>
      <c r="O18" s="261"/>
      <c r="P18" s="261"/>
      <c r="Q18" s="262"/>
      <c r="R18" s="263"/>
    </row>
    <row r="19" spans="1:22" x14ac:dyDescent="0.2">
      <c r="A19" s="259"/>
      <c r="B19" s="259"/>
      <c r="C19" s="255"/>
      <c r="D19" s="255"/>
      <c r="E19" s="257"/>
      <c r="F19" s="257"/>
      <c r="G19" s="253"/>
      <c r="H19" s="253"/>
      <c r="I19" s="253"/>
      <c r="J19" s="254"/>
      <c r="K19" s="254"/>
      <c r="L19" s="260"/>
      <c r="M19" s="260"/>
      <c r="N19" s="261"/>
      <c r="O19" s="261"/>
      <c r="P19" s="261"/>
      <c r="Q19" s="262"/>
    </row>
    <row r="20" spans="1:22" x14ac:dyDescent="0.2">
      <c r="A20" s="259"/>
      <c r="B20" s="259"/>
      <c r="C20" s="255"/>
      <c r="D20" s="255"/>
      <c r="E20" s="257"/>
      <c r="F20" s="257"/>
      <c r="G20" s="253"/>
      <c r="H20" s="253"/>
      <c r="I20" s="253"/>
      <c r="J20" s="254"/>
      <c r="K20" s="254"/>
      <c r="L20" s="260"/>
      <c r="M20" s="260"/>
      <c r="N20" s="261"/>
      <c r="O20" s="261"/>
      <c r="P20" s="261"/>
      <c r="Q20" s="262"/>
    </row>
    <row r="21" spans="1:22" x14ac:dyDescent="0.2">
      <c r="A21" s="259"/>
      <c r="B21" s="259"/>
      <c r="C21" s="255"/>
      <c r="D21" s="255"/>
      <c r="E21" s="257"/>
      <c r="F21" s="257"/>
      <c r="G21" s="253"/>
      <c r="H21" s="253"/>
      <c r="I21" s="253"/>
      <c r="J21" s="254"/>
      <c r="K21" s="254"/>
      <c r="L21" s="260"/>
      <c r="M21" s="260"/>
      <c r="N21" s="261"/>
      <c r="O21" s="261"/>
      <c r="P21" s="261"/>
      <c r="Q21" s="262"/>
    </row>
    <row r="22" spans="1:22" x14ac:dyDescent="0.2">
      <c r="A22" s="259"/>
      <c r="B22" s="259"/>
      <c r="C22" s="255"/>
      <c r="D22" s="255"/>
      <c r="E22" s="257"/>
      <c r="F22" s="257"/>
      <c r="G22" s="253"/>
      <c r="H22" s="253"/>
      <c r="I22" s="253"/>
      <c r="J22" s="254"/>
      <c r="K22" s="254"/>
      <c r="L22" s="260"/>
      <c r="M22" s="260"/>
      <c r="N22" s="261"/>
      <c r="O22" s="261"/>
      <c r="P22" s="261"/>
      <c r="Q22" s="262"/>
    </row>
    <row r="23" spans="1:22" x14ac:dyDescent="0.2">
      <c r="A23" s="259"/>
      <c r="B23" s="259"/>
      <c r="C23" s="255"/>
      <c r="D23" s="255"/>
      <c r="E23" s="257"/>
      <c r="F23" s="257"/>
      <c r="G23" s="253"/>
      <c r="H23" s="253"/>
      <c r="I23" s="253"/>
      <c r="J23" s="254"/>
      <c r="K23" s="254"/>
      <c r="L23" s="264"/>
      <c r="M23" s="264"/>
    </row>
    <row r="24" spans="1:22" x14ac:dyDescent="0.2">
      <c r="A24" s="259"/>
      <c r="B24" s="259"/>
      <c r="C24" s="255"/>
      <c r="D24" s="255"/>
      <c r="E24" s="257"/>
      <c r="F24" s="257"/>
      <c r="G24" s="253"/>
      <c r="H24" s="253"/>
      <c r="I24" s="253"/>
      <c r="J24" s="254"/>
      <c r="K24" s="254"/>
      <c r="L24" s="260"/>
      <c r="M24" s="260"/>
      <c r="N24" s="261"/>
      <c r="O24" s="261"/>
      <c r="P24" s="261"/>
      <c r="Q24" s="262"/>
    </row>
  </sheetData>
  <mergeCells count="13">
    <mergeCell ref="N5:O5"/>
    <mergeCell ref="Q5:R5"/>
    <mergeCell ref="A12:R12"/>
    <mergeCell ref="A4:A5"/>
    <mergeCell ref="B4:B5"/>
    <mergeCell ref="C4:H4"/>
    <mergeCell ref="J4:O4"/>
    <mergeCell ref="Q4:R4"/>
    <mergeCell ref="C5:D5"/>
    <mergeCell ref="E5:F5"/>
    <mergeCell ref="G5:H5"/>
    <mergeCell ref="J5:K5"/>
    <mergeCell ref="L5:M5"/>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&amp;L&amp;"Tahoma,Normal"&amp;10 418</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C32"/>
  <sheetViews>
    <sheetView showGridLines="0" view="pageBreakPreview" zoomScaleNormal="50" zoomScaleSheetLayoutView="100" workbookViewId="0">
      <selection activeCell="B40" sqref="B40"/>
    </sheetView>
  </sheetViews>
  <sheetFormatPr baseColWidth="10" defaultRowHeight="12.75" x14ac:dyDescent="0.2"/>
  <cols>
    <col min="1" max="1" width="25.140625" style="264" customWidth="1"/>
    <col min="2" max="2" width="26.7109375" style="264" customWidth="1"/>
    <col min="3" max="3" width="5.5703125" style="264" bestFit="1" customWidth="1"/>
    <col min="4" max="4" width="2.7109375" style="264" customWidth="1"/>
    <col min="5" max="5" width="5" style="264" customWidth="1"/>
    <col min="6" max="6" width="2.7109375" style="264" customWidth="1"/>
    <col min="7" max="7" width="5.7109375" style="264" customWidth="1"/>
    <col min="8" max="8" width="3.140625" style="264" customWidth="1"/>
    <col min="9" max="9" width="5.28515625" style="264" bestFit="1" customWidth="1"/>
    <col min="10" max="10" width="1.7109375" style="264" customWidth="1"/>
    <col min="11" max="11" width="5.5703125" style="264" bestFit="1" customWidth="1"/>
    <col min="12" max="12" width="1.7109375" style="264" customWidth="1"/>
    <col min="13" max="13" width="5.5703125" style="265" bestFit="1" customWidth="1"/>
    <col min="14" max="14" width="2.28515625" style="265" customWidth="1"/>
    <col min="15" max="15" width="5.140625" style="264" customWidth="1"/>
    <col min="16" max="16" width="1.5703125" style="264" customWidth="1"/>
    <col min="17" max="17" width="5.5703125" style="264" bestFit="1" customWidth="1"/>
    <col min="18" max="18" width="1.7109375" style="264" customWidth="1"/>
    <col min="19" max="19" width="5" style="264" customWidth="1"/>
    <col min="20" max="20" width="1.7109375" style="264" customWidth="1"/>
    <col min="21" max="21" width="5.28515625" style="264" customWidth="1"/>
    <col min="22" max="22" width="1.7109375" style="264" customWidth="1"/>
    <col min="23" max="23" width="5" style="264" customWidth="1"/>
    <col min="24" max="24" width="2.28515625" style="264" customWidth="1"/>
    <col min="25" max="25" width="5" style="264" customWidth="1"/>
    <col min="26" max="26" width="2.42578125" style="264" customWidth="1"/>
    <col min="27" max="27" width="6.140625" style="264" customWidth="1"/>
    <col min="28" max="28" width="2.7109375" style="264" customWidth="1"/>
    <col min="29" max="256" width="11.42578125" style="264"/>
    <col min="257" max="257" width="25.42578125" style="264" customWidth="1"/>
    <col min="258" max="258" width="27.140625" style="264" customWidth="1"/>
    <col min="259" max="259" width="5.5703125" style="264" bestFit="1" customWidth="1"/>
    <col min="260" max="260" width="2.7109375" style="264" customWidth="1"/>
    <col min="261" max="261" width="5.5703125" style="264" bestFit="1" customWidth="1"/>
    <col min="262" max="262" width="2.7109375" style="264" customWidth="1"/>
    <col min="263" max="263" width="5.85546875" style="264" customWidth="1"/>
    <col min="264" max="264" width="3.140625" style="264" customWidth="1"/>
    <col min="265" max="265" width="5.5703125" style="264" bestFit="1" customWidth="1"/>
    <col min="266" max="266" width="1.7109375" style="264" customWidth="1"/>
    <col min="267" max="267" width="5.5703125" style="264" bestFit="1" customWidth="1"/>
    <col min="268" max="268" width="1.7109375" style="264" customWidth="1"/>
    <col min="269" max="269" width="5.5703125" style="264" bestFit="1" customWidth="1"/>
    <col min="270" max="270" width="2.28515625" style="264" customWidth="1"/>
    <col min="271" max="271" width="5.5703125" style="264" bestFit="1" customWidth="1"/>
    <col min="272" max="272" width="1.5703125" style="264" customWidth="1"/>
    <col min="273" max="273" width="5.5703125" style="264" bestFit="1" customWidth="1"/>
    <col min="274" max="274" width="1.7109375" style="264" customWidth="1"/>
    <col min="275" max="275" width="5.5703125" style="264" bestFit="1" customWidth="1"/>
    <col min="276" max="276" width="1.7109375" style="264" customWidth="1"/>
    <col min="277" max="277" width="5.5703125" style="264" bestFit="1" customWidth="1"/>
    <col min="278" max="278" width="1.7109375" style="264" customWidth="1"/>
    <col min="279" max="279" width="5.5703125" style="264" bestFit="1" customWidth="1"/>
    <col min="280" max="280" width="2.28515625" style="264" customWidth="1"/>
    <col min="281" max="281" width="6" style="264" customWidth="1"/>
    <col min="282" max="282" width="2.42578125" style="264" customWidth="1"/>
    <col min="283" max="283" width="6.140625" style="264" customWidth="1"/>
    <col min="284" max="284" width="2.7109375" style="264" customWidth="1"/>
    <col min="285" max="512" width="11.42578125" style="264"/>
    <col min="513" max="513" width="25.42578125" style="264" customWidth="1"/>
    <col min="514" max="514" width="27.140625" style="264" customWidth="1"/>
    <col min="515" max="515" width="5.5703125" style="264" bestFit="1" customWidth="1"/>
    <col min="516" max="516" width="2.7109375" style="264" customWidth="1"/>
    <col min="517" max="517" width="5.5703125" style="264" bestFit="1" customWidth="1"/>
    <col min="518" max="518" width="2.7109375" style="264" customWidth="1"/>
    <col min="519" max="519" width="5.85546875" style="264" customWidth="1"/>
    <col min="520" max="520" width="3.140625" style="264" customWidth="1"/>
    <col min="521" max="521" width="5.5703125" style="264" bestFit="1" customWidth="1"/>
    <col min="522" max="522" width="1.7109375" style="264" customWidth="1"/>
    <col min="523" max="523" width="5.5703125" style="264" bestFit="1" customWidth="1"/>
    <col min="524" max="524" width="1.7109375" style="264" customWidth="1"/>
    <col min="525" max="525" width="5.5703125" style="264" bestFit="1" customWidth="1"/>
    <col min="526" max="526" width="2.28515625" style="264" customWidth="1"/>
    <col min="527" max="527" width="5.5703125" style="264" bestFit="1" customWidth="1"/>
    <col min="528" max="528" width="1.5703125" style="264" customWidth="1"/>
    <col min="529" max="529" width="5.5703125" style="264" bestFit="1" customWidth="1"/>
    <col min="530" max="530" width="1.7109375" style="264" customWidth="1"/>
    <col min="531" max="531" width="5.5703125" style="264" bestFit="1" customWidth="1"/>
    <col min="532" max="532" width="1.7109375" style="264" customWidth="1"/>
    <col min="533" max="533" width="5.5703125" style="264" bestFit="1" customWidth="1"/>
    <col min="534" max="534" width="1.7109375" style="264" customWidth="1"/>
    <col min="535" max="535" width="5.5703125" style="264" bestFit="1" customWidth="1"/>
    <col min="536" max="536" width="2.28515625" style="264" customWidth="1"/>
    <col min="537" max="537" width="6" style="264" customWidth="1"/>
    <col min="538" max="538" width="2.42578125" style="264" customWidth="1"/>
    <col min="539" max="539" width="6.140625" style="264" customWidth="1"/>
    <col min="540" max="540" width="2.7109375" style="264" customWidth="1"/>
    <col min="541" max="768" width="11.42578125" style="264"/>
    <col min="769" max="769" width="25.42578125" style="264" customWidth="1"/>
    <col min="770" max="770" width="27.140625" style="264" customWidth="1"/>
    <col min="771" max="771" width="5.5703125" style="264" bestFit="1" customWidth="1"/>
    <col min="772" max="772" width="2.7109375" style="264" customWidth="1"/>
    <col min="773" max="773" width="5.5703125" style="264" bestFit="1" customWidth="1"/>
    <col min="774" max="774" width="2.7109375" style="264" customWidth="1"/>
    <col min="775" max="775" width="5.85546875" style="264" customWidth="1"/>
    <col min="776" max="776" width="3.140625" style="264" customWidth="1"/>
    <col min="777" max="777" width="5.5703125" style="264" bestFit="1" customWidth="1"/>
    <col min="778" max="778" width="1.7109375" style="264" customWidth="1"/>
    <col min="779" max="779" width="5.5703125" style="264" bestFit="1" customWidth="1"/>
    <col min="780" max="780" width="1.7109375" style="264" customWidth="1"/>
    <col min="781" max="781" width="5.5703125" style="264" bestFit="1" customWidth="1"/>
    <col min="782" max="782" width="2.28515625" style="264" customWidth="1"/>
    <col min="783" max="783" width="5.5703125" style="264" bestFit="1" customWidth="1"/>
    <col min="784" max="784" width="1.5703125" style="264" customWidth="1"/>
    <col min="785" max="785" width="5.5703125" style="264" bestFit="1" customWidth="1"/>
    <col min="786" max="786" width="1.7109375" style="264" customWidth="1"/>
    <col min="787" max="787" width="5.5703125" style="264" bestFit="1" customWidth="1"/>
    <col min="788" max="788" width="1.7109375" style="264" customWidth="1"/>
    <col min="789" max="789" width="5.5703125" style="264" bestFit="1" customWidth="1"/>
    <col min="790" max="790" width="1.7109375" style="264" customWidth="1"/>
    <col min="791" max="791" width="5.5703125" style="264" bestFit="1" customWidth="1"/>
    <col min="792" max="792" width="2.28515625" style="264" customWidth="1"/>
    <col min="793" max="793" width="6" style="264" customWidth="1"/>
    <col min="794" max="794" width="2.42578125" style="264" customWidth="1"/>
    <col min="795" max="795" width="6.140625" style="264" customWidth="1"/>
    <col min="796" max="796" width="2.7109375" style="264" customWidth="1"/>
    <col min="797" max="1024" width="11.42578125" style="264"/>
    <col min="1025" max="1025" width="25.42578125" style="264" customWidth="1"/>
    <col min="1026" max="1026" width="27.140625" style="264" customWidth="1"/>
    <col min="1027" max="1027" width="5.5703125" style="264" bestFit="1" customWidth="1"/>
    <col min="1028" max="1028" width="2.7109375" style="264" customWidth="1"/>
    <col min="1029" max="1029" width="5.5703125" style="264" bestFit="1" customWidth="1"/>
    <col min="1030" max="1030" width="2.7109375" style="264" customWidth="1"/>
    <col min="1031" max="1031" width="5.85546875" style="264" customWidth="1"/>
    <col min="1032" max="1032" width="3.140625" style="264" customWidth="1"/>
    <col min="1033" max="1033" width="5.5703125" style="264" bestFit="1" customWidth="1"/>
    <col min="1034" max="1034" width="1.7109375" style="264" customWidth="1"/>
    <col min="1035" max="1035" width="5.5703125" style="264" bestFit="1" customWidth="1"/>
    <col min="1036" max="1036" width="1.7109375" style="264" customWidth="1"/>
    <col min="1037" max="1037" width="5.5703125" style="264" bestFit="1" customWidth="1"/>
    <col min="1038" max="1038" width="2.28515625" style="264" customWidth="1"/>
    <col min="1039" max="1039" width="5.5703125" style="264" bestFit="1" customWidth="1"/>
    <col min="1040" max="1040" width="1.5703125" style="264" customWidth="1"/>
    <col min="1041" max="1041" width="5.5703125" style="264" bestFit="1" customWidth="1"/>
    <col min="1042" max="1042" width="1.7109375" style="264" customWidth="1"/>
    <col min="1043" max="1043" width="5.5703125" style="264" bestFit="1" customWidth="1"/>
    <col min="1044" max="1044" width="1.7109375" style="264" customWidth="1"/>
    <col min="1045" max="1045" width="5.5703125" style="264" bestFit="1" customWidth="1"/>
    <col min="1046" max="1046" width="1.7109375" style="264" customWidth="1"/>
    <col min="1047" max="1047" width="5.5703125" style="264" bestFit="1" customWidth="1"/>
    <col min="1048" max="1048" width="2.28515625" style="264" customWidth="1"/>
    <col min="1049" max="1049" width="6" style="264" customWidth="1"/>
    <col min="1050" max="1050" width="2.42578125" style="264" customWidth="1"/>
    <col min="1051" max="1051" width="6.140625" style="264" customWidth="1"/>
    <col min="1052" max="1052" width="2.7109375" style="264" customWidth="1"/>
    <col min="1053" max="1280" width="11.42578125" style="264"/>
    <col min="1281" max="1281" width="25.42578125" style="264" customWidth="1"/>
    <col min="1282" max="1282" width="27.140625" style="264" customWidth="1"/>
    <col min="1283" max="1283" width="5.5703125" style="264" bestFit="1" customWidth="1"/>
    <col min="1284" max="1284" width="2.7109375" style="264" customWidth="1"/>
    <col min="1285" max="1285" width="5.5703125" style="264" bestFit="1" customWidth="1"/>
    <col min="1286" max="1286" width="2.7109375" style="264" customWidth="1"/>
    <col min="1287" max="1287" width="5.85546875" style="264" customWidth="1"/>
    <col min="1288" max="1288" width="3.140625" style="264" customWidth="1"/>
    <col min="1289" max="1289" width="5.5703125" style="264" bestFit="1" customWidth="1"/>
    <col min="1290" max="1290" width="1.7109375" style="264" customWidth="1"/>
    <col min="1291" max="1291" width="5.5703125" style="264" bestFit="1" customWidth="1"/>
    <col min="1292" max="1292" width="1.7109375" style="264" customWidth="1"/>
    <col min="1293" max="1293" width="5.5703125" style="264" bestFit="1" customWidth="1"/>
    <col min="1294" max="1294" width="2.28515625" style="264" customWidth="1"/>
    <col min="1295" max="1295" width="5.5703125" style="264" bestFit="1" customWidth="1"/>
    <col min="1296" max="1296" width="1.5703125" style="264" customWidth="1"/>
    <col min="1297" max="1297" width="5.5703125" style="264" bestFit="1" customWidth="1"/>
    <col min="1298" max="1298" width="1.7109375" style="264" customWidth="1"/>
    <col min="1299" max="1299" width="5.5703125" style="264" bestFit="1" customWidth="1"/>
    <col min="1300" max="1300" width="1.7109375" style="264" customWidth="1"/>
    <col min="1301" max="1301" width="5.5703125" style="264" bestFit="1" customWidth="1"/>
    <col min="1302" max="1302" width="1.7109375" style="264" customWidth="1"/>
    <col min="1303" max="1303" width="5.5703125" style="264" bestFit="1" customWidth="1"/>
    <col min="1304" max="1304" width="2.28515625" style="264" customWidth="1"/>
    <col min="1305" max="1305" width="6" style="264" customWidth="1"/>
    <col min="1306" max="1306" width="2.42578125" style="264" customWidth="1"/>
    <col min="1307" max="1307" width="6.140625" style="264" customWidth="1"/>
    <col min="1308" max="1308" width="2.7109375" style="264" customWidth="1"/>
    <col min="1309" max="1536" width="11.42578125" style="264"/>
    <col min="1537" max="1537" width="25.42578125" style="264" customWidth="1"/>
    <col min="1538" max="1538" width="27.140625" style="264" customWidth="1"/>
    <col min="1539" max="1539" width="5.5703125" style="264" bestFit="1" customWidth="1"/>
    <col min="1540" max="1540" width="2.7109375" style="264" customWidth="1"/>
    <col min="1541" max="1541" width="5.5703125" style="264" bestFit="1" customWidth="1"/>
    <col min="1542" max="1542" width="2.7109375" style="264" customWidth="1"/>
    <col min="1543" max="1543" width="5.85546875" style="264" customWidth="1"/>
    <col min="1544" max="1544" width="3.140625" style="264" customWidth="1"/>
    <col min="1545" max="1545" width="5.5703125" style="264" bestFit="1" customWidth="1"/>
    <col min="1546" max="1546" width="1.7109375" style="264" customWidth="1"/>
    <col min="1547" max="1547" width="5.5703125" style="264" bestFit="1" customWidth="1"/>
    <col min="1548" max="1548" width="1.7109375" style="264" customWidth="1"/>
    <col min="1549" max="1549" width="5.5703125" style="264" bestFit="1" customWidth="1"/>
    <col min="1550" max="1550" width="2.28515625" style="264" customWidth="1"/>
    <col min="1551" max="1551" width="5.5703125" style="264" bestFit="1" customWidth="1"/>
    <col min="1552" max="1552" width="1.5703125" style="264" customWidth="1"/>
    <col min="1553" max="1553" width="5.5703125" style="264" bestFit="1" customWidth="1"/>
    <col min="1554" max="1554" width="1.7109375" style="264" customWidth="1"/>
    <col min="1555" max="1555" width="5.5703125" style="264" bestFit="1" customWidth="1"/>
    <col min="1556" max="1556" width="1.7109375" style="264" customWidth="1"/>
    <col min="1557" max="1557" width="5.5703125" style="264" bestFit="1" customWidth="1"/>
    <col min="1558" max="1558" width="1.7109375" style="264" customWidth="1"/>
    <col min="1559" max="1559" width="5.5703125" style="264" bestFit="1" customWidth="1"/>
    <col min="1560" max="1560" width="2.28515625" style="264" customWidth="1"/>
    <col min="1561" max="1561" width="6" style="264" customWidth="1"/>
    <col min="1562" max="1562" width="2.42578125" style="264" customWidth="1"/>
    <col min="1563" max="1563" width="6.140625" style="264" customWidth="1"/>
    <col min="1564" max="1564" width="2.7109375" style="264" customWidth="1"/>
    <col min="1565" max="1792" width="11.42578125" style="264"/>
    <col min="1793" max="1793" width="25.42578125" style="264" customWidth="1"/>
    <col min="1794" max="1794" width="27.140625" style="264" customWidth="1"/>
    <col min="1795" max="1795" width="5.5703125" style="264" bestFit="1" customWidth="1"/>
    <col min="1796" max="1796" width="2.7109375" style="264" customWidth="1"/>
    <col min="1797" max="1797" width="5.5703125" style="264" bestFit="1" customWidth="1"/>
    <col min="1798" max="1798" width="2.7109375" style="264" customWidth="1"/>
    <col min="1799" max="1799" width="5.85546875" style="264" customWidth="1"/>
    <col min="1800" max="1800" width="3.140625" style="264" customWidth="1"/>
    <col min="1801" max="1801" width="5.5703125" style="264" bestFit="1" customWidth="1"/>
    <col min="1802" max="1802" width="1.7109375" style="264" customWidth="1"/>
    <col min="1803" max="1803" width="5.5703125" style="264" bestFit="1" customWidth="1"/>
    <col min="1804" max="1804" width="1.7109375" style="264" customWidth="1"/>
    <col min="1805" max="1805" width="5.5703125" style="264" bestFit="1" customWidth="1"/>
    <col min="1806" max="1806" width="2.28515625" style="264" customWidth="1"/>
    <col min="1807" max="1807" width="5.5703125" style="264" bestFit="1" customWidth="1"/>
    <col min="1808" max="1808" width="1.5703125" style="264" customWidth="1"/>
    <col min="1809" max="1809" width="5.5703125" style="264" bestFit="1" customWidth="1"/>
    <col min="1810" max="1810" width="1.7109375" style="264" customWidth="1"/>
    <col min="1811" max="1811" width="5.5703125" style="264" bestFit="1" customWidth="1"/>
    <col min="1812" max="1812" width="1.7109375" style="264" customWidth="1"/>
    <col min="1813" max="1813" width="5.5703125" style="264" bestFit="1" customWidth="1"/>
    <col min="1814" max="1814" width="1.7109375" style="264" customWidth="1"/>
    <col min="1815" max="1815" width="5.5703125" style="264" bestFit="1" customWidth="1"/>
    <col min="1816" max="1816" width="2.28515625" style="264" customWidth="1"/>
    <col min="1817" max="1817" width="6" style="264" customWidth="1"/>
    <col min="1818" max="1818" width="2.42578125" style="264" customWidth="1"/>
    <col min="1819" max="1819" width="6.140625" style="264" customWidth="1"/>
    <col min="1820" max="1820" width="2.7109375" style="264" customWidth="1"/>
    <col min="1821" max="2048" width="11.42578125" style="264"/>
    <col min="2049" max="2049" width="25.42578125" style="264" customWidth="1"/>
    <col min="2050" max="2050" width="27.140625" style="264" customWidth="1"/>
    <col min="2051" max="2051" width="5.5703125" style="264" bestFit="1" customWidth="1"/>
    <col min="2052" max="2052" width="2.7109375" style="264" customWidth="1"/>
    <col min="2053" max="2053" width="5.5703125" style="264" bestFit="1" customWidth="1"/>
    <col min="2054" max="2054" width="2.7109375" style="264" customWidth="1"/>
    <col min="2055" max="2055" width="5.85546875" style="264" customWidth="1"/>
    <col min="2056" max="2056" width="3.140625" style="264" customWidth="1"/>
    <col min="2057" max="2057" width="5.5703125" style="264" bestFit="1" customWidth="1"/>
    <col min="2058" max="2058" width="1.7109375" style="264" customWidth="1"/>
    <col min="2059" max="2059" width="5.5703125" style="264" bestFit="1" customWidth="1"/>
    <col min="2060" max="2060" width="1.7109375" style="264" customWidth="1"/>
    <col min="2061" max="2061" width="5.5703125" style="264" bestFit="1" customWidth="1"/>
    <col min="2062" max="2062" width="2.28515625" style="264" customWidth="1"/>
    <col min="2063" max="2063" width="5.5703125" style="264" bestFit="1" customWidth="1"/>
    <col min="2064" max="2064" width="1.5703125" style="264" customWidth="1"/>
    <col min="2065" max="2065" width="5.5703125" style="264" bestFit="1" customWidth="1"/>
    <col min="2066" max="2066" width="1.7109375" style="264" customWidth="1"/>
    <col min="2067" max="2067" width="5.5703125" style="264" bestFit="1" customWidth="1"/>
    <col min="2068" max="2068" width="1.7109375" style="264" customWidth="1"/>
    <col min="2069" max="2069" width="5.5703125" style="264" bestFit="1" customWidth="1"/>
    <col min="2070" max="2070" width="1.7109375" style="264" customWidth="1"/>
    <col min="2071" max="2071" width="5.5703125" style="264" bestFit="1" customWidth="1"/>
    <col min="2072" max="2072" width="2.28515625" style="264" customWidth="1"/>
    <col min="2073" max="2073" width="6" style="264" customWidth="1"/>
    <col min="2074" max="2074" width="2.42578125" style="264" customWidth="1"/>
    <col min="2075" max="2075" width="6.140625" style="264" customWidth="1"/>
    <col min="2076" max="2076" width="2.7109375" style="264" customWidth="1"/>
    <col min="2077" max="2304" width="11.42578125" style="264"/>
    <col min="2305" max="2305" width="25.42578125" style="264" customWidth="1"/>
    <col min="2306" max="2306" width="27.140625" style="264" customWidth="1"/>
    <col min="2307" max="2307" width="5.5703125" style="264" bestFit="1" customWidth="1"/>
    <col min="2308" max="2308" width="2.7109375" style="264" customWidth="1"/>
    <col min="2309" max="2309" width="5.5703125" style="264" bestFit="1" customWidth="1"/>
    <col min="2310" max="2310" width="2.7109375" style="264" customWidth="1"/>
    <col min="2311" max="2311" width="5.85546875" style="264" customWidth="1"/>
    <col min="2312" max="2312" width="3.140625" style="264" customWidth="1"/>
    <col min="2313" max="2313" width="5.5703125" style="264" bestFit="1" customWidth="1"/>
    <col min="2314" max="2314" width="1.7109375" style="264" customWidth="1"/>
    <col min="2315" max="2315" width="5.5703125" style="264" bestFit="1" customWidth="1"/>
    <col min="2316" max="2316" width="1.7109375" style="264" customWidth="1"/>
    <col min="2317" max="2317" width="5.5703125" style="264" bestFit="1" customWidth="1"/>
    <col min="2318" max="2318" width="2.28515625" style="264" customWidth="1"/>
    <col min="2319" max="2319" width="5.5703125" style="264" bestFit="1" customWidth="1"/>
    <col min="2320" max="2320" width="1.5703125" style="264" customWidth="1"/>
    <col min="2321" max="2321" width="5.5703125" style="264" bestFit="1" customWidth="1"/>
    <col min="2322" max="2322" width="1.7109375" style="264" customWidth="1"/>
    <col min="2323" max="2323" width="5.5703125" style="264" bestFit="1" customWidth="1"/>
    <col min="2324" max="2324" width="1.7109375" style="264" customWidth="1"/>
    <col min="2325" max="2325" width="5.5703125" style="264" bestFit="1" customWidth="1"/>
    <col min="2326" max="2326" width="1.7109375" style="264" customWidth="1"/>
    <col min="2327" max="2327" width="5.5703125" style="264" bestFit="1" customWidth="1"/>
    <col min="2328" max="2328" width="2.28515625" style="264" customWidth="1"/>
    <col min="2329" max="2329" width="6" style="264" customWidth="1"/>
    <col min="2330" max="2330" width="2.42578125" style="264" customWidth="1"/>
    <col min="2331" max="2331" width="6.140625" style="264" customWidth="1"/>
    <col min="2332" max="2332" width="2.7109375" style="264" customWidth="1"/>
    <col min="2333" max="2560" width="11.42578125" style="264"/>
    <col min="2561" max="2561" width="25.42578125" style="264" customWidth="1"/>
    <col min="2562" max="2562" width="27.140625" style="264" customWidth="1"/>
    <col min="2563" max="2563" width="5.5703125" style="264" bestFit="1" customWidth="1"/>
    <col min="2564" max="2564" width="2.7109375" style="264" customWidth="1"/>
    <col min="2565" max="2565" width="5.5703125" style="264" bestFit="1" customWidth="1"/>
    <col min="2566" max="2566" width="2.7109375" style="264" customWidth="1"/>
    <col min="2567" max="2567" width="5.85546875" style="264" customWidth="1"/>
    <col min="2568" max="2568" width="3.140625" style="264" customWidth="1"/>
    <col min="2569" max="2569" width="5.5703125" style="264" bestFit="1" customWidth="1"/>
    <col min="2570" max="2570" width="1.7109375" style="264" customWidth="1"/>
    <col min="2571" max="2571" width="5.5703125" style="264" bestFit="1" customWidth="1"/>
    <col min="2572" max="2572" width="1.7109375" style="264" customWidth="1"/>
    <col min="2573" max="2573" width="5.5703125" style="264" bestFit="1" customWidth="1"/>
    <col min="2574" max="2574" width="2.28515625" style="264" customWidth="1"/>
    <col min="2575" max="2575" width="5.5703125" style="264" bestFit="1" customWidth="1"/>
    <col min="2576" max="2576" width="1.5703125" style="264" customWidth="1"/>
    <col min="2577" max="2577" width="5.5703125" style="264" bestFit="1" customWidth="1"/>
    <col min="2578" max="2578" width="1.7109375" style="264" customWidth="1"/>
    <col min="2579" max="2579" width="5.5703125" style="264" bestFit="1" customWidth="1"/>
    <col min="2580" max="2580" width="1.7109375" style="264" customWidth="1"/>
    <col min="2581" max="2581" width="5.5703125" style="264" bestFit="1" customWidth="1"/>
    <col min="2582" max="2582" width="1.7109375" style="264" customWidth="1"/>
    <col min="2583" max="2583" width="5.5703125" style="264" bestFit="1" customWidth="1"/>
    <col min="2584" max="2584" width="2.28515625" style="264" customWidth="1"/>
    <col min="2585" max="2585" width="6" style="264" customWidth="1"/>
    <col min="2586" max="2586" width="2.42578125" style="264" customWidth="1"/>
    <col min="2587" max="2587" width="6.140625" style="264" customWidth="1"/>
    <col min="2588" max="2588" width="2.7109375" style="264" customWidth="1"/>
    <col min="2589" max="2816" width="11.42578125" style="264"/>
    <col min="2817" max="2817" width="25.42578125" style="264" customWidth="1"/>
    <col min="2818" max="2818" width="27.140625" style="264" customWidth="1"/>
    <col min="2819" max="2819" width="5.5703125" style="264" bestFit="1" customWidth="1"/>
    <col min="2820" max="2820" width="2.7109375" style="264" customWidth="1"/>
    <col min="2821" max="2821" width="5.5703125" style="264" bestFit="1" customWidth="1"/>
    <col min="2822" max="2822" width="2.7109375" style="264" customWidth="1"/>
    <col min="2823" max="2823" width="5.85546875" style="264" customWidth="1"/>
    <col min="2824" max="2824" width="3.140625" style="264" customWidth="1"/>
    <col min="2825" max="2825" width="5.5703125" style="264" bestFit="1" customWidth="1"/>
    <col min="2826" max="2826" width="1.7109375" style="264" customWidth="1"/>
    <col min="2827" max="2827" width="5.5703125" style="264" bestFit="1" customWidth="1"/>
    <col min="2828" max="2828" width="1.7109375" style="264" customWidth="1"/>
    <col min="2829" max="2829" width="5.5703125" style="264" bestFit="1" customWidth="1"/>
    <col min="2830" max="2830" width="2.28515625" style="264" customWidth="1"/>
    <col min="2831" max="2831" width="5.5703125" style="264" bestFit="1" customWidth="1"/>
    <col min="2832" max="2832" width="1.5703125" style="264" customWidth="1"/>
    <col min="2833" max="2833" width="5.5703125" style="264" bestFit="1" customWidth="1"/>
    <col min="2834" max="2834" width="1.7109375" style="264" customWidth="1"/>
    <col min="2835" max="2835" width="5.5703125" style="264" bestFit="1" customWidth="1"/>
    <col min="2836" max="2836" width="1.7109375" style="264" customWidth="1"/>
    <col min="2837" max="2837" width="5.5703125" style="264" bestFit="1" customWidth="1"/>
    <col min="2838" max="2838" width="1.7109375" style="264" customWidth="1"/>
    <col min="2839" max="2839" width="5.5703125" style="264" bestFit="1" customWidth="1"/>
    <col min="2840" max="2840" width="2.28515625" style="264" customWidth="1"/>
    <col min="2841" max="2841" width="6" style="264" customWidth="1"/>
    <col min="2842" max="2842" width="2.42578125" style="264" customWidth="1"/>
    <col min="2843" max="2843" width="6.140625" style="264" customWidth="1"/>
    <col min="2844" max="2844" width="2.7109375" style="264" customWidth="1"/>
    <col min="2845" max="3072" width="11.42578125" style="264"/>
    <col min="3073" max="3073" width="25.42578125" style="264" customWidth="1"/>
    <col min="3074" max="3074" width="27.140625" style="264" customWidth="1"/>
    <col min="3075" max="3075" width="5.5703125" style="264" bestFit="1" customWidth="1"/>
    <col min="3076" max="3076" width="2.7109375" style="264" customWidth="1"/>
    <col min="3077" max="3077" width="5.5703125" style="264" bestFit="1" customWidth="1"/>
    <col min="3078" max="3078" width="2.7109375" style="264" customWidth="1"/>
    <col min="3079" max="3079" width="5.85546875" style="264" customWidth="1"/>
    <col min="3080" max="3080" width="3.140625" style="264" customWidth="1"/>
    <col min="3081" max="3081" width="5.5703125" style="264" bestFit="1" customWidth="1"/>
    <col min="3082" max="3082" width="1.7109375" style="264" customWidth="1"/>
    <col min="3083" max="3083" width="5.5703125" style="264" bestFit="1" customWidth="1"/>
    <col min="3084" max="3084" width="1.7109375" style="264" customWidth="1"/>
    <col min="3085" max="3085" width="5.5703125" style="264" bestFit="1" customWidth="1"/>
    <col min="3086" max="3086" width="2.28515625" style="264" customWidth="1"/>
    <col min="3087" max="3087" width="5.5703125" style="264" bestFit="1" customWidth="1"/>
    <col min="3088" max="3088" width="1.5703125" style="264" customWidth="1"/>
    <col min="3089" max="3089" width="5.5703125" style="264" bestFit="1" customWidth="1"/>
    <col min="3090" max="3090" width="1.7109375" style="264" customWidth="1"/>
    <col min="3091" max="3091" width="5.5703125" style="264" bestFit="1" customWidth="1"/>
    <col min="3092" max="3092" width="1.7109375" style="264" customWidth="1"/>
    <col min="3093" max="3093" width="5.5703125" style="264" bestFit="1" customWidth="1"/>
    <col min="3094" max="3094" width="1.7109375" style="264" customWidth="1"/>
    <col min="3095" max="3095" width="5.5703125" style="264" bestFit="1" customWidth="1"/>
    <col min="3096" max="3096" width="2.28515625" style="264" customWidth="1"/>
    <col min="3097" max="3097" width="6" style="264" customWidth="1"/>
    <col min="3098" max="3098" width="2.42578125" style="264" customWidth="1"/>
    <col min="3099" max="3099" width="6.140625" style="264" customWidth="1"/>
    <col min="3100" max="3100" width="2.7109375" style="264" customWidth="1"/>
    <col min="3101" max="3328" width="11.42578125" style="264"/>
    <col min="3329" max="3329" width="25.42578125" style="264" customWidth="1"/>
    <col min="3330" max="3330" width="27.140625" style="264" customWidth="1"/>
    <col min="3331" max="3331" width="5.5703125" style="264" bestFit="1" customWidth="1"/>
    <col min="3332" max="3332" width="2.7109375" style="264" customWidth="1"/>
    <col min="3333" max="3333" width="5.5703125" style="264" bestFit="1" customWidth="1"/>
    <col min="3334" max="3334" width="2.7109375" style="264" customWidth="1"/>
    <col min="3335" max="3335" width="5.85546875" style="264" customWidth="1"/>
    <col min="3336" max="3336" width="3.140625" style="264" customWidth="1"/>
    <col min="3337" max="3337" width="5.5703125" style="264" bestFit="1" customWidth="1"/>
    <col min="3338" max="3338" width="1.7109375" style="264" customWidth="1"/>
    <col min="3339" max="3339" width="5.5703125" style="264" bestFit="1" customWidth="1"/>
    <col min="3340" max="3340" width="1.7109375" style="264" customWidth="1"/>
    <col min="3341" max="3341" width="5.5703125" style="264" bestFit="1" customWidth="1"/>
    <col min="3342" max="3342" width="2.28515625" style="264" customWidth="1"/>
    <col min="3343" max="3343" width="5.5703125" style="264" bestFit="1" customWidth="1"/>
    <col min="3344" max="3344" width="1.5703125" style="264" customWidth="1"/>
    <col min="3345" max="3345" width="5.5703125" style="264" bestFit="1" customWidth="1"/>
    <col min="3346" max="3346" width="1.7109375" style="264" customWidth="1"/>
    <col min="3347" max="3347" width="5.5703125" style="264" bestFit="1" customWidth="1"/>
    <col min="3348" max="3348" width="1.7109375" style="264" customWidth="1"/>
    <col min="3349" max="3349" width="5.5703125" style="264" bestFit="1" customWidth="1"/>
    <col min="3350" max="3350" width="1.7109375" style="264" customWidth="1"/>
    <col min="3351" max="3351" width="5.5703125" style="264" bestFit="1" customWidth="1"/>
    <col min="3352" max="3352" width="2.28515625" style="264" customWidth="1"/>
    <col min="3353" max="3353" width="6" style="264" customWidth="1"/>
    <col min="3354" max="3354" width="2.42578125" style="264" customWidth="1"/>
    <col min="3355" max="3355" width="6.140625" style="264" customWidth="1"/>
    <col min="3356" max="3356" width="2.7109375" style="264" customWidth="1"/>
    <col min="3357" max="3584" width="11.42578125" style="264"/>
    <col min="3585" max="3585" width="25.42578125" style="264" customWidth="1"/>
    <col min="3586" max="3586" width="27.140625" style="264" customWidth="1"/>
    <col min="3587" max="3587" width="5.5703125" style="264" bestFit="1" customWidth="1"/>
    <col min="3588" max="3588" width="2.7109375" style="264" customWidth="1"/>
    <col min="3589" max="3589" width="5.5703125" style="264" bestFit="1" customWidth="1"/>
    <col min="3590" max="3590" width="2.7109375" style="264" customWidth="1"/>
    <col min="3591" max="3591" width="5.85546875" style="264" customWidth="1"/>
    <col min="3592" max="3592" width="3.140625" style="264" customWidth="1"/>
    <col min="3593" max="3593" width="5.5703125" style="264" bestFit="1" customWidth="1"/>
    <col min="3594" max="3594" width="1.7109375" style="264" customWidth="1"/>
    <col min="3595" max="3595" width="5.5703125" style="264" bestFit="1" customWidth="1"/>
    <col min="3596" max="3596" width="1.7109375" style="264" customWidth="1"/>
    <col min="3597" max="3597" width="5.5703125" style="264" bestFit="1" customWidth="1"/>
    <col min="3598" max="3598" width="2.28515625" style="264" customWidth="1"/>
    <col min="3599" max="3599" width="5.5703125" style="264" bestFit="1" customWidth="1"/>
    <col min="3600" max="3600" width="1.5703125" style="264" customWidth="1"/>
    <col min="3601" max="3601" width="5.5703125" style="264" bestFit="1" customWidth="1"/>
    <col min="3602" max="3602" width="1.7109375" style="264" customWidth="1"/>
    <col min="3603" max="3603" width="5.5703125" style="264" bestFit="1" customWidth="1"/>
    <col min="3604" max="3604" width="1.7109375" style="264" customWidth="1"/>
    <col min="3605" max="3605" width="5.5703125" style="264" bestFit="1" customWidth="1"/>
    <col min="3606" max="3606" width="1.7109375" style="264" customWidth="1"/>
    <col min="3607" max="3607" width="5.5703125" style="264" bestFit="1" customWidth="1"/>
    <col min="3608" max="3608" width="2.28515625" style="264" customWidth="1"/>
    <col min="3609" max="3609" width="6" style="264" customWidth="1"/>
    <col min="3610" max="3610" width="2.42578125" style="264" customWidth="1"/>
    <col min="3611" max="3611" width="6.140625" style="264" customWidth="1"/>
    <col min="3612" max="3612" width="2.7109375" style="264" customWidth="1"/>
    <col min="3613" max="3840" width="11.42578125" style="264"/>
    <col min="3841" max="3841" width="25.42578125" style="264" customWidth="1"/>
    <col min="3842" max="3842" width="27.140625" style="264" customWidth="1"/>
    <col min="3843" max="3843" width="5.5703125" style="264" bestFit="1" customWidth="1"/>
    <col min="3844" max="3844" width="2.7109375" style="264" customWidth="1"/>
    <col min="3845" max="3845" width="5.5703125" style="264" bestFit="1" customWidth="1"/>
    <col min="3846" max="3846" width="2.7109375" style="264" customWidth="1"/>
    <col min="3847" max="3847" width="5.85546875" style="264" customWidth="1"/>
    <col min="3848" max="3848" width="3.140625" style="264" customWidth="1"/>
    <col min="3849" max="3849" width="5.5703125" style="264" bestFit="1" customWidth="1"/>
    <col min="3850" max="3850" width="1.7109375" style="264" customWidth="1"/>
    <col min="3851" max="3851" width="5.5703125" style="264" bestFit="1" customWidth="1"/>
    <col min="3852" max="3852" width="1.7109375" style="264" customWidth="1"/>
    <col min="3853" max="3853" width="5.5703125" style="264" bestFit="1" customWidth="1"/>
    <col min="3854" max="3854" width="2.28515625" style="264" customWidth="1"/>
    <col min="3855" max="3855" width="5.5703125" style="264" bestFit="1" customWidth="1"/>
    <col min="3856" max="3856" width="1.5703125" style="264" customWidth="1"/>
    <col min="3857" max="3857" width="5.5703125" style="264" bestFit="1" customWidth="1"/>
    <col min="3858" max="3858" width="1.7109375" style="264" customWidth="1"/>
    <col min="3859" max="3859" width="5.5703125" style="264" bestFit="1" customWidth="1"/>
    <col min="3860" max="3860" width="1.7109375" style="264" customWidth="1"/>
    <col min="3861" max="3861" width="5.5703125" style="264" bestFit="1" customWidth="1"/>
    <col min="3862" max="3862" width="1.7109375" style="264" customWidth="1"/>
    <col min="3863" max="3863" width="5.5703125" style="264" bestFit="1" customWidth="1"/>
    <col min="3864" max="3864" width="2.28515625" style="264" customWidth="1"/>
    <col min="3865" max="3865" width="6" style="264" customWidth="1"/>
    <col min="3866" max="3866" width="2.42578125" style="264" customWidth="1"/>
    <col min="3867" max="3867" width="6.140625" style="264" customWidth="1"/>
    <col min="3868" max="3868" width="2.7109375" style="264" customWidth="1"/>
    <col min="3869" max="4096" width="11.42578125" style="264"/>
    <col min="4097" max="4097" width="25.42578125" style="264" customWidth="1"/>
    <col min="4098" max="4098" width="27.140625" style="264" customWidth="1"/>
    <col min="4099" max="4099" width="5.5703125" style="264" bestFit="1" customWidth="1"/>
    <col min="4100" max="4100" width="2.7109375" style="264" customWidth="1"/>
    <col min="4101" max="4101" width="5.5703125" style="264" bestFit="1" customWidth="1"/>
    <col min="4102" max="4102" width="2.7109375" style="264" customWidth="1"/>
    <col min="4103" max="4103" width="5.85546875" style="264" customWidth="1"/>
    <col min="4104" max="4104" width="3.140625" style="264" customWidth="1"/>
    <col min="4105" max="4105" width="5.5703125" style="264" bestFit="1" customWidth="1"/>
    <col min="4106" max="4106" width="1.7109375" style="264" customWidth="1"/>
    <col min="4107" max="4107" width="5.5703125" style="264" bestFit="1" customWidth="1"/>
    <col min="4108" max="4108" width="1.7109375" style="264" customWidth="1"/>
    <col min="4109" max="4109" width="5.5703125" style="264" bestFit="1" customWidth="1"/>
    <col min="4110" max="4110" width="2.28515625" style="264" customWidth="1"/>
    <col min="4111" max="4111" width="5.5703125" style="264" bestFit="1" customWidth="1"/>
    <col min="4112" max="4112" width="1.5703125" style="264" customWidth="1"/>
    <col min="4113" max="4113" width="5.5703125" style="264" bestFit="1" customWidth="1"/>
    <col min="4114" max="4114" width="1.7109375" style="264" customWidth="1"/>
    <col min="4115" max="4115" width="5.5703125" style="264" bestFit="1" customWidth="1"/>
    <col min="4116" max="4116" width="1.7109375" style="264" customWidth="1"/>
    <col min="4117" max="4117" width="5.5703125" style="264" bestFit="1" customWidth="1"/>
    <col min="4118" max="4118" width="1.7109375" style="264" customWidth="1"/>
    <col min="4119" max="4119" width="5.5703125" style="264" bestFit="1" customWidth="1"/>
    <col min="4120" max="4120" width="2.28515625" style="264" customWidth="1"/>
    <col min="4121" max="4121" width="6" style="264" customWidth="1"/>
    <col min="4122" max="4122" width="2.42578125" style="264" customWidth="1"/>
    <col min="4123" max="4123" width="6.140625" style="264" customWidth="1"/>
    <col min="4124" max="4124" width="2.7109375" style="264" customWidth="1"/>
    <col min="4125" max="4352" width="11.42578125" style="264"/>
    <col min="4353" max="4353" width="25.42578125" style="264" customWidth="1"/>
    <col min="4354" max="4354" width="27.140625" style="264" customWidth="1"/>
    <col min="4355" max="4355" width="5.5703125" style="264" bestFit="1" customWidth="1"/>
    <col min="4356" max="4356" width="2.7109375" style="264" customWidth="1"/>
    <col min="4357" max="4357" width="5.5703125" style="264" bestFit="1" customWidth="1"/>
    <col min="4358" max="4358" width="2.7109375" style="264" customWidth="1"/>
    <col min="4359" max="4359" width="5.85546875" style="264" customWidth="1"/>
    <col min="4360" max="4360" width="3.140625" style="264" customWidth="1"/>
    <col min="4361" max="4361" width="5.5703125" style="264" bestFit="1" customWidth="1"/>
    <col min="4362" max="4362" width="1.7109375" style="264" customWidth="1"/>
    <col min="4363" max="4363" width="5.5703125" style="264" bestFit="1" customWidth="1"/>
    <col min="4364" max="4364" width="1.7109375" style="264" customWidth="1"/>
    <col min="4365" max="4365" width="5.5703125" style="264" bestFit="1" customWidth="1"/>
    <col min="4366" max="4366" width="2.28515625" style="264" customWidth="1"/>
    <col min="4367" max="4367" width="5.5703125" style="264" bestFit="1" customWidth="1"/>
    <col min="4368" max="4368" width="1.5703125" style="264" customWidth="1"/>
    <col min="4369" max="4369" width="5.5703125" style="264" bestFit="1" customWidth="1"/>
    <col min="4370" max="4370" width="1.7109375" style="264" customWidth="1"/>
    <col min="4371" max="4371" width="5.5703125" style="264" bestFit="1" customWidth="1"/>
    <col min="4372" max="4372" width="1.7109375" style="264" customWidth="1"/>
    <col min="4373" max="4373" width="5.5703125" style="264" bestFit="1" customWidth="1"/>
    <col min="4374" max="4374" width="1.7109375" style="264" customWidth="1"/>
    <col min="4375" max="4375" width="5.5703125" style="264" bestFit="1" customWidth="1"/>
    <col min="4376" max="4376" width="2.28515625" style="264" customWidth="1"/>
    <col min="4377" max="4377" width="6" style="264" customWidth="1"/>
    <col min="4378" max="4378" width="2.42578125" style="264" customWidth="1"/>
    <col min="4379" max="4379" width="6.140625" style="264" customWidth="1"/>
    <col min="4380" max="4380" width="2.7109375" style="264" customWidth="1"/>
    <col min="4381" max="4608" width="11.42578125" style="264"/>
    <col min="4609" max="4609" width="25.42578125" style="264" customWidth="1"/>
    <col min="4610" max="4610" width="27.140625" style="264" customWidth="1"/>
    <col min="4611" max="4611" width="5.5703125" style="264" bestFit="1" customWidth="1"/>
    <col min="4612" max="4612" width="2.7109375" style="264" customWidth="1"/>
    <col min="4613" max="4613" width="5.5703125" style="264" bestFit="1" customWidth="1"/>
    <col min="4614" max="4614" width="2.7109375" style="264" customWidth="1"/>
    <col min="4615" max="4615" width="5.85546875" style="264" customWidth="1"/>
    <col min="4616" max="4616" width="3.140625" style="264" customWidth="1"/>
    <col min="4617" max="4617" width="5.5703125" style="264" bestFit="1" customWidth="1"/>
    <col min="4618" max="4618" width="1.7109375" style="264" customWidth="1"/>
    <col min="4619" max="4619" width="5.5703125" style="264" bestFit="1" customWidth="1"/>
    <col min="4620" max="4620" width="1.7109375" style="264" customWidth="1"/>
    <col min="4621" max="4621" width="5.5703125" style="264" bestFit="1" customWidth="1"/>
    <col min="4622" max="4622" width="2.28515625" style="264" customWidth="1"/>
    <col min="4623" max="4623" width="5.5703125" style="264" bestFit="1" customWidth="1"/>
    <col min="4624" max="4624" width="1.5703125" style="264" customWidth="1"/>
    <col min="4625" max="4625" width="5.5703125" style="264" bestFit="1" customWidth="1"/>
    <col min="4626" max="4626" width="1.7109375" style="264" customWidth="1"/>
    <col min="4627" max="4627" width="5.5703125" style="264" bestFit="1" customWidth="1"/>
    <col min="4628" max="4628" width="1.7109375" style="264" customWidth="1"/>
    <col min="4629" max="4629" width="5.5703125" style="264" bestFit="1" customWidth="1"/>
    <col min="4630" max="4630" width="1.7109375" style="264" customWidth="1"/>
    <col min="4631" max="4631" width="5.5703125" style="264" bestFit="1" customWidth="1"/>
    <col min="4632" max="4632" width="2.28515625" style="264" customWidth="1"/>
    <col min="4633" max="4633" width="6" style="264" customWidth="1"/>
    <col min="4634" max="4634" width="2.42578125" style="264" customWidth="1"/>
    <col min="4635" max="4635" width="6.140625" style="264" customWidth="1"/>
    <col min="4636" max="4636" width="2.7109375" style="264" customWidth="1"/>
    <col min="4637" max="4864" width="11.42578125" style="264"/>
    <col min="4865" max="4865" width="25.42578125" style="264" customWidth="1"/>
    <col min="4866" max="4866" width="27.140625" style="264" customWidth="1"/>
    <col min="4867" max="4867" width="5.5703125" style="264" bestFit="1" customWidth="1"/>
    <col min="4868" max="4868" width="2.7109375" style="264" customWidth="1"/>
    <col min="4869" max="4869" width="5.5703125" style="264" bestFit="1" customWidth="1"/>
    <col min="4870" max="4870" width="2.7109375" style="264" customWidth="1"/>
    <col min="4871" max="4871" width="5.85546875" style="264" customWidth="1"/>
    <col min="4872" max="4872" width="3.140625" style="264" customWidth="1"/>
    <col min="4873" max="4873" width="5.5703125" style="264" bestFit="1" customWidth="1"/>
    <col min="4874" max="4874" width="1.7109375" style="264" customWidth="1"/>
    <col min="4875" max="4875" width="5.5703125" style="264" bestFit="1" customWidth="1"/>
    <col min="4876" max="4876" width="1.7109375" style="264" customWidth="1"/>
    <col min="4877" max="4877" width="5.5703125" style="264" bestFit="1" customWidth="1"/>
    <col min="4878" max="4878" width="2.28515625" style="264" customWidth="1"/>
    <col min="4879" max="4879" width="5.5703125" style="264" bestFit="1" customWidth="1"/>
    <col min="4880" max="4880" width="1.5703125" style="264" customWidth="1"/>
    <col min="4881" max="4881" width="5.5703125" style="264" bestFit="1" customWidth="1"/>
    <col min="4882" max="4882" width="1.7109375" style="264" customWidth="1"/>
    <col min="4883" max="4883" width="5.5703125" style="264" bestFit="1" customWidth="1"/>
    <col min="4884" max="4884" width="1.7109375" style="264" customWidth="1"/>
    <col min="4885" max="4885" width="5.5703125" style="264" bestFit="1" customWidth="1"/>
    <col min="4886" max="4886" width="1.7109375" style="264" customWidth="1"/>
    <col min="4887" max="4887" width="5.5703125" style="264" bestFit="1" customWidth="1"/>
    <col min="4888" max="4888" width="2.28515625" style="264" customWidth="1"/>
    <col min="4889" max="4889" width="6" style="264" customWidth="1"/>
    <col min="4890" max="4890" width="2.42578125" style="264" customWidth="1"/>
    <col min="4891" max="4891" width="6.140625" style="264" customWidth="1"/>
    <col min="4892" max="4892" width="2.7109375" style="264" customWidth="1"/>
    <col min="4893" max="5120" width="11.42578125" style="264"/>
    <col min="5121" max="5121" width="25.42578125" style="264" customWidth="1"/>
    <col min="5122" max="5122" width="27.140625" style="264" customWidth="1"/>
    <col min="5123" max="5123" width="5.5703125" style="264" bestFit="1" customWidth="1"/>
    <col min="5124" max="5124" width="2.7109375" style="264" customWidth="1"/>
    <col min="5125" max="5125" width="5.5703125" style="264" bestFit="1" customWidth="1"/>
    <col min="5126" max="5126" width="2.7109375" style="264" customWidth="1"/>
    <col min="5127" max="5127" width="5.85546875" style="264" customWidth="1"/>
    <col min="5128" max="5128" width="3.140625" style="264" customWidth="1"/>
    <col min="5129" max="5129" width="5.5703125" style="264" bestFit="1" customWidth="1"/>
    <col min="5130" max="5130" width="1.7109375" style="264" customWidth="1"/>
    <col min="5131" max="5131" width="5.5703125" style="264" bestFit="1" customWidth="1"/>
    <col min="5132" max="5132" width="1.7109375" style="264" customWidth="1"/>
    <col min="5133" max="5133" width="5.5703125" style="264" bestFit="1" customWidth="1"/>
    <col min="5134" max="5134" width="2.28515625" style="264" customWidth="1"/>
    <col min="5135" max="5135" width="5.5703125" style="264" bestFit="1" customWidth="1"/>
    <col min="5136" max="5136" width="1.5703125" style="264" customWidth="1"/>
    <col min="5137" max="5137" width="5.5703125" style="264" bestFit="1" customWidth="1"/>
    <col min="5138" max="5138" width="1.7109375" style="264" customWidth="1"/>
    <col min="5139" max="5139" width="5.5703125" style="264" bestFit="1" customWidth="1"/>
    <col min="5140" max="5140" width="1.7109375" style="264" customWidth="1"/>
    <col min="5141" max="5141" width="5.5703125" style="264" bestFit="1" customWidth="1"/>
    <col min="5142" max="5142" width="1.7109375" style="264" customWidth="1"/>
    <col min="5143" max="5143" width="5.5703125" style="264" bestFit="1" customWidth="1"/>
    <col min="5144" max="5144" width="2.28515625" style="264" customWidth="1"/>
    <col min="5145" max="5145" width="6" style="264" customWidth="1"/>
    <col min="5146" max="5146" width="2.42578125" style="264" customWidth="1"/>
    <col min="5147" max="5147" width="6.140625" style="264" customWidth="1"/>
    <col min="5148" max="5148" width="2.7109375" style="264" customWidth="1"/>
    <col min="5149" max="5376" width="11.42578125" style="264"/>
    <col min="5377" max="5377" width="25.42578125" style="264" customWidth="1"/>
    <col min="5378" max="5378" width="27.140625" style="264" customWidth="1"/>
    <col min="5379" max="5379" width="5.5703125" style="264" bestFit="1" customWidth="1"/>
    <col min="5380" max="5380" width="2.7109375" style="264" customWidth="1"/>
    <col min="5381" max="5381" width="5.5703125" style="264" bestFit="1" customWidth="1"/>
    <col min="5382" max="5382" width="2.7109375" style="264" customWidth="1"/>
    <col min="5383" max="5383" width="5.85546875" style="264" customWidth="1"/>
    <col min="5384" max="5384" width="3.140625" style="264" customWidth="1"/>
    <col min="5385" max="5385" width="5.5703125" style="264" bestFit="1" customWidth="1"/>
    <col min="5386" max="5386" width="1.7109375" style="264" customWidth="1"/>
    <col min="5387" max="5387" width="5.5703125" style="264" bestFit="1" customWidth="1"/>
    <col min="5388" max="5388" width="1.7109375" style="264" customWidth="1"/>
    <col min="5389" max="5389" width="5.5703125" style="264" bestFit="1" customWidth="1"/>
    <col min="5390" max="5390" width="2.28515625" style="264" customWidth="1"/>
    <col min="5391" max="5391" width="5.5703125" style="264" bestFit="1" customWidth="1"/>
    <col min="5392" max="5392" width="1.5703125" style="264" customWidth="1"/>
    <col min="5393" max="5393" width="5.5703125" style="264" bestFit="1" customWidth="1"/>
    <col min="5394" max="5394" width="1.7109375" style="264" customWidth="1"/>
    <col min="5395" max="5395" width="5.5703125" style="264" bestFit="1" customWidth="1"/>
    <col min="5396" max="5396" width="1.7109375" style="264" customWidth="1"/>
    <col min="5397" max="5397" width="5.5703125" style="264" bestFit="1" customWidth="1"/>
    <col min="5398" max="5398" width="1.7109375" style="264" customWidth="1"/>
    <col min="5399" max="5399" width="5.5703125" style="264" bestFit="1" customWidth="1"/>
    <col min="5400" max="5400" width="2.28515625" style="264" customWidth="1"/>
    <col min="5401" max="5401" width="6" style="264" customWidth="1"/>
    <col min="5402" max="5402" width="2.42578125" style="264" customWidth="1"/>
    <col min="5403" max="5403" width="6.140625" style="264" customWidth="1"/>
    <col min="5404" max="5404" width="2.7109375" style="264" customWidth="1"/>
    <col min="5405" max="5632" width="11.42578125" style="264"/>
    <col min="5633" max="5633" width="25.42578125" style="264" customWidth="1"/>
    <col min="5634" max="5634" width="27.140625" style="264" customWidth="1"/>
    <col min="5635" max="5635" width="5.5703125" style="264" bestFit="1" customWidth="1"/>
    <col min="5636" max="5636" width="2.7109375" style="264" customWidth="1"/>
    <col min="5637" max="5637" width="5.5703125" style="264" bestFit="1" customWidth="1"/>
    <col min="5638" max="5638" width="2.7109375" style="264" customWidth="1"/>
    <col min="5639" max="5639" width="5.85546875" style="264" customWidth="1"/>
    <col min="5640" max="5640" width="3.140625" style="264" customWidth="1"/>
    <col min="5641" max="5641" width="5.5703125" style="264" bestFit="1" customWidth="1"/>
    <col min="5642" max="5642" width="1.7109375" style="264" customWidth="1"/>
    <col min="5643" max="5643" width="5.5703125" style="264" bestFit="1" customWidth="1"/>
    <col min="5644" max="5644" width="1.7109375" style="264" customWidth="1"/>
    <col min="5645" max="5645" width="5.5703125" style="264" bestFit="1" customWidth="1"/>
    <col min="5646" max="5646" width="2.28515625" style="264" customWidth="1"/>
    <col min="5647" max="5647" width="5.5703125" style="264" bestFit="1" customWidth="1"/>
    <col min="5648" max="5648" width="1.5703125" style="264" customWidth="1"/>
    <col min="5649" max="5649" width="5.5703125" style="264" bestFit="1" customWidth="1"/>
    <col min="5650" max="5650" width="1.7109375" style="264" customWidth="1"/>
    <col min="5651" max="5651" width="5.5703125" style="264" bestFit="1" customWidth="1"/>
    <col min="5652" max="5652" width="1.7109375" style="264" customWidth="1"/>
    <col min="5653" max="5653" width="5.5703125" style="264" bestFit="1" customWidth="1"/>
    <col min="5654" max="5654" width="1.7109375" style="264" customWidth="1"/>
    <col min="5655" max="5655" width="5.5703125" style="264" bestFit="1" customWidth="1"/>
    <col min="5656" max="5656" width="2.28515625" style="264" customWidth="1"/>
    <col min="5657" max="5657" width="6" style="264" customWidth="1"/>
    <col min="5658" max="5658" width="2.42578125" style="264" customWidth="1"/>
    <col min="5659" max="5659" width="6.140625" style="264" customWidth="1"/>
    <col min="5660" max="5660" width="2.7109375" style="264" customWidth="1"/>
    <col min="5661" max="5888" width="11.42578125" style="264"/>
    <col min="5889" max="5889" width="25.42578125" style="264" customWidth="1"/>
    <col min="5890" max="5890" width="27.140625" style="264" customWidth="1"/>
    <col min="5891" max="5891" width="5.5703125" style="264" bestFit="1" customWidth="1"/>
    <col min="5892" max="5892" width="2.7109375" style="264" customWidth="1"/>
    <col min="5893" max="5893" width="5.5703125" style="264" bestFit="1" customWidth="1"/>
    <col min="5894" max="5894" width="2.7109375" style="264" customWidth="1"/>
    <col min="5895" max="5895" width="5.85546875" style="264" customWidth="1"/>
    <col min="5896" max="5896" width="3.140625" style="264" customWidth="1"/>
    <col min="5897" max="5897" width="5.5703125" style="264" bestFit="1" customWidth="1"/>
    <col min="5898" max="5898" width="1.7109375" style="264" customWidth="1"/>
    <col min="5899" max="5899" width="5.5703125" style="264" bestFit="1" customWidth="1"/>
    <col min="5900" max="5900" width="1.7109375" style="264" customWidth="1"/>
    <col min="5901" max="5901" width="5.5703125" style="264" bestFit="1" customWidth="1"/>
    <col min="5902" max="5902" width="2.28515625" style="264" customWidth="1"/>
    <col min="5903" max="5903" width="5.5703125" style="264" bestFit="1" customWidth="1"/>
    <col min="5904" max="5904" width="1.5703125" style="264" customWidth="1"/>
    <col min="5905" max="5905" width="5.5703125" style="264" bestFit="1" customWidth="1"/>
    <col min="5906" max="5906" width="1.7109375" style="264" customWidth="1"/>
    <col min="5907" max="5907" width="5.5703125" style="264" bestFit="1" customWidth="1"/>
    <col min="5908" max="5908" width="1.7109375" style="264" customWidth="1"/>
    <col min="5909" max="5909" width="5.5703125" style="264" bestFit="1" customWidth="1"/>
    <col min="5910" max="5910" width="1.7109375" style="264" customWidth="1"/>
    <col min="5911" max="5911" width="5.5703125" style="264" bestFit="1" customWidth="1"/>
    <col min="5912" max="5912" width="2.28515625" style="264" customWidth="1"/>
    <col min="5913" max="5913" width="6" style="264" customWidth="1"/>
    <col min="5914" max="5914" width="2.42578125" style="264" customWidth="1"/>
    <col min="5915" max="5915" width="6.140625" style="264" customWidth="1"/>
    <col min="5916" max="5916" width="2.7109375" style="264" customWidth="1"/>
    <col min="5917" max="6144" width="11.42578125" style="264"/>
    <col min="6145" max="6145" width="25.42578125" style="264" customWidth="1"/>
    <col min="6146" max="6146" width="27.140625" style="264" customWidth="1"/>
    <col min="6147" max="6147" width="5.5703125" style="264" bestFit="1" customWidth="1"/>
    <col min="6148" max="6148" width="2.7109375" style="264" customWidth="1"/>
    <col min="6149" max="6149" width="5.5703125" style="264" bestFit="1" customWidth="1"/>
    <col min="6150" max="6150" width="2.7109375" style="264" customWidth="1"/>
    <col min="6151" max="6151" width="5.85546875" style="264" customWidth="1"/>
    <col min="6152" max="6152" width="3.140625" style="264" customWidth="1"/>
    <col min="6153" max="6153" width="5.5703125" style="264" bestFit="1" customWidth="1"/>
    <col min="6154" max="6154" width="1.7109375" style="264" customWidth="1"/>
    <col min="6155" max="6155" width="5.5703125" style="264" bestFit="1" customWidth="1"/>
    <col min="6156" max="6156" width="1.7109375" style="264" customWidth="1"/>
    <col min="6157" max="6157" width="5.5703125" style="264" bestFit="1" customWidth="1"/>
    <col min="6158" max="6158" width="2.28515625" style="264" customWidth="1"/>
    <col min="6159" max="6159" width="5.5703125" style="264" bestFit="1" customWidth="1"/>
    <col min="6160" max="6160" width="1.5703125" style="264" customWidth="1"/>
    <col min="6161" max="6161" width="5.5703125" style="264" bestFit="1" customWidth="1"/>
    <col min="6162" max="6162" width="1.7109375" style="264" customWidth="1"/>
    <col min="6163" max="6163" width="5.5703125" style="264" bestFit="1" customWidth="1"/>
    <col min="6164" max="6164" width="1.7109375" style="264" customWidth="1"/>
    <col min="6165" max="6165" width="5.5703125" style="264" bestFit="1" customWidth="1"/>
    <col min="6166" max="6166" width="1.7109375" style="264" customWidth="1"/>
    <col min="6167" max="6167" width="5.5703125" style="264" bestFit="1" customWidth="1"/>
    <col min="6168" max="6168" width="2.28515625" style="264" customWidth="1"/>
    <col min="6169" max="6169" width="6" style="264" customWidth="1"/>
    <col min="6170" max="6170" width="2.42578125" style="264" customWidth="1"/>
    <col min="6171" max="6171" width="6.140625" style="264" customWidth="1"/>
    <col min="6172" max="6172" width="2.7109375" style="264" customWidth="1"/>
    <col min="6173" max="6400" width="11.42578125" style="264"/>
    <col min="6401" max="6401" width="25.42578125" style="264" customWidth="1"/>
    <col min="6402" max="6402" width="27.140625" style="264" customWidth="1"/>
    <col min="6403" max="6403" width="5.5703125" style="264" bestFit="1" customWidth="1"/>
    <col min="6404" max="6404" width="2.7109375" style="264" customWidth="1"/>
    <col min="6405" max="6405" width="5.5703125" style="264" bestFit="1" customWidth="1"/>
    <col min="6406" max="6406" width="2.7109375" style="264" customWidth="1"/>
    <col min="6407" max="6407" width="5.85546875" style="264" customWidth="1"/>
    <col min="6408" max="6408" width="3.140625" style="264" customWidth="1"/>
    <col min="6409" max="6409" width="5.5703125" style="264" bestFit="1" customWidth="1"/>
    <col min="6410" max="6410" width="1.7109375" style="264" customWidth="1"/>
    <col min="6411" max="6411" width="5.5703125" style="264" bestFit="1" customWidth="1"/>
    <col min="6412" max="6412" width="1.7109375" style="264" customWidth="1"/>
    <col min="6413" max="6413" width="5.5703125" style="264" bestFit="1" customWidth="1"/>
    <col min="6414" max="6414" width="2.28515625" style="264" customWidth="1"/>
    <col min="6415" max="6415" width="5.5703125" style="264" bestFit="1" customWidth="1"/>
    <col min="6416" max="6416" width="1.5703125" style="264" customWidth="1"/>
    <col min="6417" max="6417" width="5.5703125" style="264" bestFit="1" customWidth="1"/>
    <col min="6418" max="6418" width="1.7109375" style="264" customWidth="1"/>
    <col min="6419" max="6419" width="5.5703125" style="264" bestFit="1" customWidth="1"/>
    <col min="6420" max="6420" width="1.7109375" style="264" customWidth="1"/>
    <col min="6421" max="6421" width="5.5703125" style="264" bestFit="1" customWidth="1"/>
    <col min="6422" max="6422" width="1.7109375" style="264" customWidth="1"/>
    <col min="6423" max="6423" width="5.5703125" style="264" bestFit="1" customWidth="1"/>
    <col min="6424" max="6424" width="2.28515625" style="264" customWidth="1"/>
    <col min="6425" max="6425" width="6" style="264" customWidth="1"/>
    <col min="6426" max="6426" width="2.42578125" style="264" customWidth="1"/>
    <col min="6427" max="6427" width="6.140625" style="264" customWidth="1"/>
    <col min="6428" max="6428" width="2.7109375" style="264" customWidth="1"/>
    <col min="6429" max="6656" width="11.42578125" style="264"/>
    <col min="6657" max="6657" width="25.42578125" style="264" customWidth="1"/>
    <col min="6658" max="6658" width="27.140625" style="264" customWidth="1"/>
    <col min="6659" max="6659" width="5.5703125" style="264" bestFit="1" customWidth="1"/>
    <col min="6660" max="6660" width="2.7109375" style="264" customWidth="1"/>
    <col min="6661" max="6661" width="5.5703125" style="264" bestFit="1" customWidth="1"/>
    <col min="6662" max="6662" width="2.7109375" style="264" customWidth="1"/>
    <col min="6663" max="6663" width="5.85546875" style="264" customWidth="1"/>
    <col min="6664" max="6664" width="3.140625" style="264" customWidth="1"/>
    <col min="6665" max="6665" width="5.5703125" style="264" bestFit="1" customWidth="1"/>
    <col min="6666" max="6666" width="1.7109375" style="264" customWidth="1"/>
    <col min="6667" max="6667" width="5.5703125" style="264" bestFit="1" customWidth="1"/>
    <col min="6668" max="6668" width="1.7109375" style="264" customWidth="1"/>
    <col min="6669" max="6669" width="5.5703125" style="264" bestFit="1" customWidth="1"/>
    <col min="6670" max="6670" width="2.28515625" style="264" customWidth="1"/>
    <col min="6671" max="6671" width="5.5703125" style="264" bestFit="1" customWidth="1"/>
    <col min="6672" max="6672" width="1.5703125" style="264" customWidth="1"/>
    <col min="6673" max="6673" width="5.5703125" style="264" bestFit="1" customWidth="1"/>
    <col min="6674" max="6674" width="1.7109375" style="264" customWidth="1"/>
    <col min="6675" max="6675" width="5.5703125" style="264" bestFit="1" customWidth="1"/>
    <col min="6676" max="6676" width="1.7109375" style="264" customWidth="1"/>
    <col min="6677" max="6677" width="5.5703125" style="264" bestFit="1" customWidth="1"/>
    <col min="6678" max="6678" width="1.7109375" style="264" customWidth="1"/>
    <col min="6679" max="6679" width="5.5703125" style="264" bestFit="1" customWidth="1"/>
    <col min="6680" max="6680" width="2.28515625" style="264" customWidth="1"/>
    <col min="6681" max="6681" width="6" style="264" customWidth="1"/>
    <col min="6682" max="6682" width="2.42578125" style="264" customWidth="1"/>
    <col min="6683" max="6683" width="6.140625" style="264" customWidth="1"/>
    <col min="6684" max="6684" width="2.7109375" style="264" customWidth="1"/>
    <col min="6685" max="6912" width="11.42578125" style="264"/>
    <col min="6913" max="6913" width="25.42578125" style="264" customWidth="1"/>
    <col min="6914" max="6914" width="27.140625" style="264" customWidth="1"/>
    <col min="6915" max="6915" width="5.5703125" style="264" bestFit="1" customWidth="1"/>
    <col min="6916" max="6916" width="2.7109375" style="264" customWidth="1"/>
    <col min="6917" max="6917" width="5.5703125" style="264" bestFit="1" customWidth="1"/>
    <col min="6918" max="6918" width="2.7109375" style="264" customWidth="1"/>
    <col min="6919" max="6919" width="5.85546875" style="264" customWidth="1"/>
    <col min="6920" max="6920" width="3.140625" style="264" customWidth="1"/>
    <col min="6921" max="6921" width="5.5703125" style="264" bestFit="1" customWidth="1"/>
    <col min="6922" max="6922" width="1.7109375" style="264" customWidth="1"/>
    <col min="6923" max="6923" width="5.5703125" style="264" bestFit="1" customWidth="1"/>
    <col min="6924" max="6924" width="1.7109375" style="264" customWidth="1"/>
    <col min="6925" max="6925" width="5.5703125" style="264" bestFit="1" customWidth="1"/>
    <col min="6926" max="6926" width="2.28515625" style="264" customWidth="1"/>
    <col min="6927" max="6927" width="5.5703125" style="264" bestFit="1" customWidth="1"/>
    <col min="6928" max="6928" width="1.5703125" style="264" customWidth="1"/>
    <col min="6929" max="6929" width="5.5703125" style="264" bestFit="1" customWidth="1"/>
    <col min="6930" max="6930" width="1.7109375" style="264" customWidth="1"/>
    <col min="6931" max="6931" width="5.5703125" style="264" bestFit="1" customWidth="1"/>
    <col min="6932" max="6932" width="1.7109375" style="264" customWidth="1"/>
    <col min="6933" max="6933" width="5.5703125" style="264" bestFit="1" customWidth="1"/>
    <col min="6934" max="6934" width="1.7109375" style="264" customWidth="1"/>
    <col min="6935" max="6935" width="5.5703125" style="264" bestFit="1" customWidth="1"/>
    <col min="6936" max="6936" width="2.28515625" style="264" customWidth="1"/>
    <col min="6937" max="6937" width="6" style="264" customWidth="1"/>
    <col min="6938" max="6938" width="2.42578125" style="264" customWidth="1"/>
    <col min="6939" max="6939" width="6.140625" style="264" customWidth="1"/>
    <col min="6940" max="6940" width="2.7109375" style="264" customWidth="1"/>
    <col min="6941" max="7168" width="11.42578125" style="264"/>
    <col min="7169" max="7169" width="25.42578125" style="264" customWidth="1"/>
    <col min="7170" max="7170" width="27.140625" style="264" customWidth="1"/>
    <col min="7171" max="7171" width="5.5703125" style="264" bestFit="1" customWidth="1"/>
    <col min="7172" max="7172" width="2.7109375" style="264" customWidth="1"/>
    <col min="7173" max="7173" width="5.5703125" style="264" bestFit="1" customWidth="1"/>
    <col min="7174" max="7174" width="2.7109375" style="264" customWidth="1"/>
    <col min="7175" max="7175" width="5.85546875" style="264" customWidth="1"/>
    <col min="7176" max="7176" width="3.140625" style="264" customWidth="1"/>
    <col min="7177" max="7177" width="5.5703125" style="264" bestFit="1" customWidth="1"/>
    <col min="7178" max="7178" width="1.7109375" style="264" customWidth="1"/>
    <col min="7179" max="7179" width="5.5703125" style="264" bestFit="1" customWidth="1"/>
    <col min="7180" max="7180" width="1.7109375" style="264" customWidth="1"/>
    <col min="7181" max="7181" width="5.5703125" style="264" bestFit="1" customWidth="1"/>
    <col min="7182" max="7182" width="2.28515625" style="264" customWidth="1"/>
    <col min="7183" max="7183" width="5.5703125" style="264" bestFit="1" customWidth="1"/>
    <col min="7184" max="7184" width="1.5703125" style="264" customWidth="1"/>
    <col min="7185" max="7185" width="5.5703125" style="264" bestFit="1" customWidth="1"/>
    <col min="7186" max="7186" width="1.7109375" style="264" customWidth="1"/>
    <col min="7187" max="7187" width="5.5703125" style="264" bestFit="1" customWidth="1"/>
    <col min="7188" max="7188" width="1.7109375" style="264" customWidth="1"/>
    <col min="7189" max="7189" width="5.5703125" style="264" bestFit="1" customWidth="1"/>
    <col min="7190" max="7190" width="1.7109375" style="264" customWidth="1"/>
    <col min="7191" max="7191" width="5.5703125" style="264" bestFit="1" customWidth="1"/>
    <col min="7192" max="7192" width="2.28515625" style="264" customWidth="1"/>
    <col min="7193" max="7193" width="6" style="264" customWidth="1"/>
    <col min="7194" max="7194" width="2.42578125" style="264" customWidth="1"/>
    <col min="7195" max="7195" width="6.140625" style="264" customWidth="1"/>
    <col min="7196" max="7196" width="2.7109375" style="264" customWidth="1"/>
    <col min="7197" max="7424" width="11.42578125" style="264"/>
    <col min="7425" max="7425" width="25.42578125" style="264" customWidth="1"/>
    <col min="7426" max="7426" width="27.140625" style="264" customWidth="1"/>
    <col min="7427" max="7427" width="5.5703125" style="264" bestFit="1" customWidth="1"/>
    <col min="7428" max="7428" width="2.7109375" style="264" customWidth="1"/>
    <col min="7429" max="7429" width="5.5703125" style="264" bestFit="1" customWidth="1"/>
    <col min="7430" max="7430" width="2.7109375" style="264" customWidth="1"/>
    <col min="7431" max="7431" width="5.85546875" style="264" customWidth="1"/>
    <col min="7432" max="7432" width="3.140625" style="264" customWidth="1"/>
    <col min="7433" max="7433" width="5.5703125" style="264" bestFit="1" customWidth="1"/>
    <col min="7434" max="7434" width="1.7109375" style="264" customWidth="1"/>
    <col min="7435" max="7435" width="5.5703125" style="264" bestFit="1" customWidth="1"/>
    <col min="7436" max="7436" width="1.7109375" style="264" customWidth="1"/>
    <col min="7437" max="7437" width="5.5703125" style="264" bestFit="1" customWidth="1"/>
    <col min="7438" max="7438" width="2.28515625" style="264" customWidth="1"/>
    <col min="7439" max="7439" width="5.5703125" style="264" bestFit="1" customWidth="1"/>
    <col min="7440" max="7440" width="1.5703125" style="264" customWidth="1"/>
    <col min="7441" max="7441" width="5.5703125" style="264" bestFit="1" customWidth="1"/>
    <col min="7442" max="7442" width="1.7109375" style="264" customWidth="1"/>
    <col min="7443" max="7443" width="5.5703125" style="264" bestFit="1" customWidth="1"/>
    <col min="7444" max="7444" width="1.7109375" style="264" customWidth="1"/>
    <col min="7445" max="7445" width="5.5703125" style="264" bestFit="1" customWidth="1"/>
    <col min="7446" max="7446" width="1.7109375" style="264" customWidth="1"/>
    <col min="7447" max="7447" width="5.5703125" style="264" bestFit="1" customWidth="1"/>
    <col min="7448" max="7448" width="2.28515625" style="264" customWidth="1"/>
    <col min="7449" max="7449" width="6" style="264" customWidth="1"/>
    <col min="7450" max="7450" width="2.42578125" style="264" customWidth="1"/>
    <col min="7451" max="7451" width="6.140625" style="264" customWidth="1"/>
    <col min="7452" max="7452" width="2.7109375" style="264" customWidth="1"/>
    <col min="7453" max="7680" width="11.42578125" style="264"/>
    <col min="7681" max="7681" width="25.42578125" style="264" customWidth="1"/>
    <col min="7682" max="7682" width="27.140625" style="264" customWidth="1"/>
    <col min="7683" max="7683" width="5.5703125" style="264" bestFit="1" customWidth="1"/>
    <col min="7684" max="7684" width="2.7109375" style="264" customWidth="1"/>
    <col min="7685" max="7685" width="5.5703125" style="264" bestFit="1" customWidth="1"/>
    <col min="7686" max="7686" width="2.7109375" style="264" customWidth="1"/>
    <col min="7687" max="7687" width="5.85546875" style="264" customWidth="1"/>
    <col min="7688" max="7688" width="3.140625" style="264" customWidth="1"/>
    <col min="7689" max="7689" width="5.5703125" style="264" bestFit="1" customWidth="1"/>
    <col min="7690" max="7690" width="1.7109375" style="264" customWidth="1"/>
    <col min="7691" max="7691" width="5.5703125" style="264" bestFit="1" customWidth="1"/>
    <col min="7692" max="7692" width="1.7109375" style="264" customWidth="1"/>
    <col min="7693" max="7693" width="5.5703125" style="264" bestFit="1" customWidth="1"/>
    <col min="7694" max="7694" width="2.28515625" style="264" customWidth="1"/>
    <col min="7695" max="7695" width="5.5703125" style="264" bestFit="1" customWidth="1"/>
    <col min="7696" max="7696" width="1.5703125" style="264" customWidth="1"/>
    <col min="7697" max="7697" width="5.5703125" style="264" bestFit="1" customWidth="1"/>
    <col min="7698" max="7698" width="1.7109375" style="264" customWidth="1"/>
    <col min="7699" max="7699" width="5.5703125" style="264" bestFit="1" customWidth="1"/>
    <col min="7700" max="7700" width="1.7109375" style="264" customWidth="1"/>
    <col min="7701" max="7701" width="5.5703125" style="264" bestFit="1" customWidth="1"/>
    <col min="7702" max="7702" width="1.7109375" style="264" customWidth="1"/>
    <col min="7703" max="7703" width="5.5703125" style="264" bestFit="1" customWidth="1"/>
    <col min="7704" max="7704" width="2.28515625" style="264" customWidth="1"/>
    <col min="7705" max="7705" width="6" style="264" customWidth="1"/>
    <col min="7706" max="7706" width="2.42578125" style="264" customWidth="1"/>
    <col min="7707" max="7707" width="6.140625" style="264" customWidth="1"/>
    <col min="7708" max="7708" width="2.7109375" style="264" customWidth="1"/>
    <col min="7709" max="7936" width="11.42578125" style="264"/>
    <col min="7937" max="7937" width="25.42578125" style="264" customWidth="1"/>
    <col min="7938" max="7938" width="27.140625" style="264" customWidth="1"/>
    <col min="7939" max="7939" width="5.5703125" style="264" bestFit="1" customWidth="1"/>
    <col min="7940" max="7940" width="2.7109375" style="264" customWidth="1"/>
    <col min="7941" max="7941" width="5.5703125" style="264" bestFit="1" customWidth="1"/>
    <col min="7942" max="7942" width="2.7109375" style="264" customWidth="1"/>
    <col min="7943" max="7943" width="5.85546875" style="264" customWidth="1"/>
    <col min="7944" max="7944" width="3.140625" style="264" customWidth="1"/>
    <col min="7945" max="7945" width="5.5703125" style="264" bestFit="1" customWidth="1"/>
    <col min="7946" max="7946" width="1.7109375" style="264" customWidth="1"/>
    <col min="7947" max="7947" width="5.5703125" style="264" bestFit="1" customWidth="1"/>
    <col min="7948" max="7948" width="1.7109375" style="264" customWidth="1"/>
    <col min="7949" max="7949" width="5.5703125" style="264" bestFit="1" customWidth="1"/>
    <col min="7950" max="7950" width="2.28515625" style="264" customWidth="1"/>
    <col min="7951" max="7951" width="5.5703125" style="264" bestFit="1" customWidth="1"/>
    <col min="7952" max="7952" width="1.5703125" style="264" customWidth="1"/>
    <col min="7953" max="7953" width="5.5703125" style="264" bestFit="1" customWidth="1"/>
    <col min="7954" max="7954" width="1.7109375" style="264" customWidth="1"/>
    <col min="7955" max="7955" width="5.5703125" style="264" bestFit="1" customWidth="1"/>
    <col min="7956" max="7956" width="1.7109375" style="264" customWidth="1"/>
    <col min="7957" max="7957" width="5.5703125" style="264" bestFit="1" customWidth="1"/>
    <col min="7958" max="7958" width="1.7109375" style="264" customWidth="1"/>
    <col min="7959" max="7959" width="5.5703125" style="264" bestFit="1" customWidth="1"/>
    <col min="7960" max="7960" width="2.28515625" style="264" customWidth="1"/>
    <col min="7961" max="7961" width="6" style="264" customWidth="1"/>
    <col min="7962" max="7962" width="2.42578125" style="264" customWidth="1"/>
    <col min="7963" max="7963" width="6.140625" style="264" customWidth="1"/>
    <col min="7964" max="7964" width="2.7109375" style="264" customWidth="1"/>
    <col min="7965" max="8192" width="11.42578125" style="264"/>
    <col min="8193" max="8193" width="25.42578125" style="264" customWidth="1"/>
    <col min="8194" max="8194" width="27.140625" style="264" customWidth="1"/>
    <col min="8195" max="8195" width="5.5703125" style="264" bestFit="1" customWidth="1"/>
    <col min="8196" max="8196" width="2.7109375" style="264" customWidth="1"/>
    <col min="8197" max="8197" width="5.5703125" style="264" bestFit="1" customWidth="1"/>
    <col min="8198" max="8198" width="2.7109375" style="264" customWidth="1"/>
    <col min="8199" max="8199" width="5.85546875" style="264" customWidth="1"/>
    <col min="8200" max="8200" width="3.140625" style="264" customWidth="1"/>
    <col min="8201" max="8201" width="5.5703125" style="264" bestFit="1" customWidth="1"/>
    <col min="8202" max="8202" width="1.7109375" style="264" customWidth="1"/>
    <col min="8203" max="8203" width="5.5703125" style="264" bestFit="1" customWidth="1"/>
    <col min="8204" max="8204" width="1.7109375" style="264" customWidth="1"/>
    <col min="8205" max="8205" width="5.5703125" style="264" bestFit="1" customWidth="1"/>
    <col min="8206" max="8206" width="2.28515625" style="264" customWidth="1"/>
    <col min="8207" max="8207" width="5.5703125" style="264" bestFit="1" customWidth="1"/>
    <col min="8208" max="8208" width="1.5703125" style="264" customWidth="1"/>
    <col min="8209" max="8209" width="5.5703125" style="264" bestFit="1" customWidth="1"/>
    <col min="8210" max="8210" width="1.7109375" style="264" customWidth="1"/>
    <col min="8211" max="8211" width="5.5703125" style="264" bestFit="1" customWidth="1"/>
    <col min="8212" max="8212" width="1.7109375" style="264" customWidth="1"/>
    <col min="8213" max="8213" width="5.5703125" style="264" bestFit="1" customWidth="1"/>
    <col min="8214" max="8214" width="1.7109375" style="264" customWidth="1"/>
    <col min="8215" max="8215" width="5.5703125" style="264" bestFit="1" customWidth="1"/>
    <col min="8216" max="8216" width="2.28515625" style="264" customWidth="1"/>
    <col min="8217" max="8217" width="6" style="264" customWidth="1"/>
    <col min="8218" max="8218" width="2.42578125" style="264" customWidth="1"/>
    <col min="8219" max="8219" width="6.140625" style="264" customWidth="1"/>
    <col min="8220" max="8220" width="2.7109375" style="264" customWidth="1"/>
    <col min="8221" max="8448" width="11.42578125" style="264"/>
    <col min="8449" max="8449" width="25.42578125" style="264" customWidth="1"/>
    <col min="8450" max="8450" width="27.140625" style="264" customWidth="1"/>
    <col min="8451" max="8451" width="5.5703125" style="264" bestFit="1" customWidth="1"/>
    <col min="8452" max="8452" width="2.7109375" style="264" customWidth="1"/>
    <col min="8453" max="8453" width="5.5703125" style="264" bestFit="1" customWidth="1"/>
    <col min="8454" max="8454" width="2.7109375" style="264" customWidth="1"/>
    <col min="8455" max="8455" width="5.85546875" style="264" customWidth="1"/>
    <col min="8456" max="8456" width="3.140625" style="264" customWidth="1"/>
    <col min="8457" max="8457" width="5.5703125" style="264" bestFit="1" customWidth="1"/>
    <col min="8458" max="8458" width="1.7109375" style="264" customWidth="1"/>
    <col min="8459" max="8459" width="5.5703125" style="264" bestFit="1" customWidth="1"/>
    <col min="8460" max="8460" width="1.7109375" style="264" customWidth="1"/>
    <col min="8461" max="8461" width="5.5703125" style="264" bestFit="1" customWidth="1"/>
    <col min="8462" max="8462" width="2.28515625" style="264" customWidth="1"/>
    <col min="8463" max="8463" width="5.5703125" style="264" bestFit="1" customWidth="1"/>
    <col min="8464" max="8464" width="1.5703125" style="264" customWidth="1"/>
    <col min="8465" max="8465" width="5.5703125" style="264" bestFit="1" customWidth="1"/>
    <col min="8466" max="8466" width="1.7109375" style="264" customWidth="1"/>
    <col min="8467" max="8467" width="5.5703125" style="264" bestFit="1" customWidth="1"/>
    <col min="8468" max="8468" width="1.7109375" style="264" customWidth="1"/>
    <col min="8469" max="8469" width="5.5703125" style="264" bestFit="1" customWidth="1"/>
    <col min="8470" max="8470" width="1.7109375" style="264" customWidth="1"/>
    <col min="8471" max="8471" width="5.5703125" style="264" bestFit="1" customWidth="1"/>
    <col min="8472" max="8472" width="2.28515625" style="264" customWidth="1"/>
    <col min="8473" max="8473" width="6" style="264" customWidth="1"/>
    <col min="8474" max="8474" width="2.42578125" style="264" customWidth="1"/>
    <col min="8475" max="8475" width="6.140625" style="264" customWidth="1"/>
    <col min="8476" max="8476" width="2.7109375" style="264" customWidth="1"/>
    <col min="8477" max="8704" width="11.42578125" style="264"/>
    <col min="8705" max="8705" width="25.42578125" style="264" customWidth="1"/>
    <col min="8706" max="8706" width="27.140625" style="264" customWidth="1"/>
    <col min="8707" max="8707" width="5.5703125" style="264" bestFit="1" customWidth="1"/>
    <col min="8708" max="8708" width="2.7109375" style="264" customWidth="1"/>
    <col min="8709" max="8709" width="5.5703125" style="264" bestFit="1" customWidth="1"/>
    <col min="8710" max="8710" width="2.7109375" style="264" customWidth="1"/>
    <col min="8711" max="8711" width="5.85546875" style="264" customWidth="1"/>
    <col min="8712" max="8712" width="3.140625" style="264" customWidth="1"/>
    <col min="8713" max="8713" width="5.5703125" style="264" bestFit="1" customWidth="1"/>
    <col min="8714" max="8714" width="1.7109375" style="264" customWidth="1"/>
    <col min="8715" max="8715" width="5.5703125" style="264" bestFit="1" customWidth="1"/>
    <col min="8716" max="8716" width="1.7109375" style="264" customWidth="1"/>
    <col min="8717" max="8717" width="5.5703125" style="264" bestFit="1" customWidth="1"/>
    <col min="8718" max="8718" width="2.28515625" style="264" customWidth="1"/>
    <col min="8719" max="8719" width="5.5703125" style="264" bestFit="1" customWidth="1"/>
    <col min="8720" max="8720" width="1.5703125" style="264" customWidth="1"/>
    <col min="8721" max="8721" width="5.5703125" style="264" bestFit="1" customWidth="1"/>
    <col min="8722" max="8722" width="1.7109375" style="264" customWidth="1"/>
    <col min="8723" max="8723" width="5.5703125" style="264" bestFit="1" customWidth="1"/>
    <col min="8724" max="8724" width="1.7109375" style="264" customWidth="1"/>
    <col min="8725" max="8725" width="5.5703125" style="264" bestFit="1" customWidth="1"/>
    <col min="8726" max="8726" width="1.7109375" style="264" customWidth="1"/>
    <col min="8727" max="8727" width="5.5703125" style="264" bestFit="1" customWidth="1"/>
    <col min="8728" max="8728" width="2.28515625" style="264" customWidth="1"/>
    <col min="8729" max="8729" width="6" style="264" customWidth="1"/>
    <col min="8730" max="8730" width="2.42578125" style="264" customWidth="1"/>
    <col min="8731" max="8731" width="6.140625" style="264" customWidth="1"/>
    <col min="8732" max="8732" width="2.7109375" style="264" customWidth="1"/>
    <col min="8733" max="8960" width="11.42578125" style="264"/>
    <col min="8961" max="8961" width="25.42578125" style="264" customWidth="1"/>
    <col min="8962" max="8962" width="27.140625" style="264" customWidth="1"/>
    <col min="8963" max="8963" width="5.5703125" style="264" bestFit="1" customWidth="1"/>
    <col min="8964" max="8964" width="2.7109375" style="264" customWidth="1"/>
    <col min="8965" max="8965" width="5.5703125" style="264" bestFit="1" customWidth="1"/>
    <col min="8966" max="8966" width="2.7109375" style="264" customWidth="1"/>
    <col min="8967" max="8967" width="5.85546875" style="264" customWidth="1"/>
    <col min="8968" max="8968" width="3.140625" style="264" customWidth="1"/>
    <col min="8969" max="8969" width="5.5703125" style="264" bestFit="1" customWidth="1"/>
    <col min="8970" max="8970" width="1.7109375" style="264" customWidth="1"/>
    <col min="8971" max="8971" width="5.5703125" style="264" bestFit="1" customWidth="1"/>
    <col min="8972" max="8972" width="1.7109375" style="264" customWidth="1"/>
    <col min="8973" max="8973" width="5.5703125" style="264" bestFit="1" customWidth="1"/>
    <col min="8974" max="8974" width="2.28515625" style="264" customWidth="1"/>
    <col min="8975" max="8975" width="5.5703125" style="264" bestFit="1" customWidth="1"/>
    <col min="8976" max="8976" width="1.5703125" style="264" customWidth="1"/>
    <col min="8977" max="8977" width="5.5703125" style="264" bestFit="1" customWidth="1"/>
    <col min="8978" max="8978" width="1.7109375" style="264" customWidth="1"/>
    <col min="8979" max="8979" width="5.5703125" style="264" bestFit="1" customWidth="1"/>
    <col min="8980" max="8980" width="1.7109375" style="264" customWidth="1"/>
    <col min="8981" max="8981" width="5.5703125" style="264" bestFit="1" customWidth="1"/>
    <col min="8982" max="8982" width="1.7109375" style="264" customWidth="1"/>
    <col min="8983" max="8983" width="5.5703125" style="264" bestFit="1" customWidth="1"/>
    <col min="8984" max="8984" width="2.28515625" style="264" customWidth="1"/>
    <col min="8985" max="8985" width="6" style="264" customWidth="1"/>
    <col min="8986" max="8986" width="2.42578125" style="264" customWidth="1"/>
    <col min="8987" max="8987" width="6.140625" style="264" customWidth="1"/>
    <col min="8988" max="8988" width="2.7109375" style="264" customWidth="1"/>
    <col min="8989" max="9216" width="11.42578125" style="264"/>
    <col min="9217" max="9217" width="25.42578125" style="264" customWidth="1"/>
    <col min="9218" max="9218" width="27.140625" style="264" customWidth="1"/>
    <col min="9219" max="9219" width="5.5703125" style="264" bestFit="1" customWidth="1"/>
    <col min="9220" max="9220" width="2.7109375" style="264" customWidth="1"/>
    <col min="9221" max="9221" width="5.5703125" style="264" bestFit="1" customWidth="1"/>
    <col min="9222" max="9222" width="2.7109375" style="264" customWidth="1"/>
    <col min="9223" max="9223" width="5.85546875" style="264" customWidth="1"/>
    <col min="9224" max="9224" width="3.140625" style="264" customWidth="1"/>
    <col min="9225" max="9225" width="5.5703125" style="264" bestFit="1" customWidth="1"/>
    <col min="9226" max="9226" width="1.7109375" style="264" customWidth="1"/>
    <col min="9227" max="9227" width="5.5703125" style="264" bestFit="1" customWidth="1"/>
    <col min="9228" max="9228" width="1.7109375" style="264" customWidth="1"/>
    <col min="9229" max="9229" width="5.5703125" style="264" bestFit="1" customWidth="1"/>
    <col min="9230" max="9230" width="2.28515625" style="264" customWidth="1"/>
    <col min="9231" max="9231" width="5.5703125" style="264" bestFit="1" customWidth="1"/>
    <col min="9232" max="9232" width="1.5703125" style="264" customWidth="1"/>
    <col min="9233" max="9233" width="5.5703125" style="264" bestFit="1" customWidth="1"/>
    <col min="9234" max="9234" width="1.7109375" style="264" customWidth="1"/>
    <col min="9235" max="9235" width="5.5703125" style="264" bestFit="1" customWidth="1"/>
    <col min="9236" max="9236" width="1.7109375" style="264" customWidth="1"/>
    <col min="9237" max="9237" width="5.5703125" style="264" bestFit="1" customWidth="1"/>
    <col min="9238" max="9238" width="1.7109375" style="264" customWidth="1"/>
    <col min="9239" max="9239" width="5.5703125" style="264" bestFit="1" customWidth="1"/>
    <col min="9240" max="9240" width="2.28515625" style="264" customWidth="1"/>
    <col min="9241" max="9241" width="6" style="264" customWidth="1"/>
    <col min="9242" max="9242" width="2.42578125" style="264" customWidth="1"/>
    <col min="9243" max="9243" width="6.140625" style="264" customWidth="1"/>
    <col min="9244" max="9244" width="2.7109375" style="264" customWidth="1"/>
    <col min="9245" max="9472" width="11.42578125" style="264"/>
    <col min="9473" max="9473" width="25.42578125" style="264" customWidth="1"/>
    <col min="9474" max="9474" width="27.140625" style="264" customWidth="1"/>
    <col min="9475" max="9475" width="5.5703125" style="264" bestFit="1" customWidth="1"/>
    <col min="9476" max="9476" width="2.7109375" style="264" customWidth="1"/>
    <col min="9477" max="9477" width="5.5703125" style="264" bestFit="1" customWidth="1"/>
    <col min="9478" max="9478" width="2.7109375" style="264" customWidth="1"/>
    <col min="9479" max="9479" width="5.85546875" style="264" customWidth="1"/>
    <col min="9480" max="9480" width="3.140625" style="264" customWidth="1"/>
    <col min="9481" max="9481" width="5.5703125" style="264" bestFit="1" customWidth="1"/>
    <col min="9482" max="9482" width="1.7109375" style="264" customWidth="1"/>
    <col min="9483" max="9483" width="5.5703125" style="264" bestFit="1" customWidth="1"/>
    <col min="9484" max="9484" width="1.7109375" style="264" customWidth="1"/>
    <col min="9485" max="9485" width="5.5703125" style="264" bestFit="1" customWidth="1"/>
    <col min="9486" max="9486" width="2.28515625" style="264" customWidth="1"/>
    <col min="9487" max="9487" width="5.5703125" style="264" bestFit="1" customWidth="1"/>
    <col min="9488" max="9488" width="1.5703125" style="264" customWidth="1"/>
    <col min="9489" max="9489" width="5.5703125" style="264" bestFit="1" customWidth="1"/>
    <col min="9490" max="9490" width="1.7109375" style="264" customWidth="1"/>
    <col min="9491" max="9491" width="5.5703125" style="264" bestFit="1" customWidth="1"/>
    <col min="9492" max="9492" width="1.7109375" style="264" customWidth="1"/>
    <col min="9493" max="9493" width="5.5703125" style="264" bestFit="1" customWidth="1"/>
    <col min="9494" max="9494" width="1.7109375" style="264" customWidth="1"/>
    <col min="9495" max="9495" width="5.5703125" style="264" bestFit="1" customWidth="1"/>
    <col min="9496" max="9496" width="2.28515625" style="264" customWidth="1"/>
    <col min="9497" max="9497" width="6" style="264" customWidth="1"/>
    <col min="9498" max="9498" width="2.42578125" style="264" customWidth="1"/>
    <col min="9499" max="9499" width="6.140625" style="264" customWidth="1"/>
    <col min="9500" max="9500" width="2.7109375" style="264" customWidth="1"/>
    <col min="9501" max="9728" width="11.42578125" style="264"/>
    <col min="9729" max="9729" width="25.42578125" style="264" customWidth="1"/>
    <col min="9730" max="9730" width="27.140625" style="264" customWidth="1"/>
    <col min="9731" max="9731" width="5.5703125" style="264" bestFit="1" customWidth="1"/>
    <col min="9732" max="9732" width="2.7109375" style="264" customWidth="1"/>
    <col min="9733" max="9733" width="5.5703125" style="264" bestFit="1" customWidth="1"/>
    <col min="9734" max="9734" width="2.7109375" style="264" customWidth="1"/>
    <col min="9735" max="9735" width="5.85546875" style="264" customWidth="1"/>
    <col min="9736" max="9736" width="3.140625" style="264" customWidth="1"/>
    <col min="9737" max="9737" width="5.5703125" style="264" bestFit="1" customWidth="1"/>
    <col min="9738" max="9738" width="1.7109375" style="264" customWidth="1"/>
    <col min="9739" max="9739" width="5.5703125" style="264" bestFit="1" customWidth="1"/>
    <col min="9740" max="9740" width="1.7109375" style="264" customWidth="1"/>
    <col min="9741" max="9741" width="5.5703125" style="264" bestFit="1" customWidth="1"/>
    <col min="9742" max="9742" width="2.28515625" style="264" customWidth="1"/>
    <col min="9743" max="9743" width="5.5703125" style="264" bestFit="1" customWidth="1"/>
    <col min="9744" max="9744" width="1.5703125" style="264" customWidth="1"/>
    <col min="9745" max="9745" width="5.5703125" style="264" bestFit="1" customWidth="1"/>
    <col min="9746" max="9746" width="1.7109375" style="264" customWidth="1"/>
    <col min="9747" max="9747" width="5.5703125" style="264" bestFit="1" customWidth="1"/>
    <col min="9748" max="9748" width="1.7109375" style="264" customWidth="1"/>
    <col min="9749" max="9749" width="5.5703125" style="264" bestFit="1" customWidth="1"/>
    <col min="9750" max="9750" width="1.7109375" style="264" customWidth="1"/>
    <col min="9751" max="9751" width="5.5703125" style="264" bestFit="1" customWidth="1"/>
    <col min="9752" max="9752" width="2.28515625" style="264" customWidth="1"/>
    <col min="9753" max="9753" width="6" style="264" customWidth="1"/>
    <col min="9754" max="9754" width="2.42578125" style="264" customWidth="1"/>
    <col min="9755" max="9755" width="6.140625" style="264" customWidth="1"/>
    <col min="9756" max="9756" width="2.7109375" style="264" customWidth="1"/>
    <col min="9757" max="9984" width="11.42578125" style="264"/>
    <col min="9985" max="9985" width="25.42578125" style="264" customWidth="1"/>
    <col min="9986" max="9986" width="27.140625" style="264" customWidth="1"/>
    <col min="9987" max="9987" width="5.5703125" style="264" bestFit="1" customWidth="1"/>
    <col min="9988" max="9988" width="2.7109375" style="264" customWidth="1"/>
    <col min="9989" max="9989" width="5.5703125" style="264" bestFit="1" customWidth="1"/>
    <col min="9990" max="9990" width="2.7109375" style="264" customWidth="1"/>
    <col min="9991" max="9991" width="5.85546875" style="264" customWidth="1"/>
    <col min="9992" max="9992" width="3.140625" style="264" customWidth="1"/>
    <col min="9993" max="9993" width="5.5703125" style="264" bestFit="1" customWidth="1"/>
    <col min="9994" max="9994" width="1.7109375" style="264" customWidth="1"/>
    <col min="9995" max="9995" width="5.5703125" style="264" bestFit="1" customWidth="1"/>
    <col min="9996" max="9996" width="1.7109375" style="264" customWidth="1"/>
    <col min="9997" max="9997" width="5.5703125" style="264" bestFit="1" customWidth="1"/>
    <col min="9998" max="9998" width="2.28515625" style="264" customWidth="1"/>
    <col min="9999" max="9999" width="5.5703125" style="264" bestFit="1" customWidth="1"/>
    <col min="10000" max="10000" width="1.5703125" style="264" customWidth="1"/>
    <col min="10001" max="10001" width="5.5703125" style="264" bestFit="1" customWidth="1"/>
    <col min="10002" max="10002" width="1.7109375" style="264" customWidth="1"/>
    <col min="10003" max="10003" width="5.5703125" style="264" bestFit="1" customWidth="1"/>
    <col min="10004" max="10004" width="1.7109375" style="264" customWidth="1"/>
    <col min="10005" max="10005" width="5.5703125" style="264" bestFit="1" customWidth="1"/>
    <col min="10006" max="10006" width="1.7109375" style="264" customWidth="1"/>
    <col min="10007" max="10007" width="5.5703125" style="264" bestFit="1" customWidth="1"/>
    <col min="10008" max="10008" width="2.28515625" style="264" customWidth="1"/>
    <col min="10009" max="10009" width="6" style="264" customWidth="1"/>
    <col min="10010" max="10010" width="2.42578125" style="264" customWidth="1"/>
    <col min="10011" max="10011" width="6.140625" style="264" customWidth="1"/>
    <col min="10012" max="10012" width="2.7109375" style="264" customWidth="1"/>
    <col min="10013" max="10240" width="11.42578125" style="264"/>
    <col min="10241" max="10241" width="25.42578125" style="264" customWidth="1"/>
    <col min="10242" max="10242" width="27.140625" style="264" customWidth="1"/>
    <col min="10243" max="10243" width="5.5703125" style="264" bestFit="1" customWidth="1"/>
    <col min="10244" max="10244" width="2.7109375" style="264" customWidth="1"/>
    <col min="10245" max="10245" width="5.5703125" style="264" bestFit="1" customWidth="1"/>
    <col min="10246" max="10246" width="2.7109375" style="264" customWidth="1"/>
    <col min="10247" max="10247" width="5.85546875" style="264" customWidth="1"/>
    <col min="10248" max="10248" width="3.140625" style="264" customWidth="1"/>
    <col min="10249" max="10249" width="5.5703125" style="264" bestFit="1" customWidth="1"/>
    <col min="10250" max="10250" width="1.7109375" style="264" customWidth="1"/>
    <col min="10251" max="10251" width="5.5703125" style="264" bestFit="1" customWidth="1"/>
    <col min="10252" max="10252" width="1.7109375" style="264" customWidth="1"/>
    <col min="10253" max="10253" width="5.5703125" style="264" bestFit="1" customWidth="1"/>
    <col min="10254" max="10254" width="2.28515625" style="264" customWidth="1"/>
    <col min="10255" max="10255" width="5.5703125" style="264" bestFit="1" customWidth="1"/>
    <col min="10256" max="10256" width="1.5703125" style="264" customWidth="1"/>
    <col min="10257" max="10257" width="5.5703125" style="264" bestFit="1" customWidth="1"/>
    <col min="10258" max="10258" width="1.7109375" style="264" customWidth="1"/>
    <col min="10259" max="10259" width="5.5703125" style="264" bestFit="1" customWidth="1"/>
    <col min="10260" max="10260" width="1.7109375" style="264" customWidth="1"/>
    <col min="10261" max="10261" width="5.5703125" style="264" bestFit="1" customWidth="1"/>
    <col min="10262" max="10262" width="1.7109375" style="264" customWidth="1"/>
    <col min="10263" max="10263" width="5.5703125" style="264" bestFit="1" customWidth="1"/>
    <col min="10264" max="10264" width="2.28515625" style="264" customWidth="1"/>
    <col min="10265" max="10265" width="6" style="264" customWidth="1"/>
    <col min="10266" max="10266" width="2.42578125" style="264" customWidth="1"/>
    <col min="10267" max="10267" width="6.140625" style="264" customWidth="1"/>
    <col min="10268" max="10268" width="2.7109375" style="264" customWidth="1"/>
    <col min="10269" max="10496" width="11.42578125" style="264"/>
    <col min="10497" max="10497" width="25.42578125" style="264" customWidth="1"/>
    <col min="10498" max="10498" width="27.140625" style="264" customWidth="1"/>
    <col min="10499" max="10499" width="5.5703125" style="264" bestFit="1" customWidth="1"/>
    <col min="10500" max="10500" width="2.7109375" style="264" customWidth="1"/>
    <col min="10501" max="10501" width="5.5703125" style="264" bestFit="1" customWidth="1"/>
    <col min="10502" max="10502" width="2.7109375" style="264" customWidth="1"/>
    <col min="10503" max="10503" width="5.85546875" style="264" customWidth="1"/>
    <col min="10504" max="10504" width="3.140625" style="264" customWidth="1"/>
    <col min="10505" max="10505" width="5.5703125" style="264" bestFit="1" customWidth="1"/>
    <col min="10506" max="10506" width="1.7109375" style="264" customWidth="1"/>
    <col min="10507" max="10507" width="5.5703125" style="264" bestFit="1" customWidth="1"/>
    <col min="10508" max="10508" width="1.7109375" style="264" customWidth="1"/>
    <col min="10509" max="10509" width="5.5703125" style="264" bestFit="1" customWidth="1"/>
    <col min="10510" max="10510" width="2.28515625" style="264" customWidth="1"/>
    <col min="10511" max="10511" width="5.5703125" style="264" bestFit="1" customWidth="1"/>
    <col min="10512" max="10512" width="1.5703125" style="264" customWidth="1"/>
    <col min="10513" max="10513" width="5.5703125" style="264" bestFit="1" customWidth="1"/>
    <col min="10514" max="10514" width="1.7109375" style="264" customWidth="1"/>
    <col min="10515" max="10515" width="5.5703125" style="264" bestFit="1" customWidth="1"/>
    <col min="10516" max="10516" width="1.7109375" style="264" customWidth="1"/>
    <col min="10517" max="10517" width="5.5703125" style="264" bestFit="1" customWidth="1"/>
    <col min="10518" max="10518" width="1.7109375" style="264" customWidth="1"/>
    <col min="10519" max="10519" width="5.5703125" style="264" bestFit="1" customWidth="1"/>
    <col min="10520" max="10520" width="2.28515625" style="264" customWidth="1"/>
    <col min="10521" max="10521" width="6" style="264" customWidth="1"/>
    <col min="10522" max="10522" width="2.42578125" style="264" customWidth="1"/>
    <col min="10523" max="10523" width="6.140625" style="264" customWidth="1"/>
    <col min="10524" max="10524" width="2.7109375" style="264" customWidth="1"/>
    <col min="10525" max="10752" width="11.42578125" style="264"/>
    <col min="10753" max="10753" width="25.42578125" style="264" customWidth="1"/>
    <col min="10754" max="10754" width="27.140625" style="264" customWidth="1"/>
    <col min="10755" max="10755" width="5.5703125" style="264" bestFit="1" customWidth="1"/>
    <col min="10756" max="10756" width="2.7109375" style="264" customWidth="1"/>
    <col min="10757" max="10757" width="5.5703125" style="264" bestFit="1" customWidth="1"/>
    <col min="10758" max="10758" width="2.7109375" style="264" customWidth="1"/>
    <col min="10759" max="10759" width="5.85546875" style="264" customWidth="1"/>
    <col min="10760" max="10760" width="3.140625" style="264" customWidth="1"/>
    <col min="10761" max="10761" width="5.5703125" style="264" bestFit="1" customWidth="1"/>
    <col min="10762" max="10762" width="1.7109375" style="264" customWidth="1"/>
    <col min="10763" max="10763" width="5.5703125" style="264" bestFit="1" customWidth="1"/>
    <col min="10764" max="10764" width="1.7109375" style="264" customWidth="1"/>
    <col min="10765" max="10765" width="5.5703125" style="264" bestFit="1" customWidth="1"/>
    <col min="10766" max="10766" width="2.28515625" style="264" customWidth="1"/>
    <col min="10767" max="10767" width="5.5703125" style="264" bestFit="1" customWidth="1"/>
    <col min="10768" max="10768" width="1.5703125" style="264" customWidth="1"/>
    <col min="10769" max="10769" width="5.5703125" style="264" bestFit="1" customWidth="1"/>
    <col min="10770" max="10770" width="1.7109375" style="264" customWidth="1"/>
    <col min="10771" max="10771" width="5.5703125" style="264" bestFit="1" customWidth="1"/>
    <col min="10772" max="10772" width="1.7109375" style="264" customWidth="1"/>
    <col min="10773" max="10773" width="5.5703125" style="264" bestFit="1" customWidth="1"/>
    <col min="10774" max="10774" width="1.7109375" style="264" customWidth="1"/>
    <col min="10775" max="10775" width="5.5703125" style="264" bestFit="1" customWidth="1"/>
    <col min="10776" max="10776" width="2.28515625" style="264" customWidth="1"/>
    <col min="10777" max="10777" width="6" style="264" customWidth="1"/>
    <col min="10778" max="10778" width="2.42578125" style="264" customWidth="1"/>
    <col min="10779" max="10779" width="6.140625" style="264" customWidth="1"/>
    <col min="10780" max="10780" width="2.7109375" style="264" customWidth="1"/>
    <col min="10781" max="11008" width="11.42578125" style="264"/>
    <col min="11009" max="11009" width="25.42578125" style="264" customWidth="1"/>
    <col min="11010" max="11010" width="27.140625" style="264" customWidth="1"/>
    <col min="11011" max="11011" width="5.5703125" style="264" bestFit="1" customWidth="1"/>
    <col min="11012" max="11012" width="2.7109375" style="264" customWidth="1"/>
    <col min="11013" max="11013" width="5.5703125" style="264" bestFit="1" customWidth="1"/>
    <col min="11014" max="11014" width="2.7109375" style="264" customWidth="1"/>
    <col min="11015" max="11015" width="5.85546875" style="264" customWidth="1"/>
    <col min="11016" max="11016" width="3.140625" style="264" customWidth="1"/>
    <col min="11017" max="11017" width="5.5703125" style="264" bestFit="1" customWidth="1"/>
    <col min="11018" max="11018" width="1.7109375" style="264" customWidth="1"/>
    <col min="11019" max="11019" width="5.5703125" style="264" bestFit="1" customWidth="1"/>
    <col min="11020" max="11020" width="1.7109375" style="264" customWidth="1"/>
    <col min="11021" max="11021" width="5.5703125" style="264" bestFit="1" customWidth="1"/>
    <col min="11022" max="11022" width="2.28515625" style="264" customWidth="1"/>
    <col min="11023" max="11023" width="5.5703125" style="264" bestFit="1" customWidth="1"/>
    <col min="11024" max="11024" width="1.5703125" style="264" customWidth="1"/>
    <col min="11025" max="11025" width="5.5703125" style="264" bestFit="1" customWidth="1"/>
    <col min="11026" max="11026" width="1.7109375" style="264" customWidth="1"/>
    <col min="11027" max="11027" width="5.5703125" style="264" bestFit="1" customWidth="1"/>
    <col min="11028" max="11028" width="1.7109375" style="264" customWidth="1"/>
    <col min="11029" max="11029" width="5.5703125" style="264" bestFit="1" customWidth="1"/>
    <col min="11030" max="11030" width="1.7109375" style="264" customWidth="1"/>
    <col min="11031" max="11031" width="5.5703125" style="264" bestFit="1" customWidth="1"/>
    <col min="11032" max="11032" width="2.28515625" style="264" customWidth="1"/>
    <col min="11033" max="11033" width="6" style="264" customWidth="1"/>
    <col min="11034" max="11034" width="2.42578125" style="264" customWidth="1"/>
    <col min="11035" max="11035" width="6.140625" style="264" customWidth="1"/>
    <col min="11036" max="11036" width="2.7109375" style="264" customWidth="1"/>
    <col min="11037" max="11264" width="11.42578125" style="264"/>
    <col min="11265" max="11265" width="25.42578125" style="264" customWidth="1"/>
    <col min="11266" max="11266" width="27.140625" style="264" customWidth="1"/>
    <col min="11267" max="11267" width="5.5703125" style="264" bestFit="1" customWidth="1"/>
    <col min="11268" max="11268" width="2.7109375" style="264" customWidth="1"/>
    <col min="11269" max="11269" width="5.5703125" style="264" bestFit="1" customWidth="1"/>
    <col min="11270" max="11270" width="2.7109375" style="264" customWidth="1"/>
    <col min="11271" max="11271" width="5.85546875" style="264" customWidth="1"/>
    <col min="11272" max="11272" width="3.140625" style="264" customWidth="1"/>
    <col min="11273" max="11273" width="5.5703125" style="264" bestFit="1" customWidth="1"/>
    <col min="11274" max="11274" width="1.7109375" style="264" customWidth="1"/>
    <col min="11275" max="11275" width="5.5703125" style="264" bestFit="1" customWidth="1"/>
    <col min="11276" max="11276" width="1.7109375" style="264" customWidth="1"/>
    <col min="11277" max="11277" width="5.5703125" style="264" bestFit="1" customWidth="1"/>
    <col min="11278" max="11278" width="2.28515625" style="264" customWidth="1"/>
    <col min="11279" max="11279" width="5.5703125" style="264" bestFit="1" customWidth="1"/>
    <col min="11280" max="11280" width="1.5703125" style="264" customWidth="1"/>
    <col min="11281" max="11281" width="5.5703125" style="264" bestFit="1" customWidth="1"/>
    <col min="11282" max="11282" width="1.7109375" style="264" customWidth="1"/>
    <col min="11283" max="11283" width="5.5703125" style="264" bestFit="1" customWidth="1"/>
    <col min="11284" max="11284" width="1.7109375" style="264" customWidth="1"/>
    <col min="11285" max="11285" width="5.5703125" style="264" bestFit="1" customWidth="1"/>
    <col min="11286" max="11286" width="1.7109375" style="264" customWidth="1"/>
    <col min="11287" max="11287" width="5.5703125" style="264" bestFit="1" customWidth="1"/>
    <col min="11288" max="11288" width="2.28515625" style="264" customWidth="1"/>
    <col min="11289" max="11289" width="6" style="264" customWidth="1"/>
    <col min="11290" max="11290" width="2.42578125" style="264" customWidth="1"/>
    <col min="11291" max="11291" width="6.140625" style="264" customWidth="1"/>
    <col min="11292" max="11292" width="2.7109375" style="264" customWidth="1"/>
    <col min="11293" max="11520" width="11.42578125" style="264"/>
    <col min="11521" max="11521" width="25.42578125" style="264" customWidth="1"/>
    <col min="11522" max="11522" width="27.140625" style="264" customWidth="1"/>
    <col min="11523" max="11523" width="5.5703125" style="264" bestFit="1" customWidth="1"/>
    <col min="11524" max="11524" width="2.7109375" style="264" customWidth="1"/>
    <col min="11525" max="11525" width="5.5703125" style="264" bestFit="1" customWidth="1"/>
    <col min="11526" max="11526" width="2.7109375" style="264" customWidth="1"/>
    <col min="11527" max="11527" width="5.85546875" style="264" customWidth="1"/>
    <col min="11528" max="11528" width="3.140625" style="264" customWidth="1"/>
    <col min="11529" max="11529" width="5.5703125" style="264" bestFit="1" customWidth="1"/>
    <col min="11530" max="11530" width="1.7109375" style="264" customWidth="1"/>
    <col min="11531" max="11531" width="5.5703125" style="264" bestFit="1" customWidth="1"/>
    <col min="11532" max="11532" width="1.7109375" style="264" customWidth="1"/>
    <col min="11533" max="11533" width="5.5703125" style="264" bestFit="1" customWidth="1"/>
    <col min="11534" max="11534" width="2.28515625" style="264" customWidth="1"/>
    <col min="11535" max="11535" width="5.5703125" style="264" bestFit="1" customWidth="1"/>
    <col min="11536" max="11536" width="1.5703125" style="264" customWidth="1"/>
    <col min="11537" max="11537" width="5.5703125" style="264" bestFit="1" customWidth="1"/>
    <col min="11538" max="11538" width="1.7109375" style="264" customWidth="1"/>
    <col min="11539" max="11539" width="5.5703125" style="264" bestFit="1" customWidth="1"/>
    <col min="11540" max="11540" width="1.7109375" style="264" customWidth="1"/>
    <col min="11541" max="11541" width="5.5703125" style="264" bestFit="1" customWidth="1"/>
    <col min="11542" max="11542" width="1.7109375" style="264" customWidth="1"/>
    <col min="11543" max="11543" width="5.5703125" style="264" bestFit="1" customWidth="1"/>
    <col min="11544" max="11544" width="2.28515625" style="264" customWidth="1"/>
    <col min="11545" max="11545" width="6" style="264" customWidth="1"/>
    <col min="11546" max="11546" width="2.42578125" style="264" customWidth="1"/>
    <col min="11547" max="11547" width="6.140625" style="264" customWidth="1"/>
    <col min="11548" max="11548" width="2.7109375" style="264" customWidth="1"/>
    <col min="11549" max="11776" width="11.42578125" style="264"/>
    <col min="11777" max="11777" width="25.42578125" style="264" customWidth="1"/>
    <col min="11778" max="11778" width="27.140625" style="264" customWidth="1"/>
    <col min="11779" max="11779" width="5.5703125" style="264" bestFit="1" customWidth="1"/>
    <col min="11780" max="11780" width="2.7109375" style="264" customWidth="1"/>
    <col min="11781" max="11781" width="5.5703125" style="264" bestFit="1" customWidth="1"/>
    <col min="11782" max="11782" width="2.7109375" style="264" customWidth="1"/>
    <col min="11783" max="11783" width="5.85546875" style="264" customWidth="1"/>
    <col min="11784" max="11784" width="3.140625" style="264" customWidth="1"/>
    <col min="11785" max="11785" width="5.5703125" style="264" bestFit="1" customWidth="1"/>
    <col min="11786" max="11786" width="1.7109375" style="264" customWidth="1"/>
    <col min="11787" max="11787" width="5.5703125" style="264" bestFit="1" customWidth="1"/>
    <col min="11788" max="11788" width="1.7109375" style="264" customWidth="1"/>
    <col min="11789" max="11789" width="5.5703125" style="264" bestFit="1" customWidth="1"/>
    <col min="11790" max="11790" width="2.28515625" style="264" customWidth="1"/>
    <col min="11791" max="11791" width="5.5703125" style="264" bestFit="1" customWidth="1"/>
    <col min="11792" max="11792" width="1.5703125" style="264" customWidth="1"/>
    <col min="11793" max="11793" width="5.5703125" style="264" bestFit="1" customWidth="1"/>
    <col min="11794" max="11794" width="1.7109375" style="264" customWidth="1"/>
    <col min="11795" max="11795" width="5.5703125" style="264" bestFit="1" customWidth="1"/>
    <col min="11796" max="11796" width="1.7109375" style="264" customWidth="1"/>
    <col min="11797" max="11797" width="5.5703125" style="264" bestFit="1" customWidth="1"/>
    <col min="11798" max="11798" width="1.7109375" style="264" customWidth="1"/>
    <col min="11799" max="11799" width="5.5703125" style="264" bestFit="1" customWidth="1"/>
    <col min="11800" max="11800" width="2.28515625" style="264" customWidth="1"/>
    <col min="11801" max="11801" width="6" style="264" customWidth="1"/>
    <col min="11802" max="11802" width="2.42578125" style="264" customWidth="1"/>
    <col min="11803" max="11803" width="6.140625" style="264" customWidth="1"/>
    <col min="11804" max="11804" width="2.7109375" style="264" customWidth="1"/>
    <col min="11805" max="12032" width="11.42578125" style="264"/>
    <col min="12033" max="12033" width="25.42578125" style="264" customWidth="1"/>
    <col min="12034" max="12034" width="27.140625" style="264" customWidth="1"/>
    <col min="12035" max="12035" width="5.5703125" style="264" bestFit="1" customWidth="1"/>
    <col min="12036" max="12036" width="2.7109375" style="264" customWidth="1"/>
    <col min="12037" max="12037" width="5.5703125" style="264" bestFit="1" customWidth="1"/>
    <col min="12038" max="12038" width="2.7109375" style="264" customWidth="1"/>
    <col min="12039" max="12039" width="5.85546875" style="264" customWidth="1"/>
    <col min="12040" max="12040" width="3.140625" style="264" customWidth="1"/>
    <col min="12041" max="12041" width="5.5703125" style="264" bestFit="1" customWidth="1"/>
    <col min="12042" max="12042" width="1.7109375" style="264" customWidth="1"/>
    <col min="12043" max="12043" width="5.5703125" style="264" bestFit="1" customWidth="1"/>
    <col min="12044" max="12044" width="1.7109375" style="264" customWidth="1"/>
    <col min="12045" max="12045" width="5.5703125" style="264" bestFit="1" customWidth="1"/>
    <col min="12046" max="12046" width="2.28515625" style="264" customWidth="1"/>
    <col min="12047" max="12047" width="5.5703125" style="264" bestFit="1" customWidth="1"/>
    <col min="12048" max="12048" width="1.5703125" style="264" customWidth="1"/>
    <col min="12049" max="12049" width="5.5703125" style="264" bestFit="1" customWidth="1"/>
    <col min="12050" max="12050" width="1.7109375" style="264" customWidth="1"/>
    <col min="12051" max="12051" width="5.5703125" style="264" bestFit="1" customWidth="1"/>
    <col min="12052" max="12052" width="1.7109375" style="264" customWidth="1"/>
    <col min="12053" max="12053" width="5.5703125" style="264" bestFit="1" customWidth="1"/>
    <col min="12054" max="12054" width="1.7109375" style="264" customWidth="1"/>
    <col min="12055" max="12055" width="5.5703125" style="264" bestFit="1" customWidth="1"/>
    <col min="12056" max="12056" width="2.28515625" style="264" customWidth="1"/>
    <col min="12057" max="12057" width="6" style="264" customWidth="1"/>
    <col min="12058" max="12058" width="2.42578125" style="264" customWidth="1"/>
    <col min="12059" max="12059" width="6.140625" style="264" customWidth="1"/>
    <col min="12060" max="12060" width="2.7109375" style="264" customWidth="1"/>
    <col min="12061" max="12288" width="11.42578125" style="264"/>
    <col min="12289" max="12289" width="25.42578125" style="264" customWidth="1"/>
    <col min="12290" max="12290" width="27.140625" style="264" customWidth="1"/>
    <col min="12291" max="12291" width="5.5703125" style="264" bestFit="1" customWidth="1"/>
    <col min="12292" max="12292" width="2.7109375" style="264" customWidth="1"/>
    <col min="12293" max="12293" width="5.5703125" style="264" bestFit="1" customWidth="1"/>
    <col min="12294" max="12294" width="2.7109375" style="264" customWidth="1"/>
    <col min="12295" max="12295" width="5.85546875" style="264" customWidth="1"/>
    <col min="12296" max="12296" width="3.140625" style="264" customWidth="1"/>
    <col min="12297" max="12297" width="5.5703125" style="264" bestFit="1" customWidth="1"/>
    <col min="12298" max="12298" width="1.7109375" style="264" customWidth="1"/>
    <col min="12299" max="12299" width="5.5703125" style="264" bestFit="1" customWidth="1"/>
    <col min="12300" max="12300" width="1.7109375" style="264" customWidth="1"/>
    <col min="12301" max="12301" width="5.5703125" style="264" bestFit="1" customWidth="1"/>
    <col min="12302" max="12302" width="2.28515625" style="264" customWidth="1"/>
    <col min="12303" max="12303" width="5.5703125" style="264" bestFit="1" customWidth="1"/>
    <col min="12304" max="12304" width="1.5703125" style="264" customWidth="1"/>
    <col min="12305" max="12305" width="5.5703125" style="264" bestFit="1" customWidth="1"/>
    <col min="12306" max="12306" width="1.7109375" style="264" customWidth="1"/>
    <col min="12307" max="12307" width="5.5703125" style="264" bestFit="1" customWidth="1"/>
    <col min="12308" max="12308" width="1.7109375" style="264" customWidth="1"/>
    <col min="12309" max="12309" width="5.5703125" style="264" bestFit="1" customWidth="1"/>
    <col min="12310" max="12310" width="1.7109375" style="264" customWidth="1"/>
    <col min="12311" max="12311" width="5.5703125" style="264" bestFit="1" customWidth="1"/>
    <col min="12312" max="12312" width="2.28515625" style="264" customWidth="1"/>
    <col min="12313" max="12313" width="6" style="264" customWidth="1"/>
    <col min="12314" max="12314" width="2.42578125" style="264" customWidth="1"/>
    <col min="12315" max="12315" width="6.140625" style="264" customWidth="1"/>
    <col min="12316" max="12316" width="2.7109375" style="264" customWidth="1"/>
    <col min="12317" max="12544" width="11.42578125" style="264"/>
    <col min="12545" max="12545" width="25.42578125" style="264" customWidth="1"/>
    <col min="12546" max="12546" width="27.140625" style="264" customWidth="1"/>
    <col min="12547" max="12547" width="5.5703125" style="264" bestFit="1" customWidth="1"/>
    <col min="12548" max="12548" width="2.7109375" style="264" customWidth="1"/>
    <col min="12549" max="12549" width="5.5703125" style="264" bestFit="1" customWidth="1"/>
    <col min="12550" max="12550" width="2.7109375" style="264" customWidth="1"/>
    <col min="12551" max="12551" width="5.85546875" style="264" customWidth="1"/>
    <col min="12552" max="12552" width="3.140625" style="264" customWidth="1"/>
    <col min="12553" max="12553" width="5.5703125" style="264" bestFit="1" customWidth="1"/>
    <col min="12554" max="12554" width="1.7109375" style="264" customWidth="1"/>
    <col min="12555" max="12555" width="5.5703125" style="264" bestFit="1" customWidth="1"/>
    <col min="12556" max="12556" width="1.7109375" style="264" customWidth="1"/>
    <col min="12557" max="12557" width="5.5703125" style="264" bestFit="1" customWidth="1"/>
    <col min="12558" max="12558" width="2.28515625" style="264" customWidth="1"/>
    <col min="12559" max="12559" width="5.5703125" style="264" bestFit="1" customWidth="1"/>
    <col min="12560" max="12560" width="1.5703125" style="264" customWidth="1"/>
    <col min="12561" max="12561" width="5.5703125" style="264" bestFit="1" customWidth="1"/>
    <col min="12562" max="12562" width="1.7109375" style="264" customWidth="1"/>
    <col min="12563" max="12563" width="5.5703125" style="264" bestFit="1" customWidth="1"/>
    <col min="12564" max="12564" width="1.7109375" style="264" customWidth="1"/>
    <col min="12565" max="12565" width="5.5703125" style="264" bestFit="1" customWidth="1"/>
    <col min="12566" max="12566" width="1.7109375" style="264" customWidth="1"/>
    <col min="12567" max="12567" width="5.5703125" style="264" bestFit="1" customWidth="1"/>
    <col min="12568" max="12568" width="2.28515625" style="264" customWidth="1"/>
    <col min="12569" max="12569" width="6" style="264" customWidth="1"/>
    <col min="12570" max="12570" width="2.42578125" style="264" customWidth="1"/>
    <col min="12571" max="12571" width="6.140625" style="264" customWidth="1"/>
    <col min="12572" max="12572" width="2.7109375" style="264" customWidth="1"/>
    <col min="12573" max="12800" width="11.42578125" style="264"/>
    <col min="12801" max="12801" width="25.42578125" style="264" customWidth="1"/>
    <col min="12802" max="12802" width="27.140625" style="264" customWidth="1"/>
    <col min="12803" max="12803" width="5.5703125" style="264" bestFit="1" customWidth="1"/>
    <col min="12804" max="12804" width="2.7109375" style="264" customWidth="1"/>
    <col min="12805" max="12805" width="5.5703125" style="264" bestFit="1" customWidth="1"/>
    <col min="12806" max="12806" width="2.7109375" style="264" customWidth="1"/>
    <col min="12807" max="12807" width="5.85546875" style="264" customWidth="1"/>
    <col min="12808" max="12808" width="3.140625" style="264" customWidth="1"/>
    <col min="12809" max="12809" width="5.5703125" style="264" bestFit="1" customWidth="1"/>
    <col min="12810" max="12810" width="1.7109375" style="264" customWidth="1"/>
    <col min="12811" max="12811" width="5.5703125" style="264" bestFit="1" customWidth="1"/>
    <col min="12812" max="12812" width="1.7109375" style="264" customWidth="1"/>
    <col min="12813" max="12813" width="5.5703125" style="264" bestFit="1" customWidth="1"/>
    <col min="12814" max="12814" width="2.28515625" style="264" customWidth="1"/>
    <col min="12815" max="12815" width="5.5703125" style="264" bestFit="1" customWidth="1"/>
    <col min="12816" max="12816" width="1.5703125" style="264" customWidth="1"/>
    <col min="12817" max="12817" width="5.5703125" style="264" bestFit="1" customWidth="1"/>
    <col min="12818" max="12818" width="1.7109375" style="264" customWidth="1"/>
    <col min="12819" max="12819" width="5.5703125" style="264" bestFit="1" customWidth="1"/>
    <col min="12820" max="12820" width="1.7109375" style="264" customWidth="1"/>
    <col min="12821" max="12821" width="5.5703125" style="264" bestFit="1" customWidth="1"/>
    <col min="12822" max="12822" width="1.7109375" style="264" customWidth="1"/>
    <col min="12823" max="12823" width="5.5703125" style="264" bestFit="1" customWidth="1"/>
    <col min="12824" max="12824" width="2.28515625" style="264" customWidth="1"/>
    <col min="12825" max="12825" width="6" style="264" customWidth="1"/>
    <col min="12826" max="12826" width="2.42578125" style="264" customWidth="1"/>
    <col min="12827" max="12827" width="6.140625" style="264" customWidth="1"/>
    <col min="12828" max="12828" width="2.7109375" style="264" customWidth="1"/>
    <col min="12829" max="13056" width="11.42578125" style="264"/>
    <col min="13057" max="13057" width="25.42578125" style="264" customWidth="1"/>
    <col min="13058" max="13058" width="27.140625" style="264" customWidth="1"/>
    <col min="13059" max="13059" width="5.5703125" style="264" bestFit="1" customWidth="1"/>
    <col min="13060" max="13060" width="2.7109375" style="264" customWidth="1"/>
    <col min="13061" max="13061" width="5.5703125" style="264" bestFit="1" customWidth="1"/>
    <col min="13062" max="13062" width="2.7109375" style="264" customWidth="1"/>
    <col min="13063" max="13063" width="5.85546875" style="264" customWidth="1"/>
    <col min="13064" max="13064" width="3.140625" style="264" customWidth="1"/>
    <col min="13065" max="13065" width="5.5703125" style="264" bestFit="1" customWidth="1"/>
    <col min="13066" max="13066" width="1.7109375" style="264" customWidth="1"/>
    <col min="13067" max="13067" width="5.5703125" style="264" bestFit="1" customWidth="1"/>
    <col min="13068" max="13068" width="1.7109375" style="264" customWidth="1"/>
    <col min="13069" max="13069" width="5.5703125" style="264" bestFit="1" customWidth="1"/>
    <col min="13070" max="13070" width="2.28515625" style="264" customWidth="1"/>
    <col min="13071" max="13071" width="5.5703125" style="264" bestFit="1" customWidth="1"/>
    <col min="13072" max="13072" width="1.5703125" style="264" customWidth="1"/>
    <col min="13073" max="13073" width="5.5703125" style="264" bestFit="1" customWidth="1"/>
    <col min="13074" max="13074" width="1.7109375" style="264" customWidth="1"/>
    <col min="13075" max="13075" width="5.5703125" style="264" bestFit="1" customWidth="1"/>
    <col min="13076" max="13076" width="1.7109375" style="264" customWidth="1"/>
    <col min="13077" max="13077" width="5.5703125" style="264" bestFit="1" customWidth="1"/>
    <col min="13078" max="13078" width="1.7109375" style="264" customWidth="1"/>
    <col min="13079" max="13079" width="5.5703125" style="264" bestFit="1" customWidth="1"/>
    <col min="13080" max="13080" width="2.28515625" style="264" customWidth="1"/>
    <col min="13081" max="13081" width="6" style="264" customWidth="1"/>
    <col min="13082" max="13082" width="2.42578125" style="264" customWidth="1"/>
    <col min="13083" max="13083" width="6.140625" style="264" customWidth="1"/>
    <col min="13084" max="13084" width="2.7109375" style="264" customWidth="1"/>
    <col min="13085" max="13312" width="11.42578125" style="264"/>
    <col min="13313" max="13313" width="25.42578125" style="264" customWidth="1"/>
    <col min="13314" max="13314" width="27.140625" style="264" customWidth="1"/>
    <col min="13315" max="13315" width="5.5703125" style="264" bestFit="1" customWidth="1"/>
    <col min="13316" max="13316" width="2.7109375" style="264" customWidth="1"/>
    <col min="13317" max="13317" width="5.5703125" style="264" bestFit="1" customWidth="1"/>
    <col min="13318" max="13318" width="2.7109375" style="264" customWidth="1"/>
    <col min="13319" max="13319" width="5.85546875" style="264" customWidth="1"/>
    <col min="13320" max="13320" width="3.140625" style="264" customWidth="1"/>
    <col min="13321" max="13321" width="5.5703125" style="264" bestFit="1" customWidth="1"/>
    <col min="13322" max="13322" width="1.7109375" style="264" customWidth="1"/>
    <col min="13323" max="13323" width="5.5703125" style="264" bestFit="1" customWidth="1"/>
    <col min="13324" max="13324" width="1.7109375" style="264" customWidth="1"/>
    <col min="13325" max="13325" width="5.5703125" style="264" bestFit="1" customWidth="1"/>
    <col min="13326" max="13326" width="2.28515625" style="264" customWidth="1"/>
    <col min="13327" max="13327" width="5.5703125" style="264" bestFit="1" customWidth="1"/>
    <col min="13328" max="13328" width="1.5703125" style="264" customWidth="1"/>
    <col min="13329" max="13329" width="5.5703125" style="264" bestFit="1" customWidth="1"/>
    <col min="13330" max="13330" width="1.7109375" style="264" customWidth="1"/>
    <col min="13331" max="13331" width="5.5703125" style="264" bestFit="1" customWidth="1"/>
    <col min="13332" max="13332" width="1.7109375" style="264" customWidth="1"/>
    <col min="13333" max="13333" width="5.5703125" style="264" bestFit="1" customWidth="1"/>
    <col min="13334" max="13334" width="1.7109375" style="264" customWidth="1"/>
    <col min="13335" max="13335" width="5.5703125" style="264" bestFit="1" customWidth="1"/>
    <col min="13336" max="13336" width="2.28515625" style="264" customWidth="1"/>
    <col min="13337" max="13337" width="6" style="264" customWidth="1"/>
    <col min="13338" max="13338" width="2.42578125" style="264" customWidth="1"/>
    <col min="13339" max="13339" width="6.140625" style="264" customWidth="1"/>
    <col min="13340" max="13340" width="2.7109375" style="264" customWidth="1"/>
    <col min="13341" max="13568" width="11.42578125" style="264"/>
    <col min="13569" max="13569" width="25.42578125" style="264" customWidth="1"/>
    <col min="13570" max="13570" width="27.140625" style="264" customWidth="1"/>
    <col min="13571" max="13571" width="5.5703125" style="264" bestFit="1" customWidth="1"/>
    <col min="13572" max="13572" width="2.7109375" style="264" customWidth="1"/>
    <col min="13573" max="13573" width="5.5703125" style="264" bestFit="1" customWidth="1"/>
    <col min="13574" max="13574" width="2.7109375" style="264" customWidth="1"/>
    <col min="13575" max="13575" width="5.85546875" style="264" customWidth="1"/>
    <col min="13576" max="13576" width="3.140625" style="264" customWidth="1"/>
    <col min="13577" max="13577" width="5.5703125" style="264" bestFit="1" customWidth="1"/>
    <col min="13578" max="13578" width="1.7109375" style="264" customWidth="1"/>
    <col min="13579" max="13579" width="5.5703125" style="264" bestFit="1" customWidth="1"/>
    <col min="13580" max="13580" width="1.7109375" style="264" customWidth="1"/>
    <col min="13581" max="13581" width="5.5703125" style="264" bestFit="1" customWidth="1"/>
    <col min="13582" max="13582" width="2.28515625" style="264" customWidth="1"/>
    <col min="13583" max="13583" width="5.5703125" style="264" bestFit="1" customWidth="1"/>
    <col min="13584" max="13584" width="1.5703125" style="264" customWidth="1"/>
    <col min="13585" max="13585" width="5.5703125" style="264" bestFit="1" customWidth="1"/>
    <col min="13586" max="13586" width="1.7109375" style="264" customWidth="1"/>
    <col min="13587" max="13587" width="5.5703125" style="264" bestFit="1" customWidth="1"/>
    <col min="13588" max="13588" width="1.7109375" style="264" customWidth="1"/>
    <col min="13589" max="13589" width="5.5703125" style="264" bestFit="1" customWidth="1"/>
    <col min="13590" max="13590" width="1.7109375" style="264" customWidth="1"/>
    <col min="13591" max="13591" width="5.5703125" style="264" bestFit="1" customWidth="1"/>
    <col min="13592" max="13592" width="2.28515625" style="264" customWidth="1"/>
    <col min="13593" max="13593" width="6" style="264" customWidth="1"/>
    <col min="13594" max="13594" width="2.42578125" style="264" customWidth="1"/>
    <col min="13595" max="13595" width="6.140625" style="264" customWidth="1"/>
    <col min="13596" max="13596" width="2.7109375" style="264" customWidth="1"/>
    <col min="13597" max="13824" width="11.42578125" style="264"/>
    <col min="13825" max="13825" width="25.42578125" style="264" customWidth="1"/>
    <col min="13826" max="13826" width="27.140625" style="264" customWidth="1"/>
    <col min="13827" max="13827" width="5.5703125" style="264" bestFit="1" customWidth="1"/>
    <col min="13828" max="13828" width="2.7109375" style="264" customWidth="1"/>
    <col min="13829" max="13829" width="5.5703125" style="264" bestFit="1" customWidth="1"/>
    <col min="13830" max="13830" width="2.7109375" style="264" customWidth="1"/>
    <col min="13831" max="13831" width="5.85546875" style="264" customWidth="1"/>
    <col min="13832" max="13832" width="3.140625" style="264" customWidth="1"/>
    <col min="13833" max="13833" width="5.5703125" style="264" bestFit="1" customWidth="1"/>
    <col min="13834" max="13834" width="1.7109375" style="264" customWidth="1"/>
    <col min="13835" max="13835" width="5.5703125" style="264" bestFit="1" customWidth="1"/>
    <col min="13836" max="13836" width="1.7109375" style="264" customWidth="1"/>
    <col min="13837" max="13837" width="5.5703125" style="264" bestFit="1" customWidth="1"/>
    <col min="13838" max="13838" width="2.28515625" style="264" customWidth="1"/>
    <col min="13839" max="13839" width="5.5703125" style="264" bestFit="1" customWidth="1"/>
    <col min="13840" max="13840" width="1.5703125" style="264" customWidth="1"/>
    <col min="13841" max="13841" width="5.5703125" style="264" bestFit="1" customWidth="1"/>
    <col min="13842" max="13842" width="1.7109375" style="264" customWidth="1"/>
    <col min="13843" max="13843" width="5.5703125" style="264" bestFit="1" customWidth="1"/>
    <col min="13844" max="13844" width="1.7109375" style="264" customWidth="1"/>
    <col min="13845" max="13845" width="5.5703125" style="264" bestFit="1" customWidth="1"/>
    <col min="13846" max="13846" width="1.7109375" style="264" customWidth="1"/>
    <col min="13847" max="13847" width="5.5703125" style="264" bestFit="1" customWidth="1"/>
    <col min="13848" max="13848" width="2.28515625" style="264" customWidth="1"/>
    <col min="13849" max="13849" width="6" style="264" customWidth="1"/>
    <col min="13850" max="13850" width="2.42578125" style="264" customWidth="1"/>
    <col min="13851" max="13851" width="6.140625" style="264" customWidth="1"/>
    <col min="13852" max="13852" width="2.7109375" style="264" customWidth="1"/>
    <col min="13853" max="14080" width="11.42578125" style="264"/>
    <col min="14081" max="14081" width="25.42578125" style="264" customWidth="1"/>
    <col min="14082" max="14082" width="27.140625" style="264" customWidth="1"/>
    <col min="14083" max="14083" width="5.5703125" style="264" bestFit="1" customWidth="1"/>
    <col min="14084" max="14084" width="2.7109375" style="264" customWidth="1"/>
    <col min="14085" max="14085" width="5.5703125" style="264" bestFit="1" customWidth="1"/>
    <col min="14086" max="14086" width="2.7109375" style="264" customWidth="1"/>
    <col min="14087" max="14087" width="5.85546875" style="264" customWidth="1"/>
    <col min="14088" max="14088" width="3.140625" style="264" customWidth="1"/>
    <col min="14089" max="14089" width="5.5703125" style="264" bestFit="1" customWidth="1"/>
    <col min="14090" max="14090" width="1.7109375" style="264" customWidth="1"/>
    <col min="14091" max="14091" width="5.5703125" style="264" bestFit="1" customWidth="1"/>
    <col min="14092" max="14092" width="1.7109375" style="264" customWidth="1"/>
    <col min="14093" max="14093" width="5.5703125" style="264" bestFit="1" customWidth="1"/>
    <col min="14094" max="14094" width="2.28515625" style="264" customWidth="1"/>
    <col min="14095" max="14095" width="5.5703125" style="264" bestFit="1" customWidth="1"/>
    <col min="14096" max="14096" width="1.5703125" style="264" customWidth="1"/>
    <col min="14097" max="14097" width="5.5703125" style="264" bestFit="1" customWidth="1"/>
    <col min="14098" max="14098" width="1.7109375" style="264" customWidth="1"/>
    <col min="14099" max="14099" width="5.5703125" style="264" bestFit="1" customWidth="1"/>
    <col min="14100" max="14100" width="1.7109375" style="264" customWidth="1"/>
    <col min="14101" max="14101" width="5.5703125" style="264" bestFit="1" customWidth="1"/>
    <col min="14102" max="14102" width="1.7109375" style="264" customWidth="1"/>
    <col min="14103" max="14103" width="5.5703125" style="264" bestFit="1" customWidth="1"/>
    <col min="14104" max="14104" width="2.28515625" style="264" customWidth="1"/>
    <col min="14105" max="14105" width="6" style="264" customWidth="1"/>
    <col min="14106" max="14106" width="2.42578125" style="264" customWidth="1"/>
    <col min="14107" max="14107" width="6.140625" style="264" customWidth="1"/>
    <col min="14108" max="14108" width="2.7109375" style="264" customWidth="1"/>
    <col min="14109" max="14336" width="11.42578125" style="264"/>
    <col min="14337" max="14337" width="25.42578125" style="264" customWidth="1"/>
    <col min="14338" max="14338" width="27.140625" style="264" customWidth="1"/>
    <col min="14339" max="14339" width="5.5703125" style="264" bestFit="1" customWidth="1"/>
    <col min="14340" max="14340" width="2.7109375" style="264" customWidth="1"/>
    <col min="14341" max="14341" width="5.5703125" style="264" bestFit="1" customWidth="1"/>
    <col min="14342" max="14342" width="2.7109375" style="264" customWidth="1"/>
    <col min="14343" max="14343" width="5.85546875" style="264" customWidth="1"/>
    <col min="14344" max="14344" width="3.140625" style="264" customWidth="1"/>
    <col min="14345" max="14345" width="5.5703125" style="264" bestFit="1" customWidth="1"/>
    <col min="14346" max="14346" width="1.7109375" style="264" customWidth="1"/>
    <col min="14347" max="14347" width="5.5703125" style="264" bestFit="1" customWidth="1"/>
    <col min="14348" max="14348" width="1.7109375" style="264" customWidth="1"/>
    <col min="14349" max="14349" width="5.5703125" style="264" bestFit="1" customWidth="1"/>
    <col min="14350" max="14350" width="2.28515625" style="264" customWidth="1"/>
    <col min="14351" max="14351" width="5.5703125" style="264" bestFit="1" customWidth="1"/>
    <col min="14352" max="14352" width="1.5703125" style="264" customWidth="1"/>
    <col min="14353" max="14353" width="5.5703125" style="264" bestFit="1" customWidth="1"/>
    <col min="14354" max="14354" width="1.7109375" style="264" customWidth="1"/>
    <col min="14355" max="14355" width="5.5703125" style="264" bestFit="1" customWidth="1"/>
    <col min="14356" max="14356" width="1.7109375" style="264" customWidth="1"/>
    <col min="14357" max="14357" width="5.5703125" style="264" bestFit="1" customWidth="1"/>
    <col min="14358" max="14358" width="1.7109375" style="264" customWidth="1"/>
    <col min="14359" max="14359" width="5.5703125" style="264" bestFit="1" customWidth="1"/>
    <col min="14360" max="14360" width="2.28515625" style="264" customWidth="1"/>
    <col min="14361" max="14361" width="6" style="264" customWidth="1"/>
    <col min="14362" max="14362" width="2.42578125" style="264" customWidth="1"/>
    <col min="14363" max="14363" width="6.140625" style="264" customWidth="1"/>
    <col min="14364" max="14364" width="2.7109375" style="264" customWidth="1"/>
    <col min="14365" max="14592" width="11.42578125" style="264"/>
    <col min="14593" max="14593" width="25.42578125" style="264" customWidth="1"/>
    <col min="14594" max="14594" width="27.140625" style="264" customWidth="1"/>
    <col min="14595" max="14595" width="5.5703125" style="264" bestFit="1" customWidth="1"/>
    <col min="14596" max="14596" width="2.7109375" style="264" customWidth="1"/>
    <col min="14597" max="14597" width="5.5703125" style="264" bestFit="1" customWidth="1"/>
    <col min="14598" max="14598" width="2.7109375" style="264" customWidth="1"/>
    <col min="14599" max="14599" width="5.85546875" style="264" customWidth="1"/>
    <col min="14600" max="14600" width="3.140625" style="264" customWidth="1"/>
    <col min="14601" max="14601" width="5.5703125" style="264" bestFit="1" customWidth="1"/>
    <col min="14602" max="14602" width="1.7109375" style="264" customWidth="1"/>
    <col min="14603" max="14603" width="5.5703125" style="264" bestFit="1" customWidth="1"/>
    <col min="14604" max="14604" width="1.7109375" style="264" customWidth="1"/>
    <col min="14605" max="14605" width="5.5703125" style="264" bestFit="1" customWidth="1"/>
    <col min="14606" max="14606" width="2.28515625" style="264" customWidth="1"/>
    <col min="14607" max="14607" width="5.5703125" style="264" bestFit="1" customWidth="1"/>
    <col min="14608" max="14608" width="1.5703125" style="264" customWidth="1"/>
    <col min="14609" max="14609" width="5.5703125" style="264" bestFit="1" customWidth="1"/>
    <col min="14610" max="14610" width="1.7109375" style="264" customWidth="1"/>
    <col min="14611" max="14611" width="5.5703125" style="264" bestFit="1" customWidth="1"/>
    <col min="14612" max="14612" width="1.7109375" style="264" customWidth="1"/>
    <col min="14613" max="14613" width="5.5703125" style="264" bestFit="1" customWidth="1"/>
    <col min="14614" max="14614" width="1.7109375" style="264" customWidth="1"/>
    <col min="14615" max="14615" width="5.5703125" style="264" bestFit="1" customWidth="1"/>
    <col min="14616" max="14616" width="2.28515625" style="264" customWidth="1"/>
    <col min="14617" max="14617" width="6" style="264" customWidth="1"/>
    <col min="14618" max="14618" width="2.42578125" style="264" customWidth="1"/>
    <col min="14619" max="14619" width="6.140625" style="264" customWidth="1"/>
    <col min="14620" max="14620" width="2.7109375" style="264" customWidth="1"/>
    <col min="14621" max="14848" width="11.42578125" style="264"/>
    <col min="14849" max="14849" width="25.42578125" style="264" customWidth="1"/>
    <col min="14850" max="14850" width="27.140625" style="264" customWidth="1"/>
    <col min="14851" max="14851" width="5.5703125" style="264" bestFit="1" customWidth="1"/>
    <col min="14852" max="14852" width="2.7109375" style="264" customWidth="1"/>
    <col min="14853" max="14853" width="5.5703125" style="264" bestFit="1" customWidth="1"/>
    <col min="14854" max="14854" width="2.7109375" style="264" customWidth="1"/>
    <col min="14855" max="14855" width="5.85546875" style="264" customWidth="1"/>
    <col min="14856" max="14856" width="3.140625" style="264" customWidth="1"/>
    <col min="14857" max="14857" width="5.5703125" style="264" bestFit="1" customWidth="1"/>
    <col min="14858" max="14858" width="1.7109375" style="264" customWidth="1"/>
    <col min="14859" max="14859" width="5.5703125" style="264" bestFit="1" customWidth="1"/>
    <col min="14860" max="14860" width="1.7109375" style="264" customWidth="1"/>
    <col min="14861" max="14861" width="5.5703125" style="264" bestFit="1" customWidth="1"/>
    <col min="14862" max="14862" width="2.28515625" style="264" customWidth="1"/>
    <col min="14863" max="14863" width="5.5703125" style="264" bestFit="1" customWidth="1"/>
    <col min="14864" max="14864" width="1.5703125" style="264" customWidth="1"/>
    <col min="14865" max="14865" width="5.5703125" style="264" bestFit="1" customWidth="1"/>
    <col min="14866" max="14866" width="1.7109375" style="264" customWidth="1"/>
    <col min="14867" max="14867" width="5.5703125" style="264" bestFit="1" customWidth="1"/>
    <col min="14868" max="14868" width="1.7109375" style="264" customWidth="1"/>
    <col min="14869" max="14869" width="5.5703125" style="264" bestFit="1" customWidth="1"/>
    <col min="14870" max="14870" width="1.7109375" style="264" customWidth="1"/>
    <col min="14871" max="14871" width="5.5703125" style="264" bestFit="1" customWidth="1"/>
    <col min="14872" max="14872" width="2.28515625" style="264" customWidth="1"/>
    <col min="14873" max="14873" width="6" style="264" customWidth="1"/>
    <col min="14874" max="14874" width="2.42578125" style="264" customWidth="1"/>
    <col min="14875" max="14875" width="6.140625" style="264" customWidth="1"/>
    <col min="14876" max="14876" width="2.7109375" style="264" customWidth="1"/>
    <col min="14877" max="15104" width="11.42578125" style="264"/>
    <col min="15105" max="15105" width="25.42578125" style="264" customWidth="1"/>
    <col min="15106" max="15106" width="27.140625" style="264" customWidth="1"/>
    <col min="15107" max="15107" width="5.5703125" style="264" bestFit="1" customWidth="1"/>
    <col min="15108" max="15108" width="2.7109375" style="264" customWidth="1"/>
    <col min="15109" max="15109" width="5.5703125" style="264" bestFit="1" customWidth="1"/>
    <col min="15110" max="15110" width="2.7109375" style="264" customWidth="1"/>
    <col min="15111" max="15111" width="5.85546875" style="264" customWidth="1"/>
    <col min="15112" max="15112" width="3.140625" style="264" customWidth="1"/>
    <col min="15113" max="15113" width="5.5703125" style="264" bestFit="1" customWidth="1"/>
    <col min="15114" max="15114" width="1.7109375" style="264" customWidth="1"/>
    <col min="15115" max="15115" width="5.5703125" style="264" bestFit="1" customWidth="1"/>
    <col min="15116" max="15116" width="1.7109375" style="264" customWidth="1"/>
    <col min="15117" max="15117" width="5.5703125" style="264" bestFit="1" customWidth="1"/>
    <col min="15118" max="15118" width="2.28515625" style="264" customWidth="1"/>
    <col min="15119" max="15119" width="5.5703125" style="264" bestFit="1" customWidth="1"/>
    <col min="15120" max="15120" width="1.5703125" style="264" customWidth="1"/>
    <col min="15121" max="15121" width="5.5703125" style="264" bestFit="1" customWidth="1"/>
    <col min="15122" max="15122" width="1.7109375" style="264" customWidth="1"/>
    <col min="15123" max="15123" width="5.5703125" style="264" bestFit="1" customWidth="1"/>
    <col min="15124" max="15124" width="1.7109375" style="264" customWidth="1"/>
    <col min="15125" max="15125" width="5.5703125" style="264" bestFit="1" customWidth="1"/>
    <col min="15126" max="15126" width="1.7109375" style="264" customWidth="1"/>
    <col min="15127" max="15127" width="5.5703125" style="264" bestFit="1" customWidth="1"/>
    <col min="15128" max="15128" width="2.28515625" style="264" customWidth="1"/>
    <col min="15129" max="15129" width="6" style="264" customWidth="1"/>
    <col min="15130" max="15130" width="2.42578125" style="264" customWidth="1"/>
    <col min="15131" max="15131" width="6.140625" style="264" customWidth="1"/>
    <col min="15132" max="15132" width="2.7109375" style="264" customWidth="1"/>
    <col min="15133" max="15360" width="11.42578125" style="264"/>
    <col min="15361" max="15361" width="25.42578125" style="264" customWidth="1"/>
    <col min="15362" max="15362" width="27.140625" style="264" customWidth="1"/>
    <col min="15363" max="15363" width="5.5703125" style="264" bestFit="1" customWidth="1"/>
    <col min="15364" max="15364" width="2.7109375" style="264" customWidth="1"/>
    <col min="15365" max="15365" width="5.5703125" style="264" bestFit="1" customWidth="1"/>
    <col min="15366" max="15366" width="2.7109375" style="264" customWidth="1"/>
    <col min="15367" max="15367" width="5.85546875" style="264" customWidth="1"/>
    <col min="15368" max="15368" width="3.140625" style="264" customWidth="1"/>
    <col min="15369" max="15369" width="5.5703125" style="264" bestFit="1" customWidth="1"/>
    <col min="15370" max="15370" width="1.7109375" style="264" customWidth="1"/>
    <col min="15371" max="15371" width="5.5703125" style="264" bestFit="1" customWidth="1"/>
    <col min="15372" max="15372" width="1.7109375" style="264" customWidth="1"/>
    <col min="15373" max="15373" width="5.5703125" style="264" bestFit="1" customWidth="1"/>
    <col min="15374" max="15374" width="2.28515625" style="264" customWidth="1"/>
    <col min="15375" max="15375" width="5.5703125" style="264" bestFit="1" customWidth="1"/>
    <col min="15376" max="15376" width="1.5703125" style="264" customWidth="1"/>
    <col min="15377" max="15377" width="5.5703125" style="264" bestFit="1" customWidth="1"/>
    <col min="15378" max="15378" width="1.7109375" style="264" customWidth="1"/>
    <col min="15379" max="15379" width="5.5703125" style="264" bestFit="1" customWidth="1"/>
    <col min="15380" max="15380" width="1.7109375" style="264" customWidth="1"/>
    <col min="15381" max="15381" width="5.5703125" style="264" bestFit="1" customWidth="1"/>
    <col min="15382" max="15382" width="1.7109375" style="264" customWidth="1"/>
    <col min="15383" max="15383" width="5.5703125" style="264" bestFit="1" customWidth="1"/>
    <col min="15384" max="15384" width="2.28515625" style="264" customWidth="1"/>
    <col min="15385" max="15385" width="6" style="264" customWidth="1"/>
    <col min="15386" max="15386" width="2.42578125" style="264" customWidth="1"/>
    <col min="15387" max="15387" width="6.140625" style="264" customWidth="1"/>
    <col min="15388" max="15388" width="2.7109375" style="264" customWidth="1"/>
    <col min="15389" max="15616" width="11.42578125" style="264"/>
    <col min="15617" max="15617" width="25.42578125" style="264" customWidth="1"/>
    <col min="15618" max="15618" width="27.140625" style="264" customWidth="1"/>
    <col min="15619" max="15619" width="5.5703125" style="264" bestFit="1" customWidth="1"/>
    <col min="15620" max="15620" width="2.7109375" style="264" customWidth="1"/>
    <col min="15621" max="15621" width="5.5703125" style="264" bestFit="1" customWidth="1"/>
    <col min="15622" max="15622" width="2.7109375" style="264" customWidth="1"/>
    <col min="15623" max="15623" width="5.85546875" style="264" customWidth="1"/>
    <col min="15624" max="15624" width="3.140625" style="264" customWidth="1"/>
    <col min="15625" max="15625" width="5.5703125" style="264" bestFit="1" customWidth="1"/>
    <col min="15626" max="15626" width="1.7109375" style="264" customWidth="1"/>
    <col min="15627" max="15627" width="5.5703125" style="264" bestFit="1" customWidth="1"/>
    <col min="15628" max="15628" width="1.7109375" style="264" customWidth="1"/>
    <col min="15629" max="15629" width="5.5703125" style="264" bestFit="1" customWidth="1"/>
    <col min="15630" max="15630" width="2.28515625" style="264" customWidth="1"/>
    <col min="15631" max="15631" width="5.5703125" style="264" bestFit="1" customWidth="1"/>
    <col min="15632" max="15632" width="1.5703125" style="264" customWidth="1"/>
    <col min="15633" max="15633" width="5.5703125" style="264" bestFit="1" customWidth="1"/>
    <col min="15634" max="15634" width="1.7109375" style="264" customWidth="1"/>
    <col min="15635" max="15635" width="5.5703125" style="264" bestFit="1" customWidth="1"/>
    <col min="15636" max="15636" width="1.7109375" style="264" customWidth="1"/>
    <col min="15637" max="15637" width="5.5703125" style="264" bestFit="1" customWidth="1"/>
    <col min="15638" max="15638" width="1.7109375" style="264" customWidth="1"/>
    <col min="15639" max="15639" width="5.5703125" style="264" bestFit="1" customWidth="1"/>
    <col min="15640" max="15640" width="2.28515625" style="264" customWidth="1"/>
    <col min="15641" max="15641" width="6" style="264" customWidth="1"/>
    <col min="15642" max="15642" width="2.42578125" style="264" customWidth="1"/>
    <col min="15643" max="15643" width="6.140625" style="264" customWidth="1"/>
    <col min="15644" max="15644" width="2.7109375" style="264" customWidth="1"/>
    <col min="15645" max="15872" width="11.42578125" style="264"/>
    <col min="15873" max="15873" width="25.42578125" style="264" customWidth="1"/>
    <col min="15874" max="15874" width="27.140625" style="264" customWidth="1"/>
    <col min="15875" max="15875" width="5.5703125" style="264" bestFit="1" customWidth="1"/>
    <col min="15876" max="15876" width="2.7109375" style="264" customWidth="1"/>
    <col min="15877" max="15877" width="5.5703125" style="264" bestFit="1" customWidth="1"/>
    <col min="15878" max="15878" width="2.7109375" style="264" customWidth="1"/>
    <col min="15879" max="15879" width="5.85546875" style="264" customWidth="1"/>
    <col min="15880" max="15880" width="3.140625" style="264" customWidth="1"/>
    <col min="15881" max="15881" width="5.5703125" style="264" bestFit="1" customWidth="1"/>
    <col min="15882" max="15882" width="1.7109375" style="264" customWidth="1"/>
    <col min="15883" max="15883" width="5.5703125" style="264" bestFit="1" customWidth="1"/>
    <col min="15884" max="15884" width="1.7109375" style="264" customWidth="1"/>
    <col min="15885" max="15885" width="5.5703125" style="264" bestFit="1" customWidth="1"/>
    <col min="15886" max="15886" width="2.28515625" style="264" customWidth="1"/>
    <col min="15887" max="15887" width="5.5703125" style="264" bestFit="1" customWidth="1"/>
    <col min="15888" max="15888" width="1.5703125" style="264" customWidth="1"/>
    <col min="15889" max="15889" width="5.5703125" style="264" bestFit="1" customWidth="1"/>
    <col min="15890" max="15890" width="1.7109375" style="264" customWidth="1"/>
    <col min="15891" max="15891" width="5.5703125" style="264" bestFit="1" customWidth="1"/>
    <col min="15892" max="15892" width="1.7109375" style="264" customWidth="1"/>
    <col min="15893" max="15893" width="5.5703125" style="264" bestFit="1" customWidth="1"/>
    <col min="15894" max="15894" width="1.7109375" style="264" customWidth="1"/>
    <col min="15895" max="15895" width="5.5703125" style="264" bestFit="1" customWidth="1"/>
    <col min="15896" max="15896" width="2.28515625" style="264" customWidth="1"/>
    <col min="15897" max="15897" width="6" style="264" customWidth="1"/>
    <col min="15898" max="15898" width="2.42578125" style="264" customWidth="1"/>
    <col min="15899" max="15899" width="6.140625" style="264" customWidth="1"/>
    <col min="15900" max="15900" width="2.7109375" style="264" customWidth="1"/>
    <col min="15901" max="16128" width="11.42578125" style="264"/>
    <col min="16129" max="16129" width="25.42578125" style="264" customWidth="1"/>
    <col min="16130" max="16130" width="27.140625" style="264" customWidth="1"/>
    <col min="16131" max="16131" width="5.5703125" style="264" bestFit="1" customWidth="1"/>
    <col min="16132" max="16132" width="2.7109375" style="264" customWidth="1"/>
    <col min="16133" max="16133" width="5.5703125" style="264" bestFit="1" customWidth="1"/>
    <col min="16134" max="16134" width="2.7109375" style="264" customWidth="1"/>
    <col min="16135" max="16135" width="5.85546875" style="264" customWidth="1"/>
    <col min="16136" max="16136" width="3.140625" style="264" customWidth="1"/>
    <col min="16137" max="16137" width="5.5703125" style="264" bestFit="1" customWidth="1"/>
    <col min="16138" max="16138" width="1.7109375" style="264" customWidth="1"/>
    <col min="16139" max="16139" width="5.5703125" style="264" bestFit="1" customWidth="1"/>
    <col min="16140" max="16140" width="1.7109375" style="264" customWidth="1"/>
    <col min="16141" max="16141" width="5.5703125" style="264" bestFit="1" customWidth="1"/>
    <col min="16142" max="16142" width="2.28515625" style="264" customWidth="1"/>
    <col min="16143" max="16143" width="5.5703125" style="264" bestFit="1" customWidth="1"/>
    <col min="16144" max="16144" width="1.5703125" style="264" customWidth="1"/>
    <col min="16145" max="16145" width="5.5703125" style="264" bestFit="1" customWidth="1"/>
    <col min="16146" max="16146" width="1.7109375" style="264" customWidth="1"/>
    <col min="16147" max="16147" width="5.5703125" style="264" bestFit="1" customWidth="1"/>
    <col min="16148" max="16148" width="1.7109375" style="264" customWidth="1"/>
    <col min="16149" max="16149" width="5.5703125" style="264" bestFit="1" customWidth="1"/>
    <col min="16150" max="16150" width="1.7109375" style="264" customWidth="1"/>
    <col min="16151" max="16151" width="5.5703125" style="264" bestFit="1" customWidth="1"/>
    <col min="16152" max="16152" width="2.28515625" style="264" customWidth="1"/>
    <col min="16153" max="16153" width="6" style="264" customWidth="1"/>
    <col min="16154" max="16154" width="2.42578125" style="264" customWidth="1"/>
    <col min="16155" max="16155" width="6.140625" style="264" customWidth="1"/>
    <col min="16156" max="16156" width="2.7109375" style="264" customWidth="1"/>
    <col min="16157" max="16384" width="11.42578125" style="264"/>
  </cols>
  <sheetData>
    <row r="1" spans="1:29" s="243" customFormat="1" ht="18" x14ac:dyDescent="0.25">
      <c r="A1" s="443" t="s">
        <v>914</v>
      </c>
      <c r="B1" s="459"/>
      <c r="C1" s="459"/>
      <c r="D1" s="459"/>
      <c r="E1" s="459"/>
      <c r="F1" s="459"/>
      <c r="G1" s="459"/>
      <c r="H1" s="460"/>
      <c r="I1" s="447"/>
      <c r="J1" s="447"/>
      <c r="K1" s="447"/>
      <c r="L1" s="447"/>
      <c r="M1" s="460"/>
      <c r="N1" s="460"/>
      <c r="O1" s="460"/>
      <c r="P1" s="460"/>
      <c r="Q1" s="460"/>
      <c r="R1" s="460"/>
      <c r="S1" s="447"/>
      <c r="T1" s="447"/>
      <c r="U1" s="447"/>
      <c r="V1" s="447"/>
      <c r="W1" s="447"/>
      <c r="X1" s="447"/>
      <c r="Y1" s="447"/>
      <c r="Z1" s="447"/>
      <c r="AA1" s="447"/>
      <c r="AB1" s="180" t="s">
        <v>712</v>
      </c>
    </row>
    <row r="2" spans="1:29" s="243" customFormat="1" ht="18" customHeight="1" x14ac:dyDescent="0.25">
      <c r="A2" s="266" t="s">
        <v>915</v>
      </c>
      <c r="B2" s="461"/>
      <c r="C2" s="462"/>
      <c r="D2" s="462"/>
      <c r="E2" s="449"/>
      <c r="F2" s="462"/>
      <c r="G2" s="462"/>
      <c r="H2" s="447"/>
      <c r="I2" s="447"/>
      <c r="J2" s="447"/>
      <c r="K2" s="447"/>
      <c r="L2" s="447"/>
      <c r="M2" s="248"/>
      <c r="N2" s="248"/>
      <c r="O2" s="453"/>
      <c r="P2" s="453"/>
      <c r="Q2" s="453"/>
      <c r="R2" s="453"/>
      <c r="S2" s="453"/>
      <c r="T2" s="453"/>
      <c r="U2" s="453"/>
      <c r="V2" s="453"/>
      <c r="W2" s="447"/>
      <c r="X2" s="447"/>
      <c r="Y2" s="447"/>
      <c r="Z2" s="447"/>
      <c r="AA2" s="447"/>
      <c r="AB2" s="447"/>
    </row>
    <row r="3" spans="1:29" s="243" customFormat="1" ht="18.75" customHeight="1" x14ac:dyDescent="0.25">
      <c r="A3" s="450"/>
      <c r="B3" s="463"/>
      <c r="C3" s="447"/>
      <c r="D3" s="447"/>
      <c r="E3" s="447"/>
      <c r="F3" s="447"/>
      <c r="G3" s="447"/>
      <c r="H3" s="447"/>
      <c r="I3" s="447"/>
      <c r="J3" s="447"/>
      <c r="K3" s="447"/>
      <c r="L3" s="447"/>
      <c r="M3" s="248"/>
      <c r="N3" s="248"/>
      <c r="O3" s="453"/>
      <c r="P3" s="453"/>
      <c r="Q3" s="453"/>
      <c r="R3" s="453"/>
      <c r="S3" s="453"/>
      <c r="T3" s="453"/>
      <c r="U3" s="453"/>
      <c r="V3" s="453"/>
      <c r="W3" s="447"/>
      <c r="X3" s="447"/>
      <c r="Y3" s="447"/>
      <c r="Z3" s="447"/>
      <c r="AA3" s="450"/>
      <c r="AB3" s="450"/>
    </row>
    <row r="4" spans="1:29" s="243" customFormat="1" ht="18" customHeight="1" x14ac:dyDescent="0.25">
      <c r="A4" s="267" t="s">
        <v>916</v>
      </c>
      <c r="B4" s="967" t="s">
        <v>917</v>
      </c>
      <c r="C4" s="969" t="s">
        <v>918</v>
      </c>
      <c r="D4" s="970"/>
      <c r="E4" s="970"/>
      <c r="F4" s="970"/>
      <c r="G4" s="970"/>
      <c r="H4" s="970"/>
      <c r="I4" s="970"/>
      <c r="J4" s="970"/>
      <c r="K4" s="970"/>
      <c r="L4" s="970"/>
      <c r="M4" s="970"/>
      <c r="N4" s="970"/>
      <c r="O4" s="970"/>
      <c r="P4" s="970"/>
      <c r="Q4" s="970"/>
      <c r="R4" s="970"/>
      <c r="S4" s="970"/>
      <c r="T4" s="970"/>
      <c r="U4" s="970"/>
      <c r="V4" s="970"/>
      <c r="W4" s="970"/>
      <c r="X4" s="970"/>
      <c r="Y4" s="970"/>
      <c r="Z4" s="970"/>
      <c r="AA4" s="971" t="s">
        <v>919</v>
      </c>
      <c r="AB4" s="971"/>
    </row>
    <row r="5" spans="1:29" s="243" customFormat="1" ht="18" customHeight="1" x14ac:dyDescent="0.25">
      <c r="A5" s="268" t="s">
        <v>920</v>
      </c>
      <c r="B5" s="968"/>
      <c r="C5" s="964" t="s">
        <v>921</v>
      </c>
      <c r="D5" s="964"/>
      <c r="E5" s="964" t="s">
        <v>922</v>
      </c>
      <c r="F5" s="964"/>
      <c r="G5" s="964" t="s">
        <v>923</v>
      </c>
      <c r="H5" s="964"/>
      <c r="I5" s="964" t="s">
        <v>924</v>
      </c>
      <c r="J5" s="964"/>
      <c r="K5" s="964" t="s">
        <v>923</v>
      </c>
      <c r="L5" s="964"/>
      <c r="M5" s="964" t="s">
        <v>925</v>
      </c>
      <c r="N5" s="964"/>
      <c r="O5" s="964" t="s">
        <v>925</v>
      </c>
      <c r="P5" s="964"/>
      <c r="Q5" s="964" t="s">
        <v>924</v>
      </c>
      <c r="R5" s="964"/>
      <c r="S5" s="964" t="s">
        <v>926</v>
      </c>
      <c r="T5" s="964"/>
      <c r="U5" s="964" t="s">
        <v>927</v>
      </c>
      <c r="V5" s="964"/>
      <c r="W5" s="964" t="s">
        <v>928</v>
      </c>
      <c r="X5" s="964"/>
      <c r="Y5" s="964" t="s">
        <v>929</v>
      </c>
      <c r="Z5" s="965"/>
      <c r="AA5" s="972"/>
      <c r="AB5" s="972"/>
    </row>
    <row r="6" spans="1:29" s="243" customFormat="1" ht="15" customHeight="1" x14ac:dyDescent="0.25">
      <c r="A6" s="760" t="s">
        <v>21</v>
      </c>
      <c r="B6" s="761">
        <v>2013</v>
      </c>
      <c r="C6" s="762">
        <v>20.2</v>
      </c>
      <c r="D6" s="762"/>
      <c r="E6" s="762">
        <v>22</v>
      </c>
      <c r="F6" s="762"/>
      <c r="G6" s="762">
        <v>22.4</v>
      </c>
      <c r="H6" s="762"/>
      <c r="I6" s="762">
        <v>25.6</v>
      </c>
      <c r="J6" s="762"/>
      <c r="K6" s="762">
        <v>26.1</v>
      </c>
      <c r="L6" s="762"/>
      <c r="M6" s="762">
        <v>23.5</v>
      </c>
      <c r="N6" s="762"/>
      <c r="O6" s="762">
        <v>21.8</v>
      </c>
      <c r="P6" s="762"/>
      <c r="Q6" s="762">
        <v>22.5</v>
      </c>
      <c r="R6" s="762"/>
      <c r="S6" s="762">
        <v>22.2</v>
      </c>
      <c r="T6" s="762"/>
      <c r="U6" s="762">
        <v>22.1</v>
      </c>
      <c r="V6" s="762"/>
      <c r="W6" s="762">
        <v>21</v>
      </c>
      <c r="X6" s="762"/>
      <c r="Y6" s="762">
        <v>20.3</v>
      </c>
      <c r="Z6" s="763"/>
      <c r="AA6" s="764">
        <f>AVERAGE(C6:Z6)</f>
        <v>22.474999999999998</v>
      </c>
      <c r="AB6" s="765"/>
      <c r="AC6" s="269"/>
    </row>
    <row r="7" spans="1:29" s="243" customFormat="1" ht="15" customHeight="1" x14ac:dyDescent="0.25">
      <c r="A7" s="303" t="s">
        <v>930</v>
      </c>
      <c r="B7" s="766" t="s">
        <v>931</v>
      </c>
      <c r="C7" s="767">
        <v>18.399999999999999</v>
      </c>
      <c r="D7" s="767"/>
      <c r="E7" s="767">
        <v>19.600000000000001</v>
      </c>
      <c r="F7" s="767"/>
      <c r="G7" s="767">
        <v>21.9</v>
      </c>
      <c r="H7" s="767"/>
      <c r="I7" s="767">
        <v>23.6</v>
      </c>
      <c r="J7" s="767"/>
      <c r="K7" s="767">
        <v>23.9</v>
      </c>
      <c r="L7" s="767"/>
      <c r="M7" s="767">
        <v>22.8</v>
      </c>
      <c r="N7" s="767"/>
      <c r="O7" s="767">
        <v>21.5</v>
      </c>
      <c r="P7" s="767"/>
      <c r="Q7" s="767">
        <v>21.3</v>
      </c>
      <c r="R7" s="767"/>
      <c r="S7" s="767">
        <v>21.1</v>
      </c>
      <c r="T7" s="767"/>
      <c r="U7" s="767">
        <v>20.6</v>
      </c>
      <c r="V7" s="767"/>
      <c r="W7" s="767">
        <v>19.600000000000001</v>
      </c>
      <c r="X7" s="767"/>
      <c r="Y7" s="767">
        <v>18.5</v>
      </c>
      <c r="Z7" s="768"/>
      <c r="AA7" s="769">
        <f>AVERAGE(C7:Z7)</f>
        <v>21.066666666666666</v>
      </c>
      <c r="AB7" s="302"/>
    </row>
    <row r="8" spans="1:29" s="243" customFormat="1" ht="15" customHeight="1" x14ac:dyDescent="0.25">
      <c r="A8" s="303" t="s">
        <v>932</v>
      </c>
      <c r="B8" s="766">
        <v>1974</v>
      </c>
      <c r="C8" s="767">
        <v>12.5</v>
      </c>
      <c r="D8" s="767"/>
      <c r="E8" s="767">
        <v>13.1</v>
      </c>
      <c r="F8" s="767"/>
      <c r="G8" s="767">
        <v>14.7</v>
      </c>
      <c r="H8" s="767"/>
      <c r="I8" s="767">
        <v>17</v>
      </c>
      <c r="J8" s="767"/>
      <c r="K8" s="767">
        <v>17.100000000000001</v>
      </c>
      <c r="L8" s="767"/>
      <c r="M8" s="767">
        <v>15.5</v>
      </c>
      <c r="N8" s="767"/>
      <c r="O8" s="767">
        <v>13.5</v>
      </c>
      <c r="P8" s="767"/>
      <c r="Q8" s="767">
        <v>14.4</v>
      </c>
      <c r="R8" s="767"/>
      <c r="S8" s="767">
        <v>13.4</v>
      </c>
      <c r="T8" s="767"/>
      <c r="U8" s="767">
        <v>12.9</v>
      </c>
      <c r="V8" s="767"/>
      <c r="W8" s="767">
        <v>11.8</v>
      </c>
      <c r="X8" s="767"/>
      <c r="Y8" s="767">
        <v>19.399999999999999</v>
      </c>
      <c r="Z8" s="768"/>
      <c r="AA8" s="769">
        <f>AVERAGE(C8:Z8)</f>
        <v>14.608333333333336</v>
      </c>
      <c r="AB8" s="302"/>
    </row>
    <row r="9" spans="1:29" s="243" customFormat="1" ht="15" customHeight="1" x14ac:dyDescent="0.25">
      <c r="A9" s="303" t="s">
        <v>933</v>
      </c>
      <c r="B9" s="766">
        <v>1949</v>
      </c>
      <c r="C9" s="767">
        <v>22</v>
      </c>
      <c r="D9" s="767"/>
      <c r="E9" s="767">
        <v>24.4</v>
      </c>
      <c r="F9" s="767"/>
      <c r="G9" s="767">
        <v>26.9</v>
      </c>
      <c r="H9" s="767"/>
      <c r="I9" s="767">
        <v>26.9</v>
      </c>
      <c r="J9" s="767">
        <v>26</v>
      </c>
      <c r="K9" s="767">
        <v>27.7</v>
      </c>
      <c r="L9" s="767">
        <v>25.7</v>
      </c>
      <c r="M9" s="767">
        <v>26.1</v>
      </c>
      <c r="N9" s="767"/>
      <c r="O9" s="767">
        <v>25.4</v>
      </c>
      <c r="P9" s="767"/>
      <c r="Q9" s="767">
        <v>26</v>
      </c>
      <c r="R9" s="767"/>
      <c r="S9" s="767">
        <v>25.5</v>
      </c>
      <c r="T9" s="767"/>
      <c r="U9" s="767">
        <v>25.7</v>
      </c>
      <c r="V9" s="767"/>
      <c r="W9" s="767">
        <v>22.6</v>
      </c>
      <c r="X9" s="767"/>
      <c r="Y9" s="767">
        <v>23</v>
      </c>
      <c r="Z9" s="768"/>
      <c r="AA9" s="769">
        <f>AVERAGE(C9:Z9)</f>
        <v>25.278571428571428</v>
      </c>
      <c r="AB9" s="302"/>
    </row>
    <row r="10" spans="1:29" s="243" customFormat="1" ht="15" customHeight="1" x14ac:dyDescent="0.25">
      <c r="A10" s="303"/>
      <c r="B10" s="766"/>
      <c r="C10" s="767"/>
      <c r="D10" s="767"/>
      <c r="E10" s="767"/>
      <c r="F10" s="767"/>
      <c r="G10" s="767"/>
      <c r="H10" s="767"/>
      <c r="I10" s="767"/>
      <c r="J10" s="767"/>
      <c r="K10" s="767"/>
      <c r="L10" s="767"/>
      <c r="M10" s="767"/>
      <c r="N10" s="767"/>
      <c r="O10" s="767"/>
      <c r="P10" s="767"/>
      <c r="Q10" s="767"/>
      <c r="R10" s="767"/>
      <c r="S10" s="767"/>
      <c r="T10" s="767"/>
      <c r="U10" s="767"/>
      <c r="V10" s="767"/>
      <c r="W10" s="767"/>
      <c r="X10" s="767"/>
      <c r="Y10" s="767"/>
      <c r="Z10" s="768"/>
      <c r="AA10" s="769"/>
      <c r="AB10" s="302"/>
    </row>
    <row r="11" spans="1:29" s="243" customFormat="1" ht="15" customHeight="1" x14ac:dyDescent="0.25">
      <c r="A11" s="298" t="s">
        <v>81</v>
      </c>
      <c r="B11" s="770">
        <v>2013</v>
      </c>
      <c r="C11" s="767">
        <v>22.3</v>
      </c>
      <c r="D11" s="767"/>
      <c r="E11" s="767">
        <v>24.4</v>
      </c>
      <c r="F11" s="767"/>
      <c r="G11" s="767">
        <v>23.9</v>
      </c>
      <c r="H11" s="767"/>
      <c r="I11" s="767">
        <v>27</v>
      </c>
      <c r="J11" s="767"/>
      <c r="K11" s="767">
        <v>27.3</v>
      </c>
      <c r="L11" s="767"/>
      <c r="M11" s="767">
        <v>25.3</v>
      </c>
      <c r="N11" s="767"/>
      <c r="O11" s="767">
        <v>24.6</v>
      </c>
      <c r="P11" s="767"/>
      <c r="Q11" s="767">
        <v>24.9</v>
      </c>
      <c r="R11" s="767"/>
      <c r="S11" s="767">
        <v>24.4</v>
      </c>
      <c r="T11" s="767"/>
      <c r="U11" s="767">
        <v>24.7</v>
      </c>
      <c r="V11" s="767"/>
      <c r="W11" s="767">
        <v>24</v>
      </c>
      <c r="X11" s="767"/>
      <c r="Y11" s="767">
        <v>21.8</v>
      </c>
      <c r="Z11" s="768"/>
      <c r="AA11" s="769">
        <f>AVERAGE(C11:Z11)</f>
        <v>24.549999999999997</v>
      </c>
      <c r="AB11" s="302"/>
    </row>
    <row r="12" spans="1:29" s="243" customFormat="1" ht="15" customHeight="1" x14ac:dyDescent="0.25">
      <c r="A12" s="303" t="s">
        <v>930</v>
      </c>
      <c r="B12" s="766" t="s">
        <v>934</v>
      </c>
      <c r="C12" s="767">
        <v>21</v>
      </c>
      <c r="D12" s="767"/>
      <c r="E12" s="767">
        <v>22.5</v>
      </c>
      <c r="F12" s="767"/>
      <c r="G12" s="767">
        <v>24.3</v>
      </c>
      <c r="H12" s="767"/>
      <c r="I12" s="767">
        <v>26.3</v>
      </c>
      <c r="J12" s="767"/>
      <c r="K12" s="767">
        <v>27</v>
      </c>
      <c r="L12" s="767"/>
      <c r="M12" s="767">
        <v>26</v>
      </c>
      <c r="N12" s="767"/>
      <c r="O12" s="767">
        <v>24.9</v>
      </c>
      <c r="P12" s="767"/>
      <c r="Q12" s="767">
        <v>25</v>
      </c>
      <c r="R12" s="767"/>
      <c r="S12" s="767">
        <v>24.9</v>
      </c>
      <c r="T12" s="767"/>
      <c r="U12" s="767">
        <v>24.3</v>
      </c>
      <c r="V12" s="767"/>
      <c r="W12" s="767">
        <v>22.7</v>
      </c>
      <c r="X12" s="767"/>
      <c r="Y12" s="767">
        <v>21.2</v>
      </c>
      <c r="Z12" s="768"/>
      <c r="AA12" s="769">
        <f>AVERAGE(C12:Z12)</f>
        <v>24.175000000000001</v>
      </c>
      <c r="AB12" s="302"/>
    </row>
    <row r="13" spans="1:29" s="243" customFormat="1" ht="15" customHeight="1" x14ac:dyDescent="0.25">
      <c r="A13" s="303" t="s">
        <v>932</v>
      </c>
      <c r="B13" s="766">
        <v>1981</v>
      </c>
      <c r="C13" s="767">
        <v>18.2</v>
      </c>
      <c r="D13" s="767"/>
      <c r="E13" s="767">
        <v>21.6</v>
      </c>
      <c r="F13" s="767"/>
      <c r="G13" s="767">
        <v>23.6</v>
      </c>
      <c r="H13" s="767"/>
      <c r="I13" s="767">
        <v>25.3</v>
      </c>
      <c r="J13" s="767"/>
      <c r="K13" s="767">
        <v>26.4</v>
      </c>
      <c r="L13" s="767"/>
      <c r="M13" s="767">
        <v>25</v>
      </c>
      <c r="N13" s="767"/>
      <c r="O13" s="767">
        <v>24</v>
      </c>
      <c r="P13" s="767"/>
      <c r="Q13" s="767">
        <v>24.8</v>
      </c>
      <c r="R13" s="767"/>
      <c r="S13" s="767">
        <v>23.9</v>
      </c>
      <c r="T13" s="767"/>
      <c r="U13" s="767">
        <v>23.3</v>
      </c>
      <c r="V13" s="767"/>
      <c r="W13" s="767">
        <v>20.399999999999999</v>
      </c>
      <c r="X13" s="767"/>
      <c r="Y13" s="767">
        <v>20.2</v>
      </c>
      <c r="Z13" s="768"/>
      <c r="AA13" s="769">
        <f>AVERAGE(C13:Z13)</f>
        <v>23.058333333333334</v>
      </c>
      <c r="AB13" s="302"/>
    </row>
    <row r="14" spans="1:29" s="243" customFormat="1" ht="15" customHeight="1" x14ac:dyDescent="0.25">
      <c r="A14" s="303" t="s">
        <v>933</v>
      </c>
      <c r="B14" s="766">
        <v>1995</v>
      </c>
      <c r="C14" s="767">
        <v>23.6</v>
      </c>
      <c r="D14" s="767"/>
      <c r="E14" s="767">
        <v>25</v>
      </c>
      <c r="F14" s="767"/>
      <c r="G14" s="767">
        <v>26</v>
      </c>
      <c r="H14" s="767"/>
      <c r="I14" s="767">
        <v>26.7</v>
      </c>
      <c r="J14" s="767"/>
      <c r="K14" s="767">
        <v>29.1</v>
      </c>
      <c r="L14" s="767"/>
      <c r="M14" s="767">
        <v>28.2</v>
      </c>
      <c r="N14" s="767"/>
      <c r="O14" s="767">
        <v>26.7</v>
      </c>
      <c r="P14" s="767"/>
      <c r="Q14" s="767">
        <v>26.6</v>
      </c>
      <c r="R14" s="767"/>
      <c r="S14" s="767">
        <v>26.6</v>
      </c>
      <c r="T14" s="767"/>
      <c r="U14" s="767">
        <v>26.2</v>
      </c>
      <c r="V14" s="767"/>
      <c r="W14" s="767">
        <v>25.8</v>
      </c>
      <c r="X14" s="767"/>
      <c r="Y14" s="767">
        <v>20.7</v>
      </c>
      <c r="Z14" s="768"/>
      <c r="AA14" s="769">
        <f>AVERAGE(C14:Z14)</f>
        <v>25.933333333333334</v>
      </c>
      <c r="AB14" s="302"/>
    </row>
    <row r="15" spans="1:29" s="243" customFormat="1" ht="15" customHeight="1" x14ac:dyDescent="0.25">
      <c r="A15" s="303"/>
      <c r="B15" s="766"/>
      <c r="C15" s="767"/>
      <c r="D15" s="767"/>
      <c r="E15" s="767"/>
      <c r="F15" s="767"/>
      <c r="G15" s="767"/>
      <c r="H15" s="767"/>
      <c r="I15" s="767"/>
      <c r="J15" s="767"/>
      <c r="K15" s="767"/>
      <c r="L15" s="767"/>
      <c r="M15" s="767"/>
      <c r="N15" s="767"/>
      <c r="O15" s="767"/>
      <c r="P15" s="767"/>
      <c r="Q15" s="767"/>
      <c r="R15" s="767"/>
      <c r="S15" s="767"/>
      <c r="T15" s="767"/>
      <c r="U15" s="767"/>
      <c r="V15" s="767"/>
      <c r="W15" s="767"/>
      <c r="X15" s="767"/>
      <c r="Y15" s="767"/>
      <c r="Z15" s="768"/>
      <c r="AA15" s="769"/>
      <c r="AB15" s="302"/>
    </row>
    <row r="16" spans="1:29" s="243" customFormat="1" ht="15" customHeight="1" x14ac:dyDescent="0.25">
      <c r="A16" s="771" t="s">
        <v>7</v>
      </c>
      <c r="B16" s="770">
        <v>2013</v>
      </c>
      <c r="C16" s="767">
        <v>19.399999999999999</v>
      </c>
      <c r="D16" s="767"/>
      <c r="E16" s="767">
        <v>21.1</v>
      </c>
      <c r="F16" s="767"/>
      <c r="G16" s="767">
        <v>22.1</v>
      </c>
      <c r="H16" s="767"/>
      <c r="I16" s="767">
        <v>24.8</v>
      </c>
      <c r="J16" s="767"/>
      <c r="K16" s="767">
        <v>24.3</v>
      </c>
      <c r="L16" s="767"/>
      <c r="M16" s="767">
        <v>22</v>
      </c>
      <c r="N16" s="767"/>
      <c r="O16" s="767">
        <v>21.4</v>
      </c>
      <c r="P16" s="767"/>
      <c r="Q16" s="767">
        <v>21.7</v>
      </c>
      <c r="R16" s="767"/>
      <c r="S16" s="767">
        <v>20.8</v>
      </c>
      <c r="T16" s="767"/>
      <c r="U16" s="767">
        <v>21.7</v>
      </c>
      <c r="V16" s="767"/>
      <c r="W16" s="767">
        <v>20</v>
      </c>
      <c r="X16" s="767"/>
      <c r="Y16" s="767">
        <v>20.100000000000001</v>
      </c>
      <c r="Z16" s="768"/>
      <c r="AA16" s="769">
        <f>AVERAGE(C16:Z16)</f>
        <v>21.616666666666664</v>
      </c>
      <c r="AB16" s="302"/>
    </row>
    <row r="17" spans="1:28" s="243" customFormat="1" ht="15" customHeight="1" x14ac:dyDescent="0.25">
      <c r="A17" s="303" t="s">
        <v>930</v>
      </c>
      <c r="B17" s="766" t="s">
        <v>935</v>
      </c>
      <c r="C17" s="767">
        <v>18.899999999999999</v>
      </c>
      <c r="D17" s="767"/>
      <c r="E17" s="767">
        <v>20</v>
      </c>
      <c r="F17" s="767"/>
      <c r="G17" s="767">
        <v>22</v>
      </c>
      <c r="H17" s="767"/>
      <c r="I17" s="767">
        <v>23.4</v>
      </c>
      <c r="J17" s="767"/>
      <c r="K17" s="767">
        <v>23.5</v>
      </c>
      <c r="L17" s="767"/>
      <c r="M17" s="767">
        <v>22</v>
      </c>
      <c r="N17" s="767"/>
      <c r="O17" s="767">
        <v>21</v>
      </c>
      <c r="P17" s="767"/>
      <c r="Q17" s="767">
        <v>21</v>
      </c>
      <c r="R17" s="767"/>
      <c r="S17" s="767">
        <v>20.5</v>
      </c>
      <c r="T17" s="767"/>
      <c r="U17" s="767">
        <v>20.5</v>
      </c>
      <c r="V17" s="767"/>
      <c r="W17" s="767">
        <v>19.8</v>
      </c>
      <c r="X17" s="767"/>
      <c r="Y17" s="767">
        <v>18.899999999999999</v>
      </c>
      <c r="Z17" s="768"/>
      <c r="AA17" s="769">
        <f>AVERAGE(C17:Z17)</f>
        <v>20.958333333333336</v>
      </c>
      <c r="AB17" s="302"/>
    </row>
    <row r="18" spans="1:28" s="243" customFormat="1" ht="15" customHeight="1" x14ac:dyDescent="0.25">
      <c r="A18" s="303" t="s">
        <v>936</v>
      </c>
      <c r="B18" s="766">
        <v>1965</v>
      </c>
      <c r="C18" s="767">
        <v>18</v>
      </c>
      <c r="D18" s="767"/>
      <c r="E18" s="767">
        <v>17.7</v>
      </c>
      <c r="F18" s="767"/>
      <c r="G18" s="767">
        <v>21.2</v>
      </c>
      <c r="H18" s="767"/>
      <c r="I18" s="767">
        <v>23.1</v>
      </c>
      <c r="J18" s="767"/>
      <c r="K18" s="767">
        <v>22.9</v>
      </c>
      <c r="L18" s="767"/>
      <c r="M18" s="767">
        <v>19.8</v>
      </c>
      <c r="N18" s="767"/>
      <c r="O18" s="767">
        <v>20.2</v>
      </c>
      <c r="P18" s="767"/>
      <c r="Q18" s="767">
        <v>19.600000000000001</v>
      </c>
      <c r="R18" s="767"/>
      <c r="S18" s="767">
        <v>20.100000000000001</v>
      </c>
      <c r="T18" s="767"/>
      <c r="U18" s="767">
        <v>18.600000000000001</v>
      </c>
      <c r="V18" s="767"/>
      <c r="W18" s="767">
        <v>19.5</v>
      </c>
      <c r="X18" s="767"/>
      <c r="Y18" s="767">
        <v>18.399999999999999</v>
      </c>
      <c r="Z18" s="768"/>
      <c r="AA18" s="769">
        <f>AVERAGE(C18:Z18)</f>
        <v>19.925000000000001</v>
      </c>
      <c r="AB18" s="302"/>
    </row>
    <row r="19" spans="1:28" s="243" customFormat="1" ht="15" customHeight="1" x14ac:dyDescent="0.25">
      <c r="A19" s="303" t="s">
        <v>933</v>
      </c>
      <c r="B19" s="766">
        <v>2011</v>
      </c>
      <c r="C19" s="767">
        <v>20.2</v>
      </c>
      <c r="D19" s="767"/>
      <c r="E19" s="767">
        <v>21.6</v>
      </c>
      <c r="F19" s="767"/>
      <c r="G19" s="767">
        <v>23.4</v>
      </c>
      <c r="H19" s="767"/>
      <c r="I19" s="767">
        <v>25.8</v>
      </c>
      <c r="J19" s="767"/>
      <c r="K19" s="767">
        <v>26.6</v>
      </c>
      <c r="L19" s="767"/>
      <c r="M19" s="767">
        <v>24.3</v>
      </c>
      <c r="N19" s="767"/>
      <c r="O19" s="767">
        <v>22.4</v>
      </c>
      <c r="P19" s="767"/>
      <c r="Q19" s="767">
        <v>22.8</v>
      </c>
      <c r="R19" s="767"/>
      <c r="S19" s="767">
        <v>22.2</v>
      </c>
      <c r="T19" s="767"/>
      <c r="U19" s="767">
        <v>21.2</v>
      </c>
      <c r="V19" s="767">
        <v>21.6</v>
      </c>
      <c r="W19" s="767">
        <v>21.6</v>
      </c>
      <c r="X19" s="767"/>
      <c r="Y19" s="767">
        <v>20</v>
      </c>
      <c r="Z19" s="768"/>
      <c r="AA19" s="769">
        <f>AVERAGE(C19:Z19)</f>
        <v>22.592307692307692</v>
      </c>
      <c r="AB19" s="302"/>
    </row>
    <row r="20" spans="1:28" ht="15" customHeight="1" x14ac:dyDescent="0.2">
      <c r="A20" s="303"/>
      <c r="B20" s="766"/>
      <c r="C20" s="767"/>
      <c r="D20" s="767"/>
      <c r="E20" s="767"/>
      <c r="F20" s="767"/>
      <c r="G20" s="767"/>
      <c r="H20" s="767"/>
      <c r="I20" s="767"/>
      <c r="J20" s="767"/>
      <c r="K20" s="767"/>
      <c r="L20" s="767"/>
      <c r="M20" s="767"/>
      <c r="N20" s="767"/>
      <c r="O20" s="767"/>
      <c r="P20" s="767"/>
      <c r="Q20" s="767"/>
      <c r="R20" s="767"/>
      <c r="S20" s="767"/>
      <c r="T20" s="767"/>
      <c r="U20" s="767"/>
      <c r="V20" s="767"/>
      <c r="W20" s="767"/>
      <c r="X20" s="767"/>
      <c r="Y20" s="767"/>
      <c r="Z20" s="768"/>
      <c r="AA20" s="769"/>
      <c r="AB20" s="302"/>
    </row>
    <row r="21" spans="1:28" ht="15" customHeight="1" x14ac:dyDescent="0.2">
      <c r="A21" s="771" t="s">
        <v>87</v>
      </c>
      <c r="B21" s="770">
        <v>2013</v>
      </c>
      <c r="C21" s="767">
        <v>12.6</v>
      </c>
      <c r="D21" s="767"/>
      <c r="E21" s="767">
        <v>14.4</v>
      </c>
      <c r="F21" s="767"/>
      <c r="G21" s="767">
        <v>14.7</v>
      </c>
      <c r="H21" s="767"/>
      <c r="I21" s="767">
        <v>17.100000000000001</v>
      </c>
      <c r="J21" s="767"/>
      <c r="K21" s="767">
        <v>18</v>
      </c>
      <c r="L21" s="767"/>
      <c r="M21" s="767">
        <v>16.5</v>
      </c>
      <c r="N21" s="767"/>
      <c r="O21" s="767">
        <v>16.3</v>
      </c>
      <c r="P21" s="767"/>
      <c r="Q21" s="767">
        <v>16.600000000000001</v>
      </c>
      <c r="R21" s="767"/>
      <c r="S21" s="767">
        <v>16</v>
      </c>
      <c r="T21" s="767"/>
      <c r="U21" s="767">
        <v>16.2</v>
      </c>
      <c r="V21" s="767"/>
      <c r="W21" s="767">
        <v>15.8</v>
      </c>
      <c r="X21" s="767"/>
      <c r="Y21" s="767">
        <v>15.9</v>
      </c>
      <c r="Z21" s="768"/>
      <c r="AA21" s="769">
        <f>AVERAGE(C21:Z21)</f>
        <v>15.841666666666669</v>
      </c>
      <c r="AB21" s="302"/>
    </row>
    <row r="22" spans="1:28" ht="15" customHeight="1" x14ac:dyDescent="0.2">
      <c r="A22" s="303" t="s">
        <v>930</v>
      </c>
      <c r="B22" s="766" t="s">
        <v>937</v>
      </c>
      <c r="C22" s="767">
        <v>15.1</v>
      </c>
      <c r="D22" s="767"/>
      <c r="E22" s="767">
        <v>16.2</v>
      </c>
      <c r="F22" s="767"/>
      <c r="G22" s="767">
        <v>17.8</v>
      </c>
      <c r="H22" s="767"/>
      <c r="I22" s="767">
        <v>19.399999999999999</v>
      </c>
      <c r="J22" s="767"/>
      <c r="K22" s="767">
        <v>19.100000000000001</v>
      </c>
      <c r="L22" s="767"/>
      <c r="M22" s="767">
        <v>17.5</v>
      </c>
      <c r="N22" s="767"/>
      <c r="O22" s="767">
        <v>16.3</v>
      </c>
      <c r="P22" s="767"/>
      <c r="Q22" s="767">
        <v>16.399999999999999</v>
      </c>
      <c r="R22" s="767"/>
      <c r="S22" s="767">
        <v>16.100000000000001</v>
      </c>
      <c r="T22" s="767"/>
      <c r="U22" s="767">
        <v>15.9</v>
      </c>
      <c r="V22" s="767"/>
      <c r="W22" s="767">
        <v>15.8</v>
      </c>
      <c r="X22" s="767"/>
      <c r="Y22" s="767">
        <v>15.3</v>
      </c>
      <c r="Z22" s="768"/>
      <c r="AA22" s="769">
        <f>AVERAGE(C22:Z22)</f>
        <v>16.741666666666667</v>
      </c>
      <c r="AB22" s="302"/>
    </row>
    <row r="23" spans="1:28" ht="15" customHeight="1" x14ac:dyDescent="0.2">
      <c r="A23" s="303" t="s">
        <v>936</v>
      </c>
      <c r="B23" s="766">
        <v>2012</v>
      </c>
      <c r="C23" s="767">
        <v>16.3</v>
      </c>
      <c r="D23" s="767"/>
      <c r="E23" s="767">
        <v>17.100000000000001</v>
      </c>
      <c r="F23" s="767"/>
      <c r="G23" s="767">
        <v>18.8</v>
      </c>
      <c r="H23" s="767"/>
      <c r="I23" s="767">
        <v>19.100000000000001</v>
      </c>
      <c r="J23" s="767"/>
      <c r="K23" s="767">
        <v>19.899999999999999</v>
      </c>
      <c r="L23" s="767"/>
      <c r="M23" s="767">
        <v>15.5</v>
      </c>
      <c r="N23" s="767"/>
      <c r="O23" s="767">
        <v>12.6</v>
      </c>
      <c r="P23" s="767"/>
      <c r="Q23" s="767">
        <v>13</v>
      </c>
      <c r="R23" s="767"/>
      <c r="S23" s="767">
        <v>12.6</v>
      </c>
      <c r="T23" s="767"/>
      <c r="U23" s="767">
        <v>12</v>
      </c>
      <c r="V23" s="767"/>
      <c r="W23" s="767">
        <v>11.6</v>
      </c>
      <c r="X23" s="767"/>
      <c r="Y23" s="767">
        <v>11.9</v>
      </c>
      <c r="Z23" s="768"/>
      <c r="AA23" s="769">
        <f>AVERAGE(C23:Z23)</f>
        <v>15.033333333333333</v>
      </c>
      <c r="AB23" s="302"/>
    </row>
    <row r="24" spans="1:28" ht="15" customHeight="1" x14ac:dyDescent="0.2">
      <c r="A24" s="303" t="s">
        <v>933</v>
      </c>
      <c r="B24" s="766">
        <v>2001</v>
      </c>
      <c r="C24" s="767">
        <v>17.600000000000001</v>
      </c>
      <c r="D24" s="767"/>
      <c r="E24" s="767">
        <v>18.2</v>
      </c>
      <c r="F24" s="767"/>
      <c r="G24" s="767">
        <v>20</v>
      </c>
      <c r="H24" s="767"/>
      <c r="I24" s="767">
        <v>21.3</v>
      </c>
      <c r="J24" s="767"/>
      <c r="K24" s="767">
        <v>20.399999999999999</v>
      </c>
      <c r="L24" s="767"/>
      <c r="M24" s="767">
        <v>17.899999999999999</v>
      </c>
      <c r="N24" s="767"/>
      <c r="O24" s="767">
        <v>18</v>
      </c>
      <c r="P24" s="767"/>
      <c r="Q24" s="767">
        <v>18.7</v>
      </c>
      <c r="R24" s="767"/>
      <c r="S24" s="767">
        <v>18</v>
      </c>
      <c r="T24" s="767"/>
      <c r="U24" s="767">
        <v>17.899999999999999</v>
      </c>
      <c r="V24" s="767"/>
      <c r="W24" s="767">
        <v>17.600000000000001</v>
      </c>
      <c r="X24" s="767"/>
      <c r="Y24" s="767">
        <v>16.2</v>
      </c>
      <c r="Z24" s="768"/>
      <c r="AA24" s="769">
        <f>AVERAGE(C24:Z24)</f>
        <v>18.483333333333331</v>
      </c>
      <c r="AB24" s="302"/>
    </row>
    <row r="25" spans="1:28" ht="15" customHeight="1" x14ac:dyDescent="0.2">
      <c r="A25" s="303"/>
      <c r="B25" s="766"/>
      <c r="C25" s="767"/>
      <c r="D25" s="772"/>
      <c r="E25" s="767"/>
      <c r="F25" s="772"/>
      <c r="G25" s="767"/>
      <c r="H25" s="772"/>
      <c r="I25" s="767"/>
      <c r="J25" s="772"/>
      <c r="K25" s="767"/>
      <c r="L25" s="772"/>
      <c r="M25" s="767"/>
      <c r="N25" s="772"/>
      <c r="O25" s="767"/>
      <c r="P25" s="772"/>
      <c r="Q25" s="767"/>
      <c r="R25" s="772"/>
      <c r="S25" s="767"/>
      <c r="T25" s="772"/>
      <c r="U25" s="767"/>
      <c r="V25" s="772"/>
      <c r="W25" s="767"/>
      <c r="X25" s="772"/>
      <c r="Y25" s="767"/>
      <c r="Z25" s="768"/>
      <c r="AA25" s="769"/>
      <c r="AB25" s="302"/>
    </row>
    <row r="26" spans="1:28" ht="15" customHeight="1" x14ac:dyDescent="0.2">
      <c r="A26" s="771" t="s">
        <v>66</v>
      </c>
      <c r="B26" s="770">
        <v>2013</v>
      </c>
      <c r="C26" s="767">
        <v>10.7</v>
      </c>
      <c r="D26" s="768"/>
      <c r="E26" s="767">
        <v>12.2</v>
      </c>
      <c r="F26" s="768"/>
      <c r="G26" s="767">
        <v>11.3</v>
      </c>
      <c r="H26" s="768"/>
      <c r="I26" s="767">
        <v>12.7</v>
      </c>
      <c r="J26" s="768"/>
      <c r="K26" s="767">
        <v>13.3</v>
      </c>
      <c r="L26" s="768"/>
      <c r="M26" s="767">
        <v>12.6</v>
      </c>
      <c r="N26" s="773"/>
      <c r="O26" s="767">
        <v>11.9</v>
      </c>
      <c r="P26" s="768"/>
      <c r="Q26" s="767">
        <v>12.3</v>
      </c>
      <c r="R26" s="768"/>
      <c r="S26" s="767">
        <v>11.5</v>
      </c>
      <c r="T26" s="768"/>
      <c r="U26" s="767">
        <v>11.8</v>
      </c>
      <c r="V26" s="768"/>
      <c r="W26" s="767">
        <v>10.6</v>
      </c>
      <c r="X26" s="768"/>
      <c r="Y26" s="767">
        <v>12.4</v>
      </c>
      <c r="Z26" s="768"/>
      <c r="AA26" s="769">
        <f>AVERAGE(C26:Z26)</f>
        <v>11.941666666666668</v>
      </c>
      <c r="AB26" s="302"/>
    </row>
    <row r="27" spans="1:28" ht="15" customHeight="1" x14ac:dyDescent="0.2">
      <c r="A27" s="303" t="s">
        <v>938</v>
      </c>
      <c r="B27" s="766" t="s">
        <v>939</v>
      </c>
      <c r="C27" s="767">
        <v>10</v>
      </c>
      <c r="D27" s="768"/>
      <c r="E27" s="767">
        <v>10.7</v>
      </c>
      <c r="F27" s="768"/>
      <c r="G27" s="767">
        <v>12</v>
      </c>
      <c r="H27" s="768"/>
      <c r="I27" s="767">
        <v>13.3</v>
      </c>
      <c r="J27" s="768"/>
      <c r="K27" s="767">
        <v>13.9</v>
      </c>
      <c r="L27" s="768"/>
      <c r="M27" s="767">
        <v>13.6</v>
      </c>
      <c r="N27" s="773"/>
      <c r="O27" s="767">
        <v>12.9</v>
      </c>
      <c r="P27" s="768"/>
      <c r="Q27" s="767">
        <v>13.1</v>
      </c>
      <c r="R27" s="768"/>
      <c r="S27" s="767">
        <v>12.9</v>
      </c>
      <c r="T27" s="768"/>
      <c r="U27" s="767">
        <v>12.2</v>
      </c>
      <c r="V27" s="768">
        <v>11.5</v>
      </c>
      <c r="W27" s="767">
        <v>11.4</v>
      </c>
      <c r="X27" s="768"/>
      <c r="Y27" s="767">
        <v>10.6</v>
      </c>
      <c r="Z27" s="768"/>
      <c r="AA27" s="769">
        <f>AVERAGE(C27:Z27)</f>
        <v>12.161538461538463</v>
      </c>
      <c r="AB27" s="302"/>
    </row>
    <row r="28" spans="1:28" ht="15" customHeight="1" x14ac:dyDescent="0.2">
      <c r="A28" s="303" t="s">
        <v>940</v>
      </c>
      <c r="B28" s="766">
        <v>2001</v>
      </c>
      <c r="C28" s="767">
        <v>8.5</v>
      </c>
      <c r="D28" s="768"/>
      <c r="E28" s="767">
        <v>9.8000000000000007</v>
      </c>
      <c r="F28" s="768"/>
      <c r="G28" s="767">
        <v>9.8000000000000007</v>
      </c>
      <c r="H28" s="768"/>
      <c r="I28" s="767">
        <v>12</v>
      </c>
      <c r="J28" s="768"/>
      <c r="K28" s="767">
        <v>12.2</v>
      </c>
      <c r="L28" s="768"/>
      <c r="M28" s="767">
        <v>11.5</v>
      </c>
      <c r="N28" s="773"/>
      <c r="O28" s="767">
        <v>11.2</v>
      </c>
      <c r="P28" s="768"/>
      <c r="Q28" s="767">
        <v>11.7</v>
      </c>
      <c r="R28" s="768"/>
      <c r="S28" s="767">
        <v>11.3</v>
      </c>
      <c r="T28" s="768"/>
      <c r="U28" s="767">
        <v>10.9</v>
      </c>
      <c r="V28" s="768"/>
      <c r="W28" s="767">
        <v>9.1</v>
      </c>
      <c r="X28" s="768"/>
      <c r="Y28" s="767">
        <v>8.8000000000000007</v>
      </c>
      <c r="Z28" s="768"/>
      <c r="AA28" s="769">
        <f>AVERAGE(C28:Z28)</f>
        <v>10.566666666666666</v>
      </c>
      <c r="AB28" s="302"/>
    </row>
    <row r="29" spans="1:28" ht="15" customHeight="1" x14ac:dyDescent="0.2">
      <c r="A29" s="754" t="s">
        <v>941</v>
      </c>
      <c r="B29" s="774">
        <v>1998</v>
      </c>
      <c r="C29" s="775">
        <v>11.1</v>
      </c>
      <c r="D29" s="776"/>
      <c r="E29" s="775">
        <v>11.2</v>
      </c>
      <c r="F29" s="776"/>
      <c r="G29" s="775">
        <v>13</v>
      </c>
      <c r="H29" s="776"/>
      <c r="I29" s="775">
        <v>15.5</v>
      </c>
      <c r="J29" s="776"/>
      <c r="K29" s="775">
        <v>16.3</v>
      </c>
      <c r="L29" s="776"/>
      <c r="M29" s="775">
        <v>16.3</v>
      </c>
      <c r="N29" s="777"/>
      <c r="O29" s="775">
        <v>14.5</v>
      </c>
      <c r="P29" s="776"/>
      <c r="Q29" s="775">
        <v>14.6</v>
      </c>
      <c r="R29" s="776"/>
      <c r="S29" s="775">
        <v>14.5</v>
      </c>
      <c r="T29" s="776"/>
      <c r="U29" s="775">
        <v>14.8</v>
      </c>
      <c r="V29" s="776"/>
      <c r="W29" s="775">
        <v>13.9</v>
      </c>
      <c r="X29" s="776"/>
      <c r="Y29" s="775">
        <v>15.1</v>
      </c>
      <c r="Z29" s="776"/>
      <c r="AA29" s="778">
        <f>AVERAGE(C29:Z29)</f>
        <v>14.233333333333333</v>
      </c>
      <c r="AB29" s="779"/>
    </row>
    <row r="30" spans="1:28" x14ac:dyDescent="0.2">
      <c r="A30" s="464"/>
      <c r="B30" s="464"/>
      <c r="C30" s="464"/>
      <c r="D30" s="464"/>
      <c r="E30" s="464"/>
      <c r="F30" s="464"/>
      <c r="G30" s="464"/>
      <c r="H30" s="464"/>
      <c r="I30" s="464"/>
      <c r="J30" s="464"/>
      <c r="K30" s="464"/>
      <c r="L30" s="464"/>
      <c r="O30" s="464"/>
      <c r="P30" s="464"/>
      <c r="Q30" s="464"/>
      <c r="R30" s="464"/>
      <c r="S30" s="464"/>
      <c r="T30" s="464"/>
      <c r="U30" s="464"/>
      <c r="V30" s="464"/>
      <c r="W30" s="464"/>
      <c r="X30" s="464"/>
      <c r="Y30" s="464"/>
      <c r="Z30" s="464"/>
      <c r="AA30" s="464"/>
      <c r="AB30" s="464"/>
    </row>
    <row r="31" spans="1:28" ht="16.5" customHeight="1" x14ac:dyDescent="0.2">
      <c r="A31" s="966" t="s">
        <v>942</v>
      </c>
      <c r="B31" s="966"/>
      <c r="C31" s="966"/>
      <c r="D31" s="966"/>
      <c r="E31" s="966"/>
      <c r="F31" s="966"/>
      <c r="G31" s="966"/>
      <c r="H31" s="966"/>
      <c r="I31" s="966"/>
      <c r="J31" s="966"/>
      <c r="K31" s="966"/>
      <c r="L31" s="966"/>
      <c r="M31" s="966"/>
      <c r="N31" s="966"/>
      <c r="O31" s="966"/>
      <c r="P31" s="966"/>
      <c r="Q31" s="966"/>
      <c r="R31" s="966"/>
      <c r="S31" s="966"/>
      <c r="T31" s="966"/>
      <c r="U31" s="966"/>
      <c r="V31" s="966"/>
      <c r="W31" s="966"/>
      <c r="X31" s="966"/>
      <c r="Y31" s="966"/>
      <c r="Z31" s="966"/>
      <c r="AA31" s="966"/>
      <c r="AB31" s="966"/>
    </row>
    <row r="32" spans="1:28" ht="15.75" customHeight="1" x14ac:dyDescent="0.2">
      <c r="A32" s="959" t="s">
        <v>943</v>
      </c>
      <c r="B32" s="959"/>
      <c r="C32" s="959"/>
      <c r="D32" s="959"/>
      <c r="E32" s="959"/>
      <c r="F32" s="959"/>
      <c r="G32" s="959"/>
      <c r="H32" s="959"/>
      <c r="I32" s="959"/>
      <c r="J32" s="959"/>
      <c r="K32" s="959"/>
      <c r="L32" s="959"/>
      <c r="M32" s="959"/>
      <c r="N32" s="959"/>
      <c r="O32" s="959"/>
      <c r="P32" s="959"/>
      <c r="Q32" s="959"/>
      <c r="R32" s="959"/>
      <c r="S32" s="464"/>
      <c r="T32" s="464"/>
      <c r="U32" s="464"/>
      <c r="V32" s="464"/>
      <c r="W32" s="464"/>
      <c r="X32" s="464"/>
      <c r="Y32" s="464"/>
      <c r="Z32" s="464"/>
      <c r="AA32" s="464"/>
      <c r="AB32" s="464"/>
    </row>
  </sheetData>
  <mergeCells count="17">
    <mergeCell ref="A32:R32"/>
    <mergeCell ref="Q5:R5"/>
    <mergeCell ref="S5:T5"/>
    <mergeCell ref="U5:V5"/>
    <mergeCell ref="W5:X5"/>
    <mergeCell ref="Y5:Z5"/>
    <mergeCell ref="A31:AB31"/>
    <mergeCell ref="B4:B5"/>
    <mergeCell ref="C4:Z4"/>
    <mergeCell ref="AA4:AB5"/>
    <mergeCell ref="C5:D5"/>
    <mergeCell ref="E5:F5"/>
    <mergeCell ref="G5:H5"/>
    <mergeCell ref="I5:J5"/>
    <mergeCell ref="K5:L5"/>
    <mergeCell ref="M5:N5"/>
    <mergeCell ref="O5:P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&amp;R&amp;"Tahoma,Normal"&amp;10 419</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34"/>
  <sheetViews>
    <sheetView showGridLines="0" view="pageBreakPreview" zoomScaleNormal="50" zoomScaleSheetLayoutView="100" workbookViewId="0">
      <selection activeCell="B40" sqref="B40"/>
    </sheetView>
  </sheetViews>
  <sheetFormatPr baseColWidth="10" defaultRowHeight="12.75" x14ac:dyDescent="0.2"/>
  <cols>
    <col min="1" max="1" width="21.42578125" style="264" customWidth="1"/>
    <col min="2" max="2" width="14" style="264" customWidth="1"/>
    <col min="3" max="3" width="12.5703125" style="264" customWidth="1"/>
    <col min="4" max="4" width="6.140625" style="264" customWidth="1"/>
    <col min="5" max="5" width="24" style="264" customWidth="1"/>
    <col min="6" max="6" width="3.140625" style="264" customWidth="1"/>
    <col min="7" max="7" width="12.5703125" style="264" customWidth="1"/>
    <col min="8" max="8" width="7.7109375" style="264" customWidth="1"/>
    <col min="9" max="9" width="20.28515625" style="264" customWidth="1"/>
    <col min="10" max="10" width="6.7109375" style="264" customWidth="1"/>
    <col min="11" max="11" width="11.42578125" style="264"/>
    <col min="12" max="12" width="7.42578125" style="264" customWidth="1"/>
    <col min="13" max="13" width="15.42578125" style="264" customWidth="1"/>
    <col min="14" max="14" width="7.28515625" style="264" customWidth="1"/>
    <col min="15" max="256" width="11.42578125" style="264"/>
    <col min="257" max="257" width="21.42578125" style="264" customWidth="1"/>
    <col min="258" max="258" width="14" style="264" customWidth="1"/>
    <col min="259" max="259" width="12.5703125" style="264" customWidth="1"/>
    <col min="260" max="260" width="6.140625" style="264" customWidth="1"/>
    <col min="261" max="261" width="24" style="264" customWidth="1"/>
    <col min="262" max="262" width="3.140625" style="264" customWidth="1"/>
    <col min="263" max="263" width="12.5703125" style="264" customWidth="1"/>
    <col min="264" max="264" width="7.7109375" style="264" customWidth="1"/>
    <col min="265" max="265" width="20.28515625" style="264" customWidth="1"/>
    <col min="266" max="266" width="6.7109375" style="264" customWidth="1"/>
    <col min="267" max="267" width="11.42578125" style="264"/>
    <col min="268" max="268" width="7.42578125" style="264" customWidth="1"/>
    <col min="269" max="269" width="15.42578125" style="264" customWidth="1"/>
    <col min="270" max="270" width="7.28515625" style="264" customWidth="1"/>
    <col min="271" max="512" width="11.42578125" style="264"/>
    <col min="513" max="513" width="21.42578125" style="264" customWidth="1"/>
    <col min="514" max="514" width="14" style="264" customWidth="1"/>
    <col min="515" max="515" width="12.5703125" style="264" customWidth="1"/>
    <col min="516" max="516" width="6.140625" style="264" customWidth="1"/>
    <col min="517" max="517" width="24" style="264" customWidth="1"/>
    <col min="518" max="518" width="3.140625" style="264" customWidth="1"/>
    <col min="519" max="519" width="12.5703125" style="264" customWidth="1"/>
    <col min="520" max="520" width="7.7109375" style="264" customWidth="1"/>
    <col min="521" max="521" width="20.28515625" style="264" customWidth="1"/>
    <col min="522" max="522" width="6.7109375" style="264" customWidth="1"/>
    <col min="523" max="523" width="11.42578125" style="264"/>
    <col min="524" max="524" width="7.42578125" style="264" customWidth="1"/>
    <col min="525" max="525" width="15.42578125" style="264" customWidth="1"/>
    <col min="526" max="526" width="7.28515625" style="264" customWidth="1"/>
    <col min="527" max="768" width="11.42578125" style="264"/>
    <col min="769" max="769" width="21.42578125" style="264" customWidth="1"/>
    <col min="770" max="770" width="14" style="264" customWidth="1"/>
    <col min="771" max="771" width="12.5703125" style="264" customWidth="1"/>
    <col min="772" max="772" width="6.140625" style="264" customWidth="1"/>
    <col min="773" max="773" width="24" style="264" customWidth="1"/>
    <col min="774" max="774" width="3.140625" style="264" customWidth="1"/>
    <col min="775" max="775" width="12.5703125" style="264" customWidth="1"/>
    <col min="776" max="776" width="7.7109375" style="264" customWidth="1"/>
    <col min="777" max="777" width="20.28515625" style="264" customWidth="1"/>
    <col min="778" max="778" width="6.7109375" style="264" customWidth="1"/>
    <col min="779" max="779" width="11.42578125" style="264"/>
    <col min="780" max="780" width="7.42578125" style="264" customWidth="1"/>
    <col min="781" max="781" width="15.42578125" style="264" customWidth="1"/>
    <col min="782" max="782" width="7.28515625" style="264" customWidth="1"/>
    <col min="783" max="1024" width="11.42578125" style="264"/>
    <col min="1025" max="1025" width="21.42578125" style="264" customWidth="1"/>
    <col min="1026" max="1026" width="14" style="264" customWidth="1"/>
    <col min="1027" max="1027" width="12.5703125" style="264" customWidth="1"/>
    <col min="1028" max="1028" width="6.140625" style="264" customWidth="1"/>
    <col min="1029" max="1029" width="24" style="264" customWidth="1"/>
    <col min="1030" max="1030" width="3.140625" style="264" customWidth="1"/>
    <col min="1031" max="1031" width="12.5703125" style="264" customWidth="1"/>
    <col min="1032" max="1032" width="7.7109375" style="264" customWidth="1"/>
    <col min="1033" max="1033" width="20.28515625" style="264" customWidth="1"/>
    <col min="1034" max="1034" width="6.7109375" style="264" customWidth="1"/>
    <col min="1035" max="1035" width="11.42578125" style="264"/>
    <col min="1036" max="1036" width="7.42578125" style="264" customWidth="1"/>
    <col min="1037" max="1037" width="15.42578125" style="264" customWidth="1"/>
    <col min="1038" max="1038" width="7.28515625" style="264" customWidth="1"/>
    <col min="1039" max="1280" width="11.42578125" style="264"/>
    <col min="1281" max="1281" width="21.42578125" style="264" customWidth="1"/>
    <col min="1282" max="1282" width="14" style="264" customWidth="1"/>
    <col min="1283" max="1283" width="12.5703125" style="264" customWidth="1"/>
    <col min="1284" max="1284" width="6.140625" style="264" customWidth="1"/>
    <col min="1285" max="1285" width="24" style="264" customWidth="1"/>
    <col min="1286" max="1286" width="3.140625" style="264" customWidth="1"/>
    <col min="1287" max="1287" width="12.5703125" style="264" customWidth="1"/>
    <col min="1288" max="1288" width="7.7109375" style="264" customWidth="1"/>
    <col min="1289" max="1289" width="20.28515625" style="264" customWidth="1"/>
    <col min="1290" max="1290" width="6.7109375" style="264" customWidth="1"/>
    <col min="1291" max="1291" width="11.42578125" style="264"/>
    <col min="1292" max="1292" width="7.42578125" style="264" customWidth="1"/>
    <col min="1293" max="1293" width="15.42578125" style="264" customWidth="1"/>
    <col min="1294" max="1294" width="7.28515625" style="264" customWidth="1"/>
    <col min="1295" max="1536" width="11.42578125" style="264"/>
    <col min="1537" max="1537" width="21.42578125" style="264" customWidth="1"/>
    <col min="1538" max="1538" width="14" style="264" customWidth="1"/>
    <col min="1539" max="1539" width="12.5703125" style="264" customWidth="1"/>
    <col min="1540" max="1540" width="6.140625" style="264" customWidth="1"/>
    <col min="1541" max="1541" width="24" style="264" customWidth="1"/>
    <col min="1542" max="1542" width="3.140625" style="264" customWidth="1"/>
    <col min="1543" max="1543" width="12.5703125" style="264" customWidth="1"/>
    <col min="1544" max="1544" width="7.7109375" style="264" customWidth="1"/>
    <col min="1545" max="1545" width="20.28515625" style="264" customWidth="1"/>
    <col min="1546" max="1546" width="6.7109375" style="264" customWidth="1"/>
    <col min="1547" max="1547" width="11.42578125" style="264"/>
    <col min="1548" max="1548" width="7.42578125" style="264" customWidth="1"/>
    <col min="1549" max="1549" width="15.42578125" style="264" customWidth="1"/>
    <col min="1550" max="1550" width="7.28515625" style="264" customWidth="1"/>
    <col min="1551" max="1792" width="11.42578125" style="264"/>
    <col min="1793" max="1793" width="21.42578125" style="264" customWidth="1"/>
    <col min="1794" max="1794" width="14" style="264" customWidth="1"/>
    <col min="1795" max="1795" width="12.5703125" style="264" customWidth="1"/>
    <col min="1796" max="1796" width="6.140625" style="264" customWidth="1"/>
    <col min="1797" max="1797" width="24" style="264" customWidth="1"/>
    <col min="1798" max="1798" width="3.140625" style="264" customWidth="1"/>
    <col min="1799" max="1799" width="12.5703125" style="264" customWidth="1"/>
    <col min="1800" max="1800" width="7.7109375" style="264" customWidth="1"/>
    <col min="1801" max="1801" width="20.28515625" style="264" customWidth="1"/>
    <col min="1802" max="1802" width="6.7109375" style="264" customWidth="1"/>
    <col min="1803" max="1803" width="11.42578125" style="264"/>
    <col min="1804" max="1804" width="7.42578125" style="264" customWidth="1"/>
    <col min="1805" max="1805" width="15.42578125" style="264" customWidth="1"/>
    <col min="1806" max="1806" width="7.28515625" style="264" customWidth="1"/>
    <col min="1807" max="2048" width="11.42578125" style="264"/>
    <col min="2049" max="2049" width="21.42578125" style="264" customWidth="1"/>
    <col min="2050" max="2050" width="14" style="264" customWidth="1"/>
    <col min="2051" max="2051" width="12.5703125" style="264" customWidth="1"/>
    <col min="2052" max="2052" width="6.140625" style="264" customWidth="1"/>
    <col min="2053" max="2053" width="24" style="264" customWidth="1"/>
    <col min="2054" max="2054" width="3.140625" style="264" customWidth="1"/>
    <col min="2055" max="2055" width="12.5703125" style="264" customWidth="1"/>
    <col min="2056" max="2056" width="7.7109375" style="264" customWidth="1"/>
    <col min="2057" max="2057" width="20.28515625" style="264" customWidth="1"/>
    <col min="2058" max="2058" width="6.7109375" style="264" customWidth="1"/>
    <col min="2059" max="2059" width="11.42578125" style="264"/>
    <col min="2060" max="2060" width="7.42578125" style="264" customWidth="1"/>
    <col min="2061" max="2061" width="15.42578125" style="264" customWidth="1"/>
    <col min="2062" max="2062" width="7.28515625" style="264" customWidth="1"/>
    <col min="2063" max="2304" width="11.42578125" style="264"/>
    <col min="2305" max="2305" width="21.42578125" style="264" customWidth="1"/>
    <col min="2306" max="2306" width="14" style="264" customWidth="1"/>
    <col min="2307" max="2307" width="12.5703125" style="264" customWidth="1"/>
    <col min="2308" max="2308" width="6.140625" style="264" customWidth="1"/>
    <col min="2309" max="2309" width="24" style="264" customWidth="1"/>
    <col min="2310" max="2310" width="3.140625" style="264" customWidth="1"/>
    <col min="2311" max="2311" width="12.5703125" style="264" customWidth="1"/>
    <col min="2312" max="2312" width="7.7109375" style="264" customWidth="1"/>
    <col min="2313" max="2313" width="20.28515625" style="264" customWidth="1"/>
    <col min="2314" max="2314" width="6.7109375" style="264" customWidth="1"/>
    <col min="2315" max="2315" width="11.42578125" style="264"/>
    <col min="2316" max="2316" width="7.42578125" style="264" customWidth="1"/>
    <col min="2317" max="2317" width="15.42578125" style="264" customWidth="1"/>
    <col min="2318" max="2318" width="7.28515625" style="264" customWidth="1"/>
    <col min="2319" max="2560" width="11.42578125" style="264"/>
    <col min="2561" max="2561" width="21.42578125" style="264" customWidth="1"/>
    <col min="2562" max="2562" width="14" style="264" customWidth="1"/>
    <col min="2563" max="2563" width="12.5703125" style="264" customWidth="1"/>
    <col min="2564" max="2564" width="6.140625" style="264" customWidth="1"/>
    <col min="2565" max="2565" width="24" style="264" customWidth="1"/>
    <col min="2566" max="2566" width="3.140625" style="264" customWidth="1"/>
    <col min="2567" max="2567" width="12.5703125" style="264" customWidth="1"/>
    <col min="2568" max="2568" width="7.7109375" style="264" customWidth="1"/>
    <col min="2569" max="2569" width="20.28515625" style="264" customWidth="1"/>
    <col min="2570" max="2570" width="6.7109375" style="264" customWidth="1"/>
    <col min="2571" max="2571" width="11.42578125" style="264"/>
    <col min="2572" max="2572" width="7.42578125" style="264" customWidth="1"/>
    <col min="2573" max="2573" width="15.42578125" style="264" customWidth="1"/>
    <col min="2574" max="2574" width="7.28515625" style="264" customWidth="1"/>
    <col min="2575" max="2816" width="11.42578125" style="264"/>
    <col min="2817" max="2817" width="21.42578125" style="264" customWidth="1"/>
    <col min="2818" max="2818" width="14" style="264" customWidth="1"/>
    <col min="2819" max="2819" width="12.5703125" style="264" customWidth="1"/>
    <col min="2820" max="2820" width="6.140625" style="264" customWidth="1"/>
    <col min="2821" max="2821" width="24" style="264" customWidth="1"/>
    <col min="2822" max="2822" width="3.140625" style="264" customWidth="1"/>
    <col min="2823" max="2823" width="12.5703125" style="264" customWidth="1"/>
    <col min="2824" max="2824" width="7.7109375" style="264" customWidth="1"/>
    <col min="2825" max="2825" width="20.28515625" style="264" customWidth="1"/>
    <col min="2826" max="2826" width="6.7109375" style="264" customWidth="1"/>
    <col min="2827" max="2827" width="11.42578125" style="264"/>
    <col min="2828" max="2828" width="7.42578125" style="264" customWidth="1"/>
    <col min="2829" max="2829" width="15.42578125" style="264" customWidth="1"/>
    <col min="2830" max="2830" width="7.28515625" style="264" customWidth="1"/>
    <col min="2831" max="3072" width="11.42578125" style="264"/>
    <col min="3073" max="3073" width="21.42578125" style="264" customWidth="1"/>
    <col min="3074" max="3074" width="14" style="264" customWidth="1"/>
    <col min="3075" max="3075" width="12.5703125" style="264" customWidth="1"/>
    <col min="3076" max="3076" width="6.140625" style="264" customWidth="1"/>
    <col min="3077" max="3077" width="24" style="264" customWidth="1"/>
    <col min="3078" max="3078" width="3.140625" style="264" customWidth="1"/>
    <col min="3079" max="3079" width="12.5703125" style="264" customWidth="1"/>
    <col min="3080" max="3080" width="7.7109375" style="264" customWidth="1"/>
    <col min="3081" max="3081" width="20.28515625" style="264" customWidth="1"/>
    <col min="3082" max="3082" width="6.7109375" style="264" customWidth="1"/>
    <col min="3083" max="3083" width="11.42578125" style="264"/>
    <col min="3084" max="3084" width="7.42578125" style="264" customWidth="1"/>
    <col min="3085" max="3085" width="15.42578125" style="264" customWidth="1"/>
    <col min="3086" max="3086" width="7.28515625" style="264" customWidth="1"/>
    <col min="3087" max="3328" width="11.42578125" style="264"/>
    <col min="3329" max="3329" width="21.42578125" style="264" customWidth="1"/>
    <col min="3330" max="3330" width="14" style="264" customWidth="1"/>
    <col min="3331" max="3331" width="12.5703125" style="264" customWidth="1"/>
    <col min="3332" max="3332" width="6.140625" style="264" customWidth="1"/>
    <col min="3333" max="3333" width="24" style="264" customWidth="1"/>
    <col min="3334" max="3334" width="3.140625" style="264" customWidth="1"/>
    <col min="3335" max="3335" width="12.5703125" style="264" customWidth="1"/>
    <col min="3336" max="3336" width="7.7109375" style="264" customWidth="1"/>
    <col min="3337" max="3337" width="20.28515625" style="264" customWidth="1"/>
    <col min="3338" max="3338" width="6.7109375" style="264" customWidth="1"/>
    <col min="3339" max="3339" width="11.42578125" style="264"/>
    <col min="3340" max="3340" width="7.42578125" style="264" customWidth="1"/>
    <col min="3341" max="3341" width="15.42578125" style="264" customWidth="1"/>
    <col min="3342" max="3342" width="7.28515625" style="264" customWidth="1"/>
    <col min="3343" max="3584" width="11.42578125" style="264"/>
    <col min="3585" max="3585" width="21.42578125" style="264" customWidth="1"/>
    <col min="3586" max="3586" width="14" style="264" customWidth="1"/>
    <col min="3587" max="3587" width="12.5703125" style="264" customWidth="1"/>
    <col min="3588" max="3588" width="6.140625" style="264" customWidth="1"/>
    <col min="3589" max="3589" width="24" style="264" customWidth="1"/>
    <col min="3590" max="3590" width="3.140625" style="264" customWidth="1"/>
    <col min="3591" max="3591" width="12.5703125" style="264" customWidth="1"/>
    <col min="3592" max="3592" width="7.7109375" style="264" customWidth="1"/>
    <col min="3593" max="3593" width="20.28515625" style="264" customWidth="1"/>
    <col min="3594" max="3594" width="6.7109375" style="264" customWidth="1"/>
    <col min="3595" max="3595" width="11.42578125" style="264"/>
    <col min="3596" max="3596" width="7.42578125" style="264" customWidth="1"/>
    <col min="3597" max="3597" width="15.42578125" style="264" customWidth="1"/>
    <col min="3598" max="3598" width="7.28515625" style="264" customWidth="1"/>
    <col min="3599" max="3840" width="11.42578125" style="264"/>
    <col min="3841" max="3841" width="21.42578125" style="264" customWidth="1"/>
    <col min="3842" max="3842" width="14" style="264" customWidth="1"/>
    <col min="3843" max="3843" width="12.5703125" style="264" customWidth="1"/>
    <col min="3844" max="3844" width="6.140625" style="264" customWidth="1"/>
    <col min="3845" max="3845" width="24" style="264" customWidth="1"/>
    <col min="3846" max="3846" width="3.140625" style="264" customWidth="1"/>
    <col min="3847" max="3847" width="12.5703125" style="264" customWidth="1"/>
    <col min="3848" max="3848" width="7.7109375" style="264" customWidth="1"/>
    <col min="3849" max="3849" width="20.28515625" style="264" customWidth="1"/>
    <col min="3850" max="3850" width="6.7109375" style="264" customWidth="1"/>
    <col min="3851" max="3851" width="11.42578125" style="264"/>
    <col min="3852" max="3852" width="7.42578125" style="264" customWidth="1"/>
    <col min="3853" max="3853" width="15.42578125" style="264" customWidth="1"/>
    <col min="3854" max="3854" width="7.28515625" style="264" customWidth="1"/>
    <col min="3855" max="4096" width="11.42578125" style="264"/>
    <col min="4097" max="4097" width="21.42578125" style="264" customWidth="1"/>
    <col min="4098" max="4098" width="14" style="264" customWidth="1"/>
    <col min="4099" max="4099" width="12.5703125" style="264" customWidth="1"/>
    <col min="4100" max="4100" width="6.140625" style="264" customWidth="1"/>
    <col min="4101" max="4101" width="24" style="264" customWidth="1"/>
    <col min="4102" max="4102" width="3.140625" style="264" customWidth="1"/>
    <col min="4103" max="4103" width="12.5703125" style="264" customWidth="1"/>
    <col min="4104" max="4104" width="7.7109375" style="264" customWidth="1"/>
    <col min="4105" max="4105" width="20.28515625" style="264" customWidth="1"/>
    <col min="4106" max="4106" width="6.7109375" style="264" customWidth="1"/>
    <col min="4107" max="4107" width="11.42578125" style="264"/>
    <col min="4108" max="4108" width="7.42578125" style="264" customWidth="1"/>
    <col min="4109" max="4109" width="15.42578125" style="264" customWidth="1"/>
    <col min="4110" max="4110" width="7.28515625" style="264" customWidth="1"/>
    <col min="4111" max="4352" width="11.42578125" style="264"/>
    <col min="4353" max="4353" width="21.42578125" style="264" customWidth="1"/>
    <col min="4354" max="4354" width="14" style="264" customWidth="1"/>
    <col min="4355" max="4355" width="12.5703125" style="264" customWidth="1"/>
    <col min="4356" max="4356" width="6.140625" style="264" customWidth="1"/>
    <col min="4357" max="4357" width="24" style="264" customWidth="1"/>
    <col min="4358" max="4358" width="3.140625" style="264" customWidth="1"/>
    <col min="4359" max="4359" width="12.5703125" style="264" customWidth="1"/>
    <col min="4360" max="4360" width="7.7109375" style="264" customWidth="1"/>
    <col min="4361" max="4361" width="20.28515625" style="264" customWidth="1"/>
    <col min="4362" max="4362" width="6.7109375" style="264" customWidth="1"/>
    <col min="4363" max="4363" width="11.42578125" style="264"/>
    <col min="4364" max="4364" width="7.42578125" style="264" customWidth="1"/>
    <col min="4365" max="4365" width="15.42578125" style="264" customWidth="1"/>
    <col min="4366" max="4366" width="7.28515625" style="264" customWidth="1"/>
    <col min="4367" max="4608" width="11.42578125" style="264"/>
    <col min="4609" max="4609" width="21.42578125" style="264" customWidth="1"/>
    <col min="4610" max="4610" width="14" style="264" customWidth="1"/>
    <col min="4611" max="4611" width="12.5703125" style="264" customWidth="1"/>
    <col min="4612" max="4612" width="6.140625" style="264" customWidth="1"/>
    <col min="4613" max="4613" width="24" style="264" customWidth="1"/>
    <col min="4614" max="4614" width="3.140625" style="264" customWidth="1"/>
    <col min="4615" max="4615" width="12.5703125" style="264" customWidth="1"/>
    <col min="4616" max="4616" width="7.7109375" style="264" customWidth="1"/>
    <col min="4617" max="4617" width="20.28515625" style="264" customWidth="1"/>
    <col min="4618" max="4618" width="6.7109375" style="264" customWidth="1"/>
    <col min="4619" max="4619" width="11.42578125" style="264"/>
    <col min="4620" max="4620" width="7.42578125" style="264" customWidth="1"/>
    <col min="4621" max="4621" width="15.42578125" style="264" customWidth="1"/>
    <col min="4622" max="4622" width="7.28515625" style="264" customWidth="1"/>
    <col min="4623" max="4864" width="11.42578125" style="264"/>
    <col min="4865" max="4865" width="21.42578125" style="264" customWidth="1"/>
    <col min="4866" max="4866" width="14" style="264" customWidth="1"/>
    <col min="4867" max="4867" width="12.5703125" style="264" customWidth="1"/>
    <col min="4868" max="4868" width="6.140625" style="264" customWidth="1"/>
    <col min="4869" max="4869" width="24" style="264" customWidth="1"/>
    <col min="4870" max="4870" width="3.140625" style="264" customWidth="1"/>
    <col min="4871" max="4871" width="12.5703125" style="264" customWidth="1"/>
    <col min="4872" max="4872" width="7.7109375" style="264" customWidth="1"/>
    <col min="4873" max="4873" width="20.28515625" style="264" customWidth="1"/>
    <col min="4874" max="4874" width="6.7109375" style="264" customWidth="1"/>
    <col min="4875" max="4875" width="11.42578125" style="264"/>
    <col min="4876" max="4876" width="7.42578125" style="264" customWidth="1"/>
    <col min="4877" max="4877" width="15.42578125" style="264" customWidth="1"/>
    <col min="4878" max="4878" width="7.28515625" style="264" customWidth="1"/>
    <col min="4879" max="5120" width="11.42578125" style="264"/>
    <col min="5121" max="5121" width="21.42578125" style="264" customWidth="1"/>
    <col min="5122" max="5122" width="14" style="264" customWidth="1"/>
    <col min="5123" max="5123" width="12.5703125" style="264" customWidth="1"/>
    <col min="5124" max="5124" width="6.140625" style="264" customWidth="1"/>
    <col min="5125" max="5125" width="24" style="264" customWidth="1"/>
    <col min="5126" max="5126" width="3.140625" style="264" customWidth="1"/>
    <col min="5127" max="5127" width="12.5703125" style="264" customWidth="1"/>
    <col min="5128" max="5128" width="7.7109375" style="264" customWidth="1"/>
    <col min="5129" max="5129" width="20.28515625" style="264" customWidth="1"/>
    <col min="5130" max="5130" width="6.7109375" style="264" customWidth="1"/>
    <col min="5131" max="5131" width="11.42578125" style="264"/>
    <col min="5132" max="5132" width="7.42578125" style="264" customWidth="1"/>
    <col min="5133" max="5133" width="15.42578125" style="264" customWidth="1"/>
    <col min="5134" max="5134" width="7.28515625" style="264" customWidth="1"/>
    <col min="5135" max="5376" width="11.42578125" style="264"/>
    <col min="5377" max="5377" width="21.42578125" style="264" customWidth="1"/>
    <col min="5378" max="5378" width="14" style="264" customWidth="1"/>
    <col min="5379" max="5379" width="12.5703125" style="264" customWidth="1"/>
    <col min="5380" max="5380" width="6.140625" style="264" customWidth="1"/>
    <col min="5381" max="5381" width="24" style="264" customWidth="1"/>
    <col min="5382" max="5382" width="3.140625" style="264" customWidth="1"/>
    <col min="5383" max="5383" width="12.5703125" style="264" customWidth="1"/>
    <col min="5384" max="5384" width="7.7109375" style="264" customWidth="1"/>
    <col min="5385" max="5385" width="20.28515625" style="264" customWidth="1"/>
    <col min="5386" max="5386" width="6.7109375" style="264" customWidth="1"/>
    <col min="5387" max="5387" width="11.42578125" style="264"/>
    <col min="5388" max="5388" width="7.42578125" style="264" customWidth="1"/>
    <col min="5389" max="5389" width="15.42578125" style="264" customWidth="1"/>
    <col min="5390" max="5390" width="7.28515625" style="264" customWidth="1"/>
    <col min="5391" max="5632" width="11.42578125" style="264"/>
    <col min="5633" max="5633" width="21.42578125" style="264" customWidth="1"/>
    <col min="5634" max="5634" width="14" style="264" customWidth="1"/>
    <col min="5635" max="5635" width="12.5703125" style="264" customWidth="1"/>
    <col min="5636" max="5636" width="6.140625" style="264" customWidth="1"/>
    <col min="5637" max="5637" width="24" style="264" customWidth="1"/>
    <col min="5638" max="5638" width="3.140625" style="264" customWidth="1"/>
    <col min="5639" max="5639" width="12.5703125" style="264" customWidth="1"/>
    <col min="5640" max="5640" width="7.7109375" style="264" customWidth="1"/>
    <col min="5641" max="5641" width="20.28515625" style="264" customWidth="1"/>
    <col min="5642" max="5642" width="6.7109375" style="264" customWidth="1"/>
    <col min="5643" max="5643" width="11.42578125" style="264"/>
    <col min="5644" max="5644" width="7.42578125" style="264" customWidth="1"/>
    <col min="5645" max="5645" width="15.42578125" style="264" customWidth="1"/>
    <col min="5646" max="5646" width="7.28515625" style="264" customWidth="1"/>
    <col min="5647" max="5888" width="11.42578125" style="264"/>
    <col min="5889" max="5889" width="21.42578125" style="264" customWidth="1"/>
    <col min="5890" max="5890" width="14" style="264" customWidth="1"/>
    <col min="5891" max="5891" width="12.5703125" style="264" customWidth="1"/>
    <col min="5892" max="5892" width="6.140625" style="264" customWidth="1"/>
    <col min="5893" max="5893" width="24" style="264" customWidth="1"/>
    <col min="5894" max="5894" width="3.140625" style="264" customWidth="1"/>
    <col min="5895" max="5895" width="12.5703125" style="264" customWidth="1"/>
    <col min="5896" max="5896" width="7.7109375" style="264" customWidth="1"/>
    <col min="5897" max="5897" width="20.28515625" style="264" customWidth="1"/>
    <col min="5898" max="5898" width="6.7109375" style="264" customWidth="1"/>
    <col min="5899" max="5899" width="11.42578125" style="264"/>
    <col min="5900" max="5900" width="7.42578125" style="264" customWidth="1"/>
    <col min="5901" max="5901" width="15.42578125" style="264" customWidth="1"/>
    <col min="5902" max="5902" width="7.28515625" style="264" customWidth="1"/>
    <col min="5903" max="6144" width="11.42578125" style="264"/>
    <col min="6145" max="6145" width="21.42578125" style="264" customWidth="1"/>
    <col min="6146" max="6146" width="14" style="264" customWidth="1"/>
    <col min="6147" max="6147" width="12.5703125" style="264" customWidth="1"/>
    <col min="6148" max="6148" width="6.140625" style="264" customWidth="1"/>
    <col min="6149" max="6149" width="24" style="264" customWidth="1"/>
    <col min="6150" max="6150" width="3.140625" style="264" customWidth="1"/>
    <col min="6151" max="6151" width="12.5703125" style="264" customWidth="1"/>
    <col min="6152" max="6152" width="7.7109375" style="264" customWidth="1"/>
    <col min="6153" max="6153" width="20.28515625" style="264" customWidth="1"/>
    <col min="6154" max="6154" width="6.7109375" style="264" customWidth="1"/>
    <col min="6155" max="6155" width="11.42578125" style="264"/>
    <col min="6156" max="6156" width="7.42578125" style="264" customWidth="1"/>
    <col min="6157" max="6157" width="15.42578125" style="264" customWidth="1"/>
    <col min="6158" max="6158" width="7.28515625" style="264" customWidth="1"/>
    <col min="6159" max="6400" width="11.42578125" style="264"/>
    <col min="6401" max="6401" width="21.42578125" style="264" customWidth="1"/>
    <col min="6402" max="6402" width="14" style="264" customWidth="1"/>
    <col min="6403" max="6403" width="12.5703125" style="264" customWidth="1"/>
    <col min="6404" max="6404" width="6.140625" style="264" customWidth="1"/>
    <col min="6405" max="6405" width="24" style="264" customWidth="1"/>
    <col min="6406" max="6406" width="3.140625" style="264" customWidth="1"/>
    <col min="6407" max="6407" width="12.5703125" style="264" customWidth="1"/>
    <col min="6408" max="6408" width="7.7109375" style="264" customWidth="1"/>
    <col min="6409" max="6409" width="20.28515625" style="264" customWidth="1"/>
    <col min="6410" max="6410" width="6.7109375" style="264" customWidth="1"/>
    <col min="6411" max="6411" width="11.42578125" style="264"/>
    <col min="6412" max="6412" width="7.42578125" style="264" customWidth="1"/>
    <col min="6413" max="6413" width="15.42578125" style="264" customWidth="1"/>
    <col min="6414" max="6414" width="7.28515625" style="264" customWidth="1"/>
    <col min="6415" max="6656" width="11.42578125" style="264"/>
    <col min="6657" max="6657" width="21.42578125" style="264" customWidth="1"/>
    <col min="6658" max="6658" width="14" style="264" customWidth="1"/>
    <col min="6659" max="6659" width="12.5703125" style="264" customWidth="1"/>
    <col min="6660" max="6660" width="6.140625" style="264" customWidth="1"/>
    <col min="6661" max="6661" width="24" style="264" customWidth="1"/>
    <col min="6662" max="6662" width="3.140625" style="264" customWidth="1"/>
    <col min="6663" max="6663" width="12.5703125" style="264" customWidth="1"/>
    <col min="6664" max="6664" width="7.7109375" style="264" customWidth="1"/>
    <col min="6665" max="6665" width="20.28515625" style="264" customWidth="1"/>
    <col min="6666" max="6666" width="6.7109375" style="264" customWidth="1"/>
    <col min="6667" max="6667" width="11.42578125" style="264"/>
    <col min="6668" max="6668" width="7.42578125" style="264" customWidth="1"/>
    <col min="6669" max="6669" width="15.42578125" style="264" customWidth="1"/>
    <col min="6670" max="6670" width="7.28515625" style="264" customWidth="1"/>
    <col min="6671" max="6912" width="11.42578125" style="264"/>
    <col min="6913" max="6913" width="21.42578125" style="264" customWidth="1"/>
    <col min="6914" max="6914" width="14" style="264" customWidth="1"/>
    <col min="6915" max="6915" width="12.5703125" style="264" customWidth="1"/>
    <col min="6916" max="6916" width="6.140625" style="264" customWidth="1"/>
    <col min="6917" max="6917" width="24" style="264" customWidth="1"/>
    <col min="6918" max="6918" width="3.140625" style="264" customWidth="1"/>
    <col min="6919" max="6919" width="12.5703125" style="264" customWidth="1"/>
    <col min="6920" max="6920" width="7.7109375" style="264" customWidth="1"/>
    <col min="6921" max="6921" width="20.28515625" style="264" customWidth="1"/>
    <col min="6922" max="6922" width="6.7109375" style="264" customWidth="1"/>
    <col min="6923" max="6923" width="11.42578125" style="264"/>
    <col min="6924" max="6924" width="7.42578125" style="264" customWidth="1"/>
    <col min="6925" max="6925" width="15.42578125" style="264" customWidth="1"/>
    <col min="6926" max="6926" width="7.28515625" style="264" customWidth="1"/>
    <col min="6927" max="7168" width="11.42578125" style="264"/>
    <col min="7169" max="7169" width="21.42578125" style="264" customWidth="1"/>
    <col min="7170" max="7170" width="14" style="264" customWidth="1"/>
    <col min="7171" max="7171" width="12.5703125" style="264" customWidth="1"/>
    <col min="7172" max="7172" width="6.140625" style="264" customWidth="1"/>
    <col min="7173" max="7173" width="24" style="264" customWidth="1"/>
    <col min="7174" max="7174" width="3.140625" style="264" customWidth="1"/>
    <col min="7175" max="7175" width="12.5703125" style="264" customWidth="1"/>
    <col min="7176" max="7176" width="7.7109375" style="264" customWidth="1"/>
    <col min="7177" max="7177" width="20.28515625" style="264" customWidth="1"/>
    <col min="7178" max="7178" width="6.7109375" style="264" customWidth="1"/>
    <col min="7179" max="7179" width="11.42578125" style="264"/>
    <col min="7180" max="7180" width="7.42578125" style="264" customWidth="1"/>
    <col min="7181" max="7181" width="15.42578125" style="264" customWidth="1"/>
    <col min="7182" max="7182" width="7.28515625" style="264" customWidth="1"/>
    <col min="7183" max="7424" width="11.42578125" style="264"/>
    <col min="7425" max="7425" width="21.42578125" style="264" customWidth="1"/>
    <col min="7426" max="7426" width="14" style="264" customWidth="1"/>
    <col min="7427" max="7427" width="12.5703125" style="264" customWidth="1"/>
    <col min="7428" max="7428" width="6.140625" style="264" customWidth="1"/>
    <col min="7429" max="7429" width="24" style="264" customWidth="1"/>
    <col min="7430" max="7430" width="3.140625" style="264" customWidth="1"/>
    <col min="7431" max="7431" width="12.5703125" style="264" customWidth="1"/>
    <col min="7432" max="7432" width="7.7109375" style="264" customWidth="1"/>
    <col min="7433" max="7433" width="20.28515625" style="264" customWidth="1"/>
    <col min="7434" max="7434" width="6.7109375" style="264" customWidth="1"/>
    <col min="7435" max="7435" width="11.42578125" style="264"/>
    <col min="7436" max="7436" width="7.42578125" style="264" customWidth="1"/>
    <col min="7437" max="7437" width="15.42578125" style="264" customWidth="1"/>
    <col min="7438" max="7438" width="7.28515625" style="264" customWidth="1"/>
    <col min="7439" max="7680" width="11.42578125" style="264"/>
    <col min="7681" max="7681" width="21.42578125" style="264" customWidth="1"/>
    <col min="7682" max="7682" width="14" style="264" customWidth="1"/>
    <col min="7683" max="7683" width="12.5703125" style="264" customWidth="1"/>
    <col min="7684" max="7684" width="6.140625" style="264" customWidth="1"/>
    <col min="7685" max="7685" width="24" style="264" customWidth="1"/>
    <col min="7686" max="7686" width="3.140625" style="264" customWidth="1"/>
    <col min="7687" max="7687" width="12.5703125" style="264" customWidth="1"/>
    <col min="7688" max="7688" width="7.7109375" style="264" customWidth="1"/>
    <col min="7689" max="7689" width="20.28515625" style="264" customWidth="1"/>
    <col min="7690" max="7690" width="6.7109375" style="264" customWidth="1"/>
    <col min="7691" max="7691" width="11.42578125" style="264"/>
    <col min="7692" max="7692" width="7.42578125" style="264" customWidth="1"/>
    <col min="7693" max="7693" width="15.42578125" style="264" customWidth="1"/>
    <col min="7694" max="7694" width="7.28515625" style="264" customWidth="1"/>
    <col min="7695" max="7936" width="11.42578125" style="264"/>
    <col min="7937" max="7937" width="21.42578125" style="264" customWidth="1"/>
    <col min="7938" max="7938" width="14" style="264" customWidth="1"/>
    <col min="7939" max="7939" width="12.5703125" style="264" customWidth="1"/>
    <col min="7940" max="7940" width="6.140625" style="264" customWidth="1"/>
    <col min="7941" max="7941" width="24" style="264" customWidth="1"/>
    <col min="7942" max="7942" width="3.140625" style="264" customWidth="1"/>
    <col min="7943" max="7943" width="12.5703125" style="264" customWidth="1"/>
    <col min="7944" max="7944" width="7.7109375" style="264" customWidth="1"/>
    <col min="7945" max="7945" width="20.28515625" style="264" customWidth="1"/>
    <col min="7946" max="7946" width="6.7109375" style="264" customWidth="1"/>
    <col min="7947" max="7947" width="11.42578125" style="264"/>
    <col min="7948" max="7948" width="7.42578125" style="264" customWidth="1"/>
    <col min="7949" max="7949" width="15.42578125" style="264" customWidth="1"/>
    <col min="7950" max="7950" width="7.28515625" style="264" customWidth="1"/>
    <col min="7951" max="8192" width="11.42578125" style="264"/>
    <col min="8193" max="8193" width="21.42578125" style="264" customWidth="1"/>
    <col min="8194" max="8194" width="14" style="264" customWidth="1"/>
    <col min="8195" max="8195" width="12.5703125" style="264" customWidth="1"/>
    <col min="8196" max="8196" width="6.140625" style="264" customWidth="1"/>
    <col min="8197" max="8197" width="24" style="264" customWidth="1"/>
    <col min="8198" max="8198" width="3.140625" style="264" customWidth="1"/>
    <col min="8199" max="8199" width="12.5703125" style="264" customWidth="1"/>
    <col min="8200" max="8200" width="7.7109375" style="264" customWidth="1"/>
    <col min="8201" max="8201" width="20.28515625" style="264" customWidth="1"/>
    <col min="8202" max="8202" width="6.7109375" style="264" customWidth="1"/>
    <col min="8203" max="8203" width="11.42578125" style="264"/>
    <col min="8204" max="8204" width="7.42578125" style="264" customWidth="1"/>
    <col min="8205" max="8205" width="15.42578125" style="264" customWidth="1"/>
    <col min="8206" max="8206" width="7.28515625" style="264" customWidth="1"/>
    <col min="8207" max="8448" width="11.42578125" style="264"/>
    <col min="8449" max="8449" width="21.42578125" style="264" customWidth="1"/>
    <col min="8450" max="8450" width="14" style="264" customWidth="1"/>
    <col min="8451" max="8451" width="12.5703125" style="264" customWidth="1"/>
    <col min="8452" max="8452" width="6.140625" style="264" customWidth="1"/>
    <col min="8453" max="8453" width="24" style="264" customWidth="1"/>
    <col min="8454" max="8454" width="3.140625" style="264" customWidth="1"/>
    <col min="8455" max="8455" width="12.5703125" style="264" customWidth="1"/>
    <col min="8456" max="8456" width="7.7109375" style="264" customWidth="1"/>
    <col min="8457" max="8457" width="20.28515625" style="264" customWidth="1"/>
    <col min="8458" max="8458" width="6.7109375" style="264" customWidth="1"/>
    <col min="8459" max="8459" width="11.42578125" style="264"/>
    <col min="8460" max="8460" width="7.42578125" style="264" customWidth="1"/>
    <col min="8461" max="8461" width="15.42578125" style="264" customWidth="1"/>
    <col min="8462" max="8462" width="7.28515625" style="264" customWidth="1"/>
    <col min="8463" max="8704" width="11.42578125" style="264"/>
    <col min="8705" max="8705" width="21.42578125" style="264" customWidth="1"/>
    <col min="8706" max="8706" width="14" style="264" customWidth="1"/>
    <col min="8707" max="8707" width="12.5703125" style="264" customWidth="1"/>
    <col min="8708" max="8708" width="6.140625" style="264" customWidth="1"/>
    <col min="8709" max="8709" width="24" style="264" customWidth="1"/>
    <col min="8710" max="8710" width="3.140625" style="264" customWidth="1"/>
    <col min="8711" max="8711" width="12.5703125" style="264" customWidth="1"/>
    <col min="8712" max="8712" width="7.7109375" style="264" customWidth="1"/>
    <col min="8713" max="8713" width="20.28515625" style="264" customWidth="1"/>
    <col min="8714" max="8714" width="6.7109375" style="264" customWidth="1"/>
    <col min="8715" max="8715" width="11.42578125" style="264"/>
    <col min="8716" max="8716" width="7.42578125" style="264" customWidth="1"/>
    <col min="8717" max="8717" width="15.42578125" style="264" customWidth="1"/>
    <col min="8718" max="8718" width="7.28515625" style="264" customWidth="1"/>
    <col min="8719" max="8960" width="11.42578125" style="264"/>
    <col min="8961" max="8961" width="21.42578125" style="264" customWidth="1"/>
    <col min="8962" max="8962" width="14" style="264" customWidth="1"/>
    <col min="8963" max="8963" width="12.5703125" style="264" customWidth="1"/>
    <col min="8964" max="8964" width="6.140625" style="264" customWidth="1"/>
    <col min="8965" max="8965" width="24" style="264" customWidth="1"/>
    <col min="8966" max="8966" width="3.140625" style="264" customWidth="1"/>
    <col min="8967" max="8967" width="12.5703125" style="264" customWidth="1"/>
    <col min="8968" max="8968" width="7.7109375" style="264" customWidth="1"/>
    <col min="8969" max="8969" width="20.28515625" style="264" customWidth="1"/>
    <col min="8970" max="8970" width="6.7109375" style="264" customWidth="1"/>
    <col min="8971" max="8971" width="11.42578125" style="264"/>
    <col min="8972" max="8972" width="7.42578125" style="264" customWidth="1"/>
    <col min="8973" max="8973" width="15.42578125" style="264" customWidth="1"/>
    <col min="8974" max="8974" width="7.28515625" style="264" customWidth="1"/>
    <col min="8975" max="9216" width="11.42578125" style="264"/>
    <col min="9217" max="9217" width="21.42578125" style="264" customWidth="1"/>
    <col min="9218" max="9218" width="14" style="264" customWidth="1"/>
    <col min="9219" max="9219" width="12.5703125" style="264" customWidth="1"/>
    <col min="9220" max="9220" width="6.140625" style="264" customWidth="1"/>
    <col min="9221" max="9221" width="24" style="264" customWidth="1"/>
    <col min="9222" max="9222" width="3.140625" style="264" customWidth="1"/>
    <col min="9223" max="9223" width="12.5703125" style="264" customWidth="1"/>
    <col min="9224" max="9224" width="7.7109375" style="264" customWidth="1"/>
    <col min="9225" max="9225" width="20.28515625" style="264" customWidth="1"/>
    <col min="9226" max="9226" width="6.7109375" style="264" customWidth="1"/>
    <col min="9227" max="9227" width="11.42578125" style="264"/>
    <col min="9228" max="9228" width="7.42578125" style="264" customWidth="1"/>
    <col min="9229" max="9229" width="15.42578125" style="264" customWidth="1"/>
    <col min="9230" max="9230" width="7.28515625" style="264" customWidth="1"/>
    <col min="9231" max="9472" width="11.42578125" style="264"/>
    <col min="9473" max="9473" width="21.42578125" style="264" customWidth="1"/>
    <col min="9474" max="9474" width="14" style="264" customWidth="1"/>
    <col min="9475" max="9475" width="12.5703125" style="264" customWidth="1"/>
    <col min="9476" max="9476" width="6.140625" style="264" customWidth="1"/>
    <col min="9477" max="9477" width="24" style="264" customWidth="1"/>
    <col min="9478" max="9478" width="3.140625" style="264" customWidth="1"/>
    <col min="9479" max="9479" width="12.5703125" style="264" customWidth="1"/>
    <col min="9480" max="9480" width="7.7109375" style="264" customWidth="1"/>
    <col min="9481" max="9481" width="20.28515625" style="264" customWidth="1"/>
    <col min="9482" max="9482" width="6.7109375" style="264" customWidth="1"/>
    <col min="9483" max="9483" width="11.42578125" style="264"/>
    <col min="9484" max="9484" width="7.42578125" style="264" customWidth="1"/>
    <col min="9485" max="9485" width="15.42578125" style="264" customWidth="1"/>
    <col min="9486" max="9486" width="7.28515625" style="264" customWidth="1"/>
    <col min="9487" max="9728" width="11.42578125" style="264"/>
    <col min="9729" max="9729" width="21.42578125" style="264" customWidth="1"/>
    <col min="9730" max="9730" width="14" style="264" customWidth="1"/>
    <col min="9731" max="9731" width="12.5703125" style="264" customWidth="1"/>
    <col min="9732" max="9732" width="6.140625" style="264" customWidth="1"/>
    <col min="9733" max="9733" width="24" style="264" customWidth="1"/>
    <col min="9734" max="9734" width="3.140625" style="264" customWidth="1"/>
    <col min="9735" max="9735" width="12.5703125" style="264" customWidth="1"/>
    <col min="9736" max="9736" width="7.7109375" style="264" customWidth="1"/>
    <col min="9737" max="9737" width="20.28515625" style="264" customWidth="1"/>
    <col min="9738" max="9738" width="6.7109375" style="264" customWidth="1"/>
    <col min="9739" max="9739" width="11.42578125" style="264"/>
    <col min="9740" max="9740" width="7.42578125" style="264" customWidth="1"/>
    <col min="9741" max="9741" width="15.42578125" style="264" customWidth="1"/>
    <col min="9742" max="9742" width="7.28515625" style="264" customWidth="1"/>
    <col min="9743" max="9984" width="11.42578125" style="264"/>
    <col min="9985" max="9985" width="21.42578125" style="264" customWidth="1"/>
    <col min="9986" max="9986" width="14" style="264" customWidth="1"/>
    <col min="9987" max="9987" width="12.5703125" style="264" customWidth="1"/>
    <col min="9988" max="9988" width="6.140625" style="264" customWidth="1"/>
    <col min="9989" max="9989" width="24" style="264" customWidth="1"/>
    <col min="9990" max="9990" width="3.140625" style="264" customWidth="1"/>
    <col min="9991" max="9991" width="12.5703125" style="264" customWidth="1"/>
    <col min="9992" max="9992" width="7.7109375" style="264" customWidth="1"/>
    <col min="9993" max="9993" width="20.28515625" style="264" customWidth="1"/>
    <col min="9994" max="9994" width="6.7109375" style="264" customWidth="1"/>
    <col min="9995" max="9995" width="11.42578125" style="264"/>
    <col min="9996" max="9996" width="7.42578125" style="264" customWidth="1"/>
    <col min="9997" max="9997" width="15.42578125" style="264" customWidth="1"/>
    <col min="9998" max="9998" width="7.28515625" style="264" customWidth="1"/>
    <col min="9999" max="10240" width="11.42578125" style="264"/>
    <col min="10241" max="10241" width="21.42578125" style="264" customWidth="1"/>
    <col min="10242" max="10242" width="14" style="264" customWidth="1"/>
    <col min="10243" max="10243" width="12.5703125" style="264" customWidth="1"/>
    <col min="10244" max="10244" width="6.140625" style="264" customWidth="1"/>
    <col min="10245" max="10245" width="24" style="264" customWidth="1"/>
    <col min="10246" max="10246" width="3.140625" style="264" customWidth="1"/>
    <col min="10247" max="10247" width="12.5703125" style="264" customWidth="1"/>
    <col min="10248" max="10248" width="7.7109375" style="264" customWidth="1"/>
    <col min="10249" max="10249" width="20.28515625" style="264" customWidth="1"/>
    <col min="10250" max="10250" width="6.7109375" style="264" customWidth="1"/>
    <col min="10251" max="10251" width="11.42578125" style="264"/>
    <col min="10252" max="10252" width="7.42578125" style="264" customWidth="1"/>
    <col min="10253" max="10253" width="15.42578125" style="264" customWidth="1"/>
    <col min="10254" max="10254" width="7.28515625" style="264" customWidth="1"/>
    <col min="10255" max="10496" width="11.42578125" style="264"/>
    <col min="10497" max="10497" width="21.42578125" style="264" customWidth="1"/>
    <col min="10498" max="10498" width="14" style="264" customWidth="1"/>
    <col min="10499" max="10499" width="12.5703125" style="264" customWidth="1"/>
    <col min="10500" max="10500" width="6.140625" style="264" customWidth="1"/>
    <col min="10501" max="10501" width="24" style="264" customWidth="1"/>
    <col min="10502" max="10502" width="3.140625" style="264" customWidth="1"/>
    <col min="10503" max="10503" width="12.5703125" style="264" customWidth="1"/>
    <col min="10504" max="10504" width="7.7109375" style="264" customWidth="1"/>
    <col min="10505" max="10505" width="20.28515625" style="264" customWidth="1"/>
    <col min="10506" max="10506" width="6.7109375" style="264" customWidth="1"/>
    <col min="10507" max="10507" width="11.42578125" style="264"/>
    <col min="10508" max="10508" width="7.42578125" style="264" customWidth="1"/>
    <col min="10509" max="10509" width="15.42578125" style="264" customWidth="1"/>
    <col min="10510" max="10510" width="7.28515625" style="264" customWidth="1"/>
    <col min="10511" max="10752" width="11.42578125" style="264"/>
    <col min="10753" max="10753" width="21.42578125" style="264" customWidth="1"/>
    <col min="10754" max="10754" width="14" style="264" customWidth="1"/>
    <col min="10755" max="10755" width="12.5703125" style="264" customWidth="1"/>
    <col min="10756" max="10756" width="6.140625" style="264" customWidth="1"/>
    <col min="10757" max="10757" width="24" style="264" customWidth="1"/>
    <col min="10758" max="10758" width="3.140625" style="264" customWidth="1"/>
    <col min="10759" max="10759" width="12.5703125" style="264" customWidth="1"/>
    <col min="10760" max="10760" width="7.7109375" style="264" customWidth="1"/>
    <col min="10761" max="10761" width="20.28515625" style="264" customWidth="1"/>
    <col min="10762" max="10762" width="6.7109375" style="264" customWidth="1"/>
    <col min="10763" max="10763" width="11.42578125" style="264"/>
    <col min="10764" max="10764" width="7.42578125" style="264" customWidth="1"/>
    <col min="10765" max="10765" width="15.42578125" style="264" customWidth="1"/>
    <col min="10766" max="10766" width="7.28515625" style="264" customWidth="1"/>
    <col min="10767" max="11008" width="11.42578125" style="264"/>
    <col min="11009" max="11009" width="21.42578125" style="264" customWidth="1"/>
    <col min="11010" max="11010" width="14" style="264" customWidth="1"/>
    <col min="11011" max="11011" width="12.5703125" style="264" customWidth="1"/>
    <col min="11012" max="11012" width="6.140625" style="264" customWidth="1"/>
    <col min="11013" max="11013" width="24" style="264" customWidth="1"/>
    <col min="11014" max="11014" width="3.140625" style="264" customWidth="1"/>
    <col min="11015" max="11015" width="12.5703125" style="264" customWidth="1"/>
    <col min="11016" max="11016" width="7.7109375" style="264" customWidth="1"/>
    <col min="11017" max="11017" width="20.28515625" style="264" customWidth="1"/>
    <col min="11018" max="11018" width="6.7109375" style="264" customWidth="1"/>
    <col min="11019" max="11019" width="11.42578125" style="264"/>
    <col min="11020" max="11020" width="7.42578125" style="264" customWidth="1"/>
    <col min="11021" max="11021" width="15.42578125" style="264" customWidth="1"/>
    <col min="11022" max="11022" width="7.28515625" style="264" customWidth="1"/>
    <col min="11023" max="11264" width="11.42578125" style="264"/>
    <col min="11265" max="11265" width="21.42578125" style="264" customWidth="1"/>
    <col min="11266" max="11266" width="14" style="264" customWidth="1"/>
    <col min="11267" max="11267" width="12.5703125" style="264" customWidth="1"/>
    <col min="11268" max="11268" width="6.140625" style="264" customWidth="1"/>
    <col min="11269" max="11269" width="24" style="264" customWidth="1"/>
    <col min="11270" max="11270" width="3.140625" style="264" customWidth="1"/>
    <col min="11271" max="11271" width="12.5703125" style="264" customWidth="1"/>
    <col min="11272" max="11272" width="7.7109375" style="264" customWidth="1"/>
    <col min="11273" max="11273" width="20.28515625" style="264" customWidth="1"/>
    <col min="11274" max="11274" width="6.7109375" style="264" customWidth="1"/>
    <col min="11275" max="11275" width="11.42578125" style="264"/>
    <col min="11276" max="11276" width="7.42578125" style="264" customWidth="1"/>
    <col min="11277" max="11277" width="15.42578125" style="264" customWidth="1"/>
    <col min="11278" max="11278" width="7.28515625" style="264" customWidth="1"/>
    <col min="11279" max="11520" width="11.42578125" style="264"/>
    <col min="11521" max="11521" width="21.42578125" style="264" customWidth="1"/>
    <col min="11522" max="11522" width="14" style="264" customWidth="1"/>
    <col min="11523" max="11523" width="12.5703125" style="264" customWidth="1"/>
    <col min="11524" max="11524" width="6.140625" style="264" customWidth="1"/>
    <col min="11525" max="11525" width="24" style="264" customWidth="1"/>
    <col min="11526" max="11526" width="3.140625" style="264" customWidth="1"/>
    <col min="11527" max="11527" width="12.5703125" style="264" customWidth="1"/>
    <col min="11528" max="11528" width="7.7109375" style="264" customWidth="1"/>
    <col min="11529" max="11529" width="20.28515625" style="264" customWidth="1"/>
    <col min="11530" max="11530" width="6.7109375" style="264" customWidth="1"/>
    <col min="11531" max="11531" width="11.42578125" style="264"/>
    <col min="11532" max="11532" width="7.42578125" style="264" customWidth="1"/>
    <col min="11533" max="11533" width="15.42578125" style="264" customWidth="1"/>
    <col min="11534" max="11534" width="7.28515625" style="264" customWidth="1"/>
    <col min="11535" max="11776" width="11.42578125" style="264"/>
    <col min="11777" max="11777" width="21.42578125" style="264" customWidth="1"/>
    <col min="11778" max="11778" width="14" style="264" customWidth="1"/>
    <col min="11779" max="11779" width="12.5703125" style="264" customWidth="1"/>
    <col min="11780" max="11780" width="6.140625" style="264" customWidth="1"/>
    <col min="11781" max="11781" width="24" style="264" customWidth="1"/>
    <col min="11782" max="11782" width="3.140625" style="264" customWidth="1"/>
    <col min="11783" max="11783" width="12.5703125" style="264" customWidth="1"/>
    <col min="11784" max="11784" width="7.7109375" style="264" customWidth="1"/>
    <col min="11785" max="11785" width="20.28515625" style="264" customWidth="1"/>
    <col min="11786" max="11786" width="6.7109375" style="264" customWidth="1"/>
    <col min="11787" max="11787" width="11.42578125" style="264"/>
    <col min="11788" max="11788" width="7.42578125" style="264" customWidth="1"/>
    <col min="11789" max="11789" width="15.42578125" style="264" customWidth="1"/>
    <col min="11790" max="11790" width="7.28515625" style="264" customWidth="1"/>
    <col min="11791" max="12032" width="11.42578125" style="264"/>
    <col min="12033" max="12033" width="21.42578125" style="264" customWidth="1"/>
    <col min="12034" max="12034" width="14" style="264" customWidth="1"/>
    <col min="12035" max="12035" width="12.5703125" style="264" customWidth="1"/>
    <col min="12036" max="12036" width="6.140625" style="264" customWidth="1"/>
    <col min="12037" max="12037" width="24" style="264" customWidth="1"/>
    <col min="12038" max="12038" width="3.140625" style="264" customWidth="1"/>
    <col min="12039" max="12039" width="12.5703125" style="264" customWidth="1"/>
    <col min="12040" max="12040" width="7.7109375" style="264" customWidth="1"/>
    <col min="12041" max="12041" width="20.28515625" style="264" customWidth="1"/>
    <col min="12042" max="12042" width="6.7109375" style="264" customWidth="1"/>
    <col min="12043" max="12043" width="11.42578125" style="264"/>
    <col min="12044" max="12044" width="7.42578125" style="264" customWidth="1"/>
    <col min="12045" max="12045" width="15.42578125" style="264" customWidth="1"/>
    <col min="12046" max="12046" width="7.28515625" style="264" customWidth="1"/>
    <col min="12047" max="12288" width="11.42578125" style="264"/>
    <col min="12289" max="12289" width="21.42578125" style="264" customWidth="1"/>
    <col min="12290" max="12290" width="14" style="264" customWidth="1"/>
    <col min="12291" max="12291" width="12.5703125" style="264" customWidth="1"/>
    <col min="12292" max="12292" width="6.140625" style="264" customWidth="1"/>
    <col min="12293" max="12293" width="24" style="264" customWidth="1"/>
    <col min="12294" max="12294" width="3.140625" style="264" customWidth="1"/>
    <col min="12295" max="12295" width="12.5703125" style="264" customWidth="1"/>
    <col min="12296" max="12296" width="7.7109375" style="264" customWidth="1"/>
    <col min="12297" max="12297" width="20.28515625" style="264" customWidth="1"/>
    <col min="12298" max="12298" width="6.7109375" style="264" customWidth="1"/>
    <col min="12299" max="12299" width="11.42578125" style="264"/>
    <col min="12300" max="12300" width="7.42578125" style="264" customWidth="1"/>
    <col min="12301" max="12301" width="15.42578125" style="264" customWidth="1"/>
    <col min="12302" max="12302" width="7.28515625" style="264" customWidth="1"/>
    <col min="12303" max="12544" width="11.42578125" style="264"/>
    <col min="12545" max="12545" width="21.42578125" style="264" customWidth="1"/>
    <col min="12546" max="12546" width="14" style="264" customWidth="1"/>
    <col min="12547" max="12547" width="12.5703125" style="264" customWidth="1"/>
    <col min="12548" max="12548" width="6.140625" style="264" customWidth="1"/>
    <col min="12549" max="12549" width="24" style="264" customWidth="1"/>
    <col min="12550" max="12550" width="3.140625" style="264" customWidth="1"/>
    <col min="12551" max="12551" width="12.5703125" style="264" customWidth="1"/>
    <col min="12552" max="12552" width="7.7109375" style="264" customWidth="1"/>
    <col min="12553" max="12553" width="20.28515625" style="264" customWidth="1"/>
    <col min="12554" max="12554" width="6.7109375" style="264" customWidth="1"/>
    <col min="12555" max="12555" width="11.42578125" style="264"/>
    <col min="12556" max="12556" width="7.42578125" style="264" customWidth="1"/>
    <col min="12557" max="12557" width="15.42578125" style="264" customWidth="1"/>
    <col min="12558" max="12558" width="7.28515625" style="264" customWidth="1"/>
    <col min="12559" max="12800" width="11.42578125" style="264"/>
    <col min="12801" max="12801" width="21.42578125" style="264" customWidth="1"/>
    <col min="12802" max="12802" width="14" style="264" customWidth="1"/>
    <col min="12803" max="12803" width="12.5703125" style="264" customWidth="1"/>
    <col min="12804" max="12804" width="6.140625" style="264" customWidth="1"/>
    <col min="12805" max="12805" width="24" style="264" customWidth="1"/>
    <col min="12806" max="12806" width="3.140625" style="264" customWidth="1"/>
    <col min="12807" max="12807" width="12.5703125" style="264" customWidth="1"/>
    <col min="12808" max="12808" width="7.7109375" style="264" customWidth="1"/>
    <col min="12809" max="12809" width="20.28515625" style="264" customWidth="1"/>
    <col min="12810" max="12810" width="6.7109375" style="264" customWidth="1"/>
    <col min="12811" max="12811" width="11.42578125" style="264"/>
    <col min="12812" max="12812" width="7.42578125" style="264" customWidth="1"/>
    <col min="12813" max="12813" width="15.42578125" style="264" customWidth="1"/>
    <col min="12814" max="12814" width="7.28515625" style="264" customWidth="1"/>
    <col min="12815" max="13056" width="11.42578125" style="264"/>
    <col min="13057" max="13057" width="21.42578125" style="264" customWidth="1"/>
    <col min="13058" max="13058" width="14" style="264" customWidth="1"/>
    <col min="13059" max="13059" width="12.5703125" style="264" customWidth="1"/>
    <col min="13060" max="13060" width="6.140625" style="264" customWidth="1"/>
    <col min="13061" max="13061" width="24" style="264" customWidth="1"/>
    <col min="13062" max="13062" width="3.140625" style="264" customWidth="1"/>
    <col min="13063" max="13063" width="12.5703125" style="264" customWidth="1"/>
    <col min="13064" max="13064" width="7.7109375" style="264" customWidth="1"/>
    <col min="13065" max="13065" width="20.28515625" style="264" customWidth="1"/>
    <col min="13066" max="13066" width="6.7109375" style="264" customWidth="1"/>
    <col min="13067" max="13067" width="11.42578125" style="264"/>
    <col min="13068" max="13068" width="7.42578125" style="264" customWidth="1"/>
    <col min="13069" max="13069" width="15.42578125" style="264" customWidth="1"/>
    <col min="13070" max="13070" width="7.28515625" style="264" customWidth="1"/>
    <col min="13071" max="13312" width="11.42578125" style="264"/>
    <col min="13313" max="13313" width="21.42578125" style="264" customWidth="1"/>
    <col min="13314" max="13314" width="14" style="264" customWidth="1"/>
    <col min="13315" max="13315" width="12.5703125" style="264" customWidth="1"/>
    <col min="13316" max="13316" width="6.140625" style="264" customWidth="1"/>
    <col min="13317" max="13317" width="24" style="264" customWidth="1"/>
    <col min="13318" max="13318" width="3.140625" style="264" customWidth="1"/>
    <col min="13319" max="13319" width="12.5703125" style="264" customWidth="1"/>
    <col min="13320" max="13320" width="7.7109375" style="264" customWidth="1"/>
    <col min="13321" max="13321" width="20.28515625" style="264" customWidth="1"/>
    <col min="13322" max="13322" width="6.7109375" style="264" customWidth="1"/>
    <col min="13323" max="13323" width="11.42578125" style="264"/>
    <col min="13324" max="13324" width="7.42578125" style="264" customWidth="1"/>
    <col min="13325" max="13325" width="15.42578125" style="264" customWidth="1"/>
    <col min="13326" max="13326" width="7.28515625" style="264" customWidth="1"/>
    <col min="13327" max="13568" width="11.42578125" style="264"/>
    <col min="13569" max="13569" width="21.42578125" style="264" customWidth="1"/>
    <col min="13570" max="13570" width="14" style="264" customWidth="1"/>
    <col min="13571" max="13571" width="12.5703125" style="264" customWidth="1"/>
    <col min="13572" max="13572" width="6.140625" style="264" customWidth="1"/>
    <col min="13573" max="13573" width="24" style="264" customWidth="1"/>
    <col min="13574" max="13574" width="3.140625" style="264" customWidth="1"/>
    <col min="13575" max="13575" width="12.5703125" style="264" customWidth="1"/>
    <col min="13576" max="13576" width="7.7109375" style="264" customWidth="1"/>
    <col min="13577" max="13577" width="20.28515625" style="264" customWidth="1"/>
    <col min="13578" max="13578" width="6.7109375" style="264" customWidth="1"/>
    <col min="13579" max="13579" width="11.42578125" style="264"/>
    <col min="13580" max="13580" width="7.42578125" style="264" customWidth="1"/>
    <col min="13581" max="13581" width="15.42578125" style="264" customWidth="1"/>
    <col min="13582" max="13582" width="7.28515625" style="264" customWidth="1"/>
    <col min="13583" max="13824" width="11.42578125" style="264"/>
    <col min="13825" max="13825" width="21.42578125" style="264" customWidth="1"/>
    <col min="13826" max="13826" width="14" style="264" customWidth="1"/>
    <col min="13827" max="13827" width="12.5703125" style="264" customWidth="1"/>
    <col min="13828" max="13828" width="6.140625" style="264" customWidth="1"/>
    <col min="13829" max="13829" width="24" style="264" customWidth="1"/>
    <col min="13830" max="13830" width="3.140625" style="264" customWidth="1"/>
    <col min="13831" max="13831" width="12.5703125" style="264" customWidth="1"/>
    <col min="13832" max="13832" width="7.7109375" style="264" customWidth="1"/>
    <col min="13833" max="13833" width="20.28515625" style="264" customWidth="1"/>
    <col min="13834" max="13834" width="6.7109375" style="264" customWidth="1"/>
    <col min="13835" max="13835" width="11.42578125" style="264"/>
    <col min="13836" max="13836" width="7.42578125" style="264" customWidth="1"/>
    <col min="13837" max="13837" width="15.42578125" style="264" customWidth="1"/>
    <col min="13838" max="13838" width="7.28515625" style="264" customWidth="1"/>
    <col min="13839" max="14080" width="11.42578125" style="264"/>
    <col min="14081" max="14081" width="21.42578125" style="264" customWidth="1"/>
    <col min="14082" max="14082" width="14" style="264" customWidth="1"/>
    <col min="14083" max="14083" width="12.5703125" style="264" customWidth="1"/>
    <col min="14084" max="14084" width="6.140625" style="264" customWidth="1"/>
    <col min="14085" max="14085" width="24" style="264" customWidth="1"/>
    <col min="14086" max="14086" width="3.140625" style="264" customWidth="1"/>
    <col min="14087" max="14087" width="12.5703125" style="264" customWidth="1"/>
    <col min="14088" max="14088" width="7.7109375" style="264" customWidth="1"/>
    <col min="14089" max="14089" width="20.28515625" style="264" customWidth="1"/>
    <col min="14090" max="14090" width="6.7109375" style="264" customWidth="1"/>
    <col min="14091" max="14091" width="11.42578125" style="264"/>
    <col min="14092" max="14092" width="7.42578125" style="264" customWidth="1"/>
    <col min="14093" max="14093" width="15.42578125" style="264" customWidth="1"/>
    <col min="14094" max="14094" width="7.28515625" style="264" customWidth="1"/>
    <col min="14095" max="14336" width="11.42578125" style="264"/>
    <col min="14337" max="14337" width="21.42578125" style="264" customWidth="1"/>
    <col min="14338" max="14338" width="14" style="264" customWidth="1"/>
    <col min="14339" max="14339" width="12.5703125" style="264" customWidth="1"/>
    <col min="14340" max="14340" width="6.140625" style="264" customWidth="1"/>
    <col min="14341" max="14341" width="24" style="264" customWidth="1"/>
    <col min="14342" max="14342" width="3.140625" style="264" customWidth="1"/>
    <col min="14343" max="14343" width="12.5703125" style="264" customWidth="1"/>
    <col min="14344" max="14344" width="7.7109375" style="264" customWidth="1"/>
    <col min="14345" max="14345" width="20.28515625" style="264" customWidth="1"/>
    <col min="14346" max="14346" width="6.7109375" style="264" customWidth="1"/>
    <col min="14347" max="14347" width="11.42578125" style="264"/>
    <col min="14348" max="14348" width="7.42578125" style="264" customWidth="1"/>
    <col min="14349" max="14349" width="15.42578125" style="264" customWidth="1"/>
    <col min="14350" max="14350" width="7.28515625" style="264" customWidth="1"/>
    <col min="14351" max="14592" width="11.42578125" style="264"/>
    <col min="14593" max="14593" width="21.42578125" style="264" customWidth="1"/>
    <col min="14594" max="14594" width="14" style="264" customWidth="1"/>
    <col min="14595" max="14595" width="12.5703125" style="264" customWidth="1"/>
    <col min="14596" max="14596" width="6.140625" style="264" customWidth="1"/>
    <col min="14597" max="14597" width="24" style="264" customWidth="1"/>
    <col min="14598" max="14598" width="3.140625" style="264" customWidth="1"/>
    <col min="14599" max="14599" width="12.5703125" style="264" customWidth="1"/>
    <col min="14600" max="14600" width="7.7109375" style="264" customWidth="1"/>
    <col min="14601" max="14601" width="20.28515625" style="264" customWidth="1"/>
    <col min="14602" max="14602" width="6.7109375" style="264" customWidth="1"/>
    <col min="14603" max="14603" width="11.42578125" style="264"/>
    <col min="14604" max="14604" width="7.42578125" style="264" customWidth="1"/>
    <col min="14605" max="14605" width="15.42578125" style="264" customWidth="1"/>
    <col min="14606" max="14606" width="7.28515625" style="264" customWidth="1"/>
    <col min="14607" max="14848" width="11.42578125" style="264"/>
    <col min="14849" max="14849" width="21.42578125" style="264" customWidth="1"/>
    <col min="14850" max="14850" width="14" style="264" customWidth="1"/>
    <col min="14851" max="14851" width="12.5703125" style="264" customWidth="1"/>
    <col min="14852" max="14852" width="6.140625" style="264" customWidth="1"/>
    <col min="14853" max="14853" width="24" style="264" customWidth="1"/>
    <col min="14854" max="14854" width="3.140625" style="264" customWidth="1"/>
    <col min="14855" max="14855" width="12.5703125" style="264" customWidth="1"/>
    <col min="14856" max="14856" width="7.7109375" style="264" customWidth="1"/>
    <col min="14857" max="14857" width="20.28515625" style="264" customWidth="1"/>
    <col min="14858" max="14858" width="6.7109375" style="264" customWidth="1"/>
    <col min="14859" max="14859" width="11.42578125" style="264"/>
    <col min="14860" max="14860" width="7.42578125" style="264" customWidth="1"/>
    <col min="14861" max="14861" width="15.42578125" style="264" customWidth="1"/>
    <col min="14862" max="14862" width="7.28515625" style="264" customWidth="1"/>
    <col min="14863" max="15104" width="11.42578125" style="264"/>
    <col min="15105" max="15105" width="21.42578125" style="264" customWidth="1"/>
    <col min="15106" max="15106" width="14" style="264" customWidth="1"/>
    <col min="15107" max="15107" width="12.5703125" style="264" customWidth="1"/>
    <col min="15108" max="15108" width="6.140625" style="264" customWidth="1"/>
    <col min="15109" max="15109" width="24" style="264" customWidth="1"/>
    <col min="15110" max="15110" width="3.140625" style="264" customWidth="1"/>
    <col min="15111" max="15111" width="12.5703125" style="264" customWidth="1"/>
    <col min="15112" max="15112" width="7.7109375" style="264" customWidth="1"/>
    <col min="15113" max="15113" width="20.28515625" style="264" customWidth="1"/>
    <col min="15114" max="15114" width="6.7109375" style="264" customWidth="1"/>
    <col min="15115" max="15115" width="11.42578125" style="264"/>
    <col min="15116" max="15116" width="7.42578125" style="264" customWidth="1"/>
    <col min="15117" max="15117" width="15.42578125" style="264" customWidth="1"/>
    <col min="15118" max="15118" width="7.28515625" style="264" customWidth="1"/>
    <col min="15119" max="15360" width="11.42578125" style="264"/>
    <col min="15361" max="15361" width="21.42578125" style="264" customWidth="1"/>
    <col min="15362" max="15362" width="14" style="264" customWidth="1"/>
    <col min="15363" max="15363" width="12.5703125" style="264" customWidth="1"/>
    <col min="15364" max="15364" width="6.140625" style="264" customWidth="1"/>
    <col min="15365" max="15365" width="24" style="264" customWidth="1"/>
    <col min="15366" max="15366" width="3.140625" style="264" customWidth="1"/>
    <col min="15367" max="15367" width="12.5703125" style="264" customWidth="1"/>
    <col min="15368" max="15368" width="7.7109375" style="264" customWidth="1"/>
    <col min="15369" max="15369" width="20.28515625" style="264" customWidth="1"/>
    <col min="15370" max="15370" width="6.7109375" style="264" customWidth="1"/>
    <col min="15371" max="15371" width="11.42578125" style="264"/>
    <col min="15372" max="15372" width="7.42578125" style="264" customWidth="1"/>
    <col min="15373" max="15373" width="15.42578125" style="264" customWidth="1"/>
    <col min="15374" max="15374" width="7.28515625" style="264" customWidth="1"/>
    <col min="15375" max="15616" width="11.42578125" style="264"/>
    <col min="15617" max="15617" width="21.42578125" style="264" customWidth="1"/>
    <col min="15618" max="15618" width="14" style="264" customWidth="1"/>
    <col min="15619" max="15619" width="12.5703125" style="264" customWidth="1"/>
    <col min="15620" max="15620" width="6.140625" style="264" customWidth="1"/>
    <col min="15621" max="15621" width="24" style="264" customWidth="1"/>
    <col min="15622" max="15622" width="3.140625" style="264" customWidth="1"/>
    <col min="15623" max="15623" width="12.5703125" style="264" customWidth="1"/>
    <col min="15624" max="15624" width="7.7109375" style="264" customWidth="1"/>
    <col min="15625" max="15625" width="20.28515625" style="264" customWidth="1"/>
    <col min="15626" max="15626" width="6.7109375" style="264" customWidth="1"/>
    <col min="15627" max="15627" width="11.42578125" style="264"/>
    <col min="15628" max="15628" width="7.42578125" style="264" customWidth="1"/>
    <col min="15629" max="15629" width="15.42578125" style="264" customWidth="1"/>
    <col min="15630" max="15630" width="7.28515625" style="264" customWidth="1"/>
    <col min="15631" max="15872" width="11.42578125" style="264"/>
    <col min="15873" max="15873" width="21.42578125" style="264" customWidth="1"/>
    <col min="15874" max="15874" width="14" style="264" customWidth="1"/>
    <col min="15875" max="15875" width="12.5703125" style="264" customWidth="1"/>
    <col min="15876" max="15876" width="6.140625" style="264" customWidth="1"/>
    <col min="15877" max="15877" width="24" style="264" customWidth="1"/>
    <col min="15878" max="15878" width="3.140625" style="264" customWidth="1"/>
    <col min="15879" max="15879" width="12.5703125" style="264" customWidth="1"/>
    <col min="15880" max="15880" width="7.7109375" style="264" customWidth="1"/>
    <col min="15881" max="15881" width="20.28515625" style="264" customWidth="1"/>
    <col min="15882" max="15882" width="6.7109375" style="264" customWidth="1"/>
    <col min="15883" max="15883" width="11.42578125" style="264"/>
    <col min="15884" max="15884" width="7.42578125" style="264" customWidth="1"/>
    <col min="15885" max="15885" width="15.42578125" style="264" customWidth="1"/>
    <col min="15886" max="15886" width="7.28515625" style="264" customWidth="1"/>
    <col min="15887" max="16128" width="11.42578125" style="264"/>
    <col min="16129" max="16129" width="21.42578125" style="264" customWidth="1"/>
    <col min="16130" max="16130" width="14" style="264" customWidth="1"/>
    <col min="16131" max="16131" width="12.5703125" style="264" customWidth="1"/>
    <col min="16132" max="16132" width="6.140625" style="264" customWidth="1"/>
    <col min="16133" max="16133" width="24" style="264" customWidth="1"/>
    <col min="16134" max="16134" width="3.140625" style="264" customWidth="1"/>
    <col min="16135" max="16135" width="12.5703125" style="264" customWidth="1"/>
    <col min="16136" max="16136" width="7.7109375" style="264" customWidth="1"/>
    <col min="16137" max="16137" width="20.28515625" style="264" customWidth="1"/>
    <col min="16138" max="16138" width="6.7109375" style="264" customWidth="1"/>
    <col min="16139" max="16139" width="11.42578125" style="264"/>
    <col min="16140" max="16140" width="7.42578125" style="264" customWidth="1"/>
    <col min="16141" max="16141" width="15.42578125" style="264" customWidth="1"/>
    <col min="16142" max="16142" width="7.28515625" style="264" customWidth="1"/>
    <col min="16143" max="16384" width="11.42578125" style="264"/>
  </cols>
  <sheetData>
    <row r="1" spans="1:17" s="243" customFormat="1" ht="18" x14ac:dyDescent="0.25">
      <c r="A1" s="443" t="s">
        <v>944</v>
      </c>
      <c r="B1" s="446"/>
      <c r="C1" s="447"/>
      <c r="D1" s="447"/>
      <c r="E1" s="451"/>
      <c r="F1" s="451"/>
      <c r="G1" s="446"/>
      <c r="H1" s="446"/>
      <c r="I1" s="447"/>
      <c r="J1" s="180" t="s">
        <v>713</v>
      </c>
      <c r="K1" s="241"/>
      <c r="L1" s="241"/>
      <c r="O1" s="242"/>
      <c r="P1" s="242"/>
      <c r="Q1" s="242"/>
    </row>
    <row r="2" spans="1:17" s="243" customFormat="1" ht="18" customHeight="1" x14ac:dyDescent="0.25">
      <c r="A2" s="266" t="s">
        <v>915</v>
      </c>
      <c r="B2" s="450"/>
      <c r="C2" s="447"/>
      <c r="D2" s="447"/>
      <c r="E2" s="449"/>
      <c r="F2" s="447"/>
      <c r="G2" s="447"/>
      <c r="H2" s="447"/>
      <c r="I2" s="447"/>
      <c r="J2" s="447"/>
      <c r="K2" s="249"/>
      <c r="L2" s="249"/>
      <c r="M2" s="249"/>
      <c r="N2" s="249"/>
      <c r="O2" s="242"/>
      <c r="P2" s="242"/>
      <c r="Q2" s="242"/>
    </row>
    <row r="3" spans="1:17" s="243" customFormat="1" ht="15.75" customHeight="1" x14ac:dyDescent="0.25">
      <c r="A3" s="450"/>
      <c r="B3" s="450"/>
      <c r="C3" s="452"/>
      <c r="D3" s="465"/>
      <c r="E3" s="465"/>
      <c r="F3" s="465"/>
      <c r="G3" s="465"/>
      <c r="H3" s="465"/>
      <c r="I3" s="465"/>
      <c r="J3" s="465"/>
      <c r="K3" s="249"/>
      <c r="L3" s="249"/>
      <c r="M3" s="249"/>
      <c r="N3" s="249"/>
      <c r="O3" s="272"/>
      <c r="P3" s="272"/>
      <c r="Q3" s="242"/>
    </row>
    <row r="4" spans="1:17" s="243" customFormat="1" ht="18" customHeight="1" x14ac:dyDescent="0.25">
      <c r="A4" s="973" t="s">
        <v>946</v>
      </c>
      <c r="B4" s="973" t="s">
        <v>918</v>
      </c>
      <c r="C4" s="976" t="s">
        <v>947</v>
      </c>
      <c r="D4" s="976"/>
      <c r="E4" s="963"/>
      <c r="F4" s="963"/>
      <c r="G4" s="963"/>
      <c r="H4" s="963"/>
      <c r="I4" s="963"/>
      <c r="J4" s="963"/>
      <c r="K4" s="273"/>
      <c r="L4" s="273"/>
      <c r="M4" s="273"/>
      <c r="N4" s="273"/>
      <c r="O4" s="273"/>
      <c r="P4" s="274"/>
      <c r="Q4" s="242"/>
    </row>
    <row r="5" spans="1:17" s="243" customFormat="1" ht="18" customHeight="1" x14ac:dyDescent="0.25">
      <c r="A5" s="974"/>
      <c r="B5" s="975"/>
      <c r="C5" s="968" t="s">
        <v>948</v>
      </c>
      <c r="D5" s="968"/>
      <c r="E5" s="968" t="s">
        <v>949</v>
      </c>
      <c r="F5" s="968"/>
      <c r="G5" s="968" t="s">
        <v>950</v>
      </c>
      <c r="H5" s="968"/>
      <c r="I5" s="968" t="s">
        <v>949</v>
      </c>
      <c r="J5" s="958"/>
      <c r="K5" s="275"/>
      <c r="L5" s="275"/>
      <c r="M5" s="275"/>
      <c r="N5" s="275"/>
      <c r="O5" s="275"/>
      <c r="P5" s="276"/>
      <c r="Q5" s="242"/>
    </row>
    <row r="6" spans="1:17" s="243" customFormat="1" ht="18.75" customHeight="1" x14ac:dyDescent="0.25">
      <c r="A6" s="780" t="s">
        <v>951</v>
      </c>
      <c r="B6" s="781"/>
      <c r="C6" s="782"/>
      <c r="D6" s="782"/>
      <c r="E6" s="783"/>
      <c r="F6" s="783"/>
      <c r="G6" s="782"/>
      <c r="H6" s="782"/>
      <c r="I6" s="783"/>
      <c r="J6" s="784"/>
      <c r="K6" s="277"/>
      <c r="L6" s="277"/>
      <c r="M6" s="277"/>
      <c r="N6" s="277"/>
      <c r="O6" s="277"/>
      <c r="P6" s="278"/>
      <c r="Q6" s="242"/>
    </row>
    <row r="7" spans="1:17" s="243" customFormat="1" ht="15" customHeight="1" x14ac:dyDescent="0.25">
      <c r="A7" s="785"/>
      <c r="B7" s="786" t="s">
        <v>952</v>
      </c>
      <c r="C7" s="787">
        <v>31</v>
      </c>
      <c r="D7" s="767"/>
      <c r="E7" s="787" t="s">
        <v>953</v>
      </c>
      <c r="F7" s="788"/>
      <c r="G7" s="787">
        <v>9</v>
      </c>
      <c r="H7" s="767"/>
      <c r="I7" s="789" t="s">
        <v>954</v>
      </c>
      <c r="J7" s="790"/>
      <c r="K7" s="277"/>
      <c r="L7" s="277"/>
      <c r="M7" s="277"/>
      <c r="N7" s="277"/>
      <c r="O7" s="277"/>
      <c r="P7" s="278"/>
      <c r="Q7" s="242"/>
    </row>
    <row r="8" spans="1:17" s="243" customFormat="1" ht="15" customHeight="1" x14ac:dyDescent="0.25">
      <c r="A8" s="791"/>
      <c r="B8" s="786" t="s">
        <v>955</v>
      </c>
      <c r="C8" s="787">
        <v>35</v>
      </c>
      <c r="D8" s="767"/>
      <c r="E8" s="789" t="s">
        <v>956</v>
      </c>
      <c r="F8" s="789"/>
      <c r="G8" s="787">
        <v>10</v>
      </c>
      <c r="H8" s="767"/>
      <c r="I8" s="789">
        <v>3</v>
      </c>
      <c r="J8" s="790"/>
      <c r="K8" s="277"/>
      <c r="L8" s="277"/>
      <c r="M8" s="277"/>
      <c r="N8" s="277"/>
      <c r="O8" s="277"/>
      <c r="P8" s="278"/>
      <c r="Q8" s="242"/>
    </row>
    <row r="9" spans="1:17" s="243" customFormat="1" ht="15" customHeight="1" x14ac:dyDescent="0.25">
      <c r="A9" s="791"/>
      <c r="B9" s="786" t="s">
        <v>957</v>
      </c>
      <c r="C9" s="787">
        <v>37</v>
      </c>
      <c r="D9" s="767"/>
      <c r="E9" s="792" t="s">
        <v>958</v>
      </c>
      <c r="F9" s="792"/>
      <c r="G9" s="787">
        <v>9</v>
      </c>
      <c r="H9" s="767"/>
      <c r="I9" s="787">
        <v>4</v>
      </c>
      <c r="J9" s="790"/>
      <c r="K9" s="277"/>
      <c r="L9" s="277"/>
      <c r="M9" s="277"/>
      <c r="N9" s="277"/>
      <c r="O9" s="277"/>
      <c r="P9" s="278"/>
      <c r="Q9" s="242"/>
    </row>
    <row r="10" spans="1:17" s="243" customFormat="1" ht="14.25" customHeight="1" x14ac:dyDescent="0.25">
      <c r="A10" s="791"/>
      <c r="B10" s="786" t="s">
        <v>959</v>
      </c>
      <c r="C10" s="787">
        <v>38</v>
      </c>
      <c r="D10" s="793"/>
      <c r="E10" s="793">
        <v>21</v>
      </c>
      <c r="F10" s="789"/>
      <c r="G10" s="787">
        <v>13</v>
      </c>
      <c r="H10" s="767"/>
      <c r="I10" s="789">
        <v>4</v>
      </c>
      <c r="J10" s="794"/>
      <c r="K10" s="277"/>
      <c r="L10" s="277"/>
      <c r="M10" s="277"/>
      <c r="N10" s="277"/>
      <c r="O10" s="277"/>
      <c r="P10" s="278"/>
      <c r="Q10" s="242"/>
    </row>
    <row r="11" spans="1:17" s="243" customFormat="1" ht="15" customHeight="1" x14ac:dyDescent="0.25">
      <c r="A11" s="791"/>
      <c r="B11" s="786" t="s">
        <v>960</v>
      </c>
      <c r="C11" s="787">
        <v>38</v>
      </c>
      <c r="D11" s="767"/>
      <c r="E11" s="792" t="s">
        <v>961</v>
      </c>
      <c r="F11" s="789"/>
      <c r="G11" s="787">
        <v>15</v>
      </c>
      <c r="H11" s="767"/>
      <c r="I11" s="789">
        <v>30</v>
      </c>
      <c r="J11" s="790"/>
      <c r="K11" s="277"/>
      <c r="L11" s="277"/>
      <c r="M11" s="277"/>
      <c r="N11" s="277"/>
      <c r="O11" s="277"/>
      <c r="P11" s="278"/>
      <c r="Q11" s="242"/>
    </row>
    <row r="12" spans="1:17" s="243" customFormat="1" ht="15" customHeight="1" x14ac:dyDescent="0.25">
      <c r="A12" s="791"/>
      <c r="B12" s="786" t="s">
        <v>962</v>
      </c>
      <c r="C12" s="787">
        <v>36</v>
      </c>
      <c r="D12" s="767"/>
      <c r="E12" s="789">
        <v>6</v>
      </c>
      <c r="F12" s="789"/>
      <c r="G12" s="787">
        <v>13</v>
      </c>
      <c r="H12" s="767"/>
      <c r="I12" s="789">
        <v>30</v>
      </c>
      <c r="J12" s="790"/>
      <c r="K12" s="277"/>
      <c r="L12" s="277"/>
      <c r="M12" s="277"/>
      <c r="N12" s="277"/>
      <c r="O12" s="277"/>
      <c r="P12" s="278"/>
      <c r="Q12" s="242"/>
    </row>
    <row r="13" spans="1:17" s="243" customFormat="1" ht="15" customHeight="1" x14ac:dyDescent="0.25">
      <c r="A13" s="791"/>
      <c r="B13" s="786" t="s">
        <v>963</v>
      </c>
      <c r="C13" s="787">
        <v>30</v>
      </c>
      <c r="D13" s="767"/>
      <c r="E13" s="789" t="s">
        <v>964</v>
      </c>
      <c r="F13" s="789"/>
      <c r="G13" s="787">
        <v>14</v>
      </c>
      <c r="H13" s="767"/>
      <c r="I13" s="789" t="s">
        <v>965</v>
      </c>
      <c r="J13" s="790"/>
      <c r="K13" s="277"/>
      <c r="L13" s="277"/>
      <c r="M13" s="277"/>
      <c r="N13" s="277"/>
      <c r="O13" s="277"/>
      <c r="P13" s="278"/>
      <c r="Q13" s="242"/>
    </row>
    <row r="14" spans="1:17" s="243" customFormat="1" ht="15" customHeight="1" x14ac:dyDescent="0.25">
      <c r="A14" s="791"/>
      <c r="B14" s="786" t="s">
        <v>966</v>
      </c>
      <c r="C14" s="787">
        <v>32</v>
      </c>
      <c r="D14" s="767"/>
      <c r="E14" s="789">
        <v>29</v>
      </c>
      <c r="F14" s="789"/>
      <c r="G14" s="787">
        <v>14</v>
      </c>
      <c r="H14" s="767"/>
      <c r="I14" s="789" t="s">
        <v>967</v>
      </c>
      <c r="J14" s="790"/>
      <c r="K14" s="277"/>
      <c r="L14" s="277"/>
      <c r="M14" s="277"/>
      <c r="N14" s="277"/>
      <c r="O14" s="277"/>
      <c r="P14" s="278"/>
      <c r="Q14" s="242"/>
    </row>
    <row r="15" spans="1:17" s="243" customFormat="1" ht="15" customHeight="1" x14ac:dyDescent="0.25">
      <c r="A15" s="791"/>
      <c r="B15" s="786" t="s">
        <v>968</v>
      </c>
      <c r="C15" s="787">
        <v>32</v>
      </c>
      <c r="D15" s="767"/>
      <c r="E15" s="792" t="s">
        <v>969</v>
      </c>
      <c r="F15" s="792"/>
      <c r="G15" s="787">
        <v>13</v>
      </c>
      <c r="H15" s="767"/>
      <c r="I15" s="792">
        <v>17</v>
      </c>
      <c r="J15" s="790"/>
      <c r="K15" s="277"/>
      <c r="L15" s="277"/>
      <c r="M15" s="277"/>
      <c r="N15" s="277"/>
      <c r="O15" s="277"/>
      <c r="P15" s="278"/>
      <c r="Q15" s="242"/>
    </row>
    <row r="16" spans="1:17" s="243" customFormat="1" ht="15" customHeight="1" x14ac:dyDescent="0.25">
      <c r="A16" s="791"/>
      <c r="B16" s="786" t="s">
        <v>970</v>
      </c>
      <c r="C16" s="787">
        <v>31</v>
      </c>
      <c r="D16" s="767"/>
      <c r="E16" s="789" t="s">
        <v>971</v>
      </c>
      <c r="F16" s="789"/>
      <c r="G16" s="787">
        <v>14</v>
      </c>
      <c r="H16" s="767"/>
      <c r="I16" s="789" t="s">
        <v>972</v>
      </c>
      <c r="J16" s="790"/>
      <c r="K16" s="277"/>
      <c r="L16" s="277"/>
      <c r="M16" s="277"/>
      <c r="N16" s="277"/>
      <c r="O16" s="277"/>
      <c r="P16" s="278"/>
      <c r="Q16" s="242"/>
    </row>
    <row r="17" spans="1:17" s="243" customFormat="1" ht="15" customHeight="1" x14ac:dyDescent="0.25">
      <c r="A17" s="791"/>
      <c r="B17" s="786" t="s">
        <v>973</v>
      </c>
      <c r="C17" s="787">
        <v>30</v>
      </c>
      <c r="D17" s="767"/>
      <c r="E17" s="789" t="s">
        <v>974</v>
      </c>
      <c r="F17" s="789"/>
      <c r="G17" s="787">
        <v>12</v>
      </c>
      <c r="H17" s="767"/>
      <c r="I17" s="789">
        <v>30</v>
      </c>
      <c r="J17" s="790"/>
      <c r="K17" s="277"/>
      <c r="L17" s="277"/>
      <c r="M17" s="277"/>
      <c r="N17" s="277"/>
      <c r="O17" s="277"/>
      <c r="P17" s="278"/>
      <c r="Q17" s="242"/>
    </row>
    <row r="18" spans="1:17" s="243" customFormat="1" ht="15" customHeight="1" x14ac:dyDescent="0.25">
      <c r="A18" s="791"/>
      <c r="B18" s="786" t="s">
        <v>975</v>
      </c>
      <c r="C18" s="787">
        <v>30</v>
      </c>
      <c r="D18" s="767"/>
      <c r="E18" s="789" t="s">
        <v>976</v>
      </c>
      <c r="F18" s="789"/>
      <c r="G18" s="787">
        <v>11</v>
      </c>
      <c r="H18" s="767"/>
      <c r="I18" s="789">
        <v>24</v>
      </c>
      <c r="J18" s="794"/>
      <c r="K18" s="277"/>
      <c r="L18" s="277"/>
      <c r="M18" s="277"/>
      <c r="N18" s="277"/>
      <c r="O18" s="277"/>
      <c r="P18" s="278"/>
      <c r="Q18" s="242"/>
    </row>
    <row r="19" spans="1:17" s="243" customFormat="1" ht="18.75" customHeight="1" x14ac:dyDescent="0.25">
      <c r="A19" s="795" t="s">
        <v>977</v>
      </c>
      <c r="B19" s="786"/>
      <c r="C19" s="767"/>
      <c r="D19" s="767"/>
      <c r="E19" s="789"/>
      <c r="F19" s="789"/>
      <c r="G19" s="767"/>
      <c r="H19" s="767"/>
      <c r="I19" s="789"/>
      <c r="J19" s="790"/>
      <c r="K19" s="277"/>
      <c r="L19" s="277"/>
      <c r="M19" s="277"/>
      <c r="N19" s="277"/>
      <c r="O19" s="277"/>
      <c r="P19" s="278"/>
      <c r="Q19" s="242"/>
    </row>
    <row r="20" spans="1:17" s="243" customFormat="1" ht="15" customHeight="1" x14ac:dyDescent="0.25">
      <c r="A20" s="786"/>
      <c r="B20" s="786" t="s">
        <v>952</v>
      </c>
      <c r="C20" s="787">
        <v>36</v>
      </c>
      <c r="D20" s="767"/>
      <c r="E20" s="789" t="s">
        <v>978</v>
      </c>
      <c r="F20" s="789"/>
      <c r="G20" s="787">
        <v>8</v>
      </c>
      <c r="H20" s="767"/>
      <c r="I20" s="789">
        <v>30</v>
      </c>
      <c r="J20" s="790"/>
      <c r="K20" s="279"/>
      <c r="L20" s="279"/>
      <c r="M20" s="279"/>
      <c r="N20" s="279"/>
      <c r="O20" s="279"/>
      <c r="P20" s="280"/>
      <c r="Q20" s="242"/>
    </row>
    <row r="21" spans="1:17" s="243" customFormat="1" ht="15" customHeight="1" x14ac:dyDescent="0.25">
      <c r="A21" s="791"/>
      <c r="B21" s="786" t="s">
        <v>955</v>
      </c>
      <c r="C21" s="787">
        <v>40.5</v>
      </c>
      <c r="D21" s="767"/>
      <c r="E21" s="789">
        <v>27</v>
      </c>
      <c r="F21" s="789"/>
      <c r="G21" s="787">
        <v>9.5</v>
      </c>
      <c r="H21" s="767"/>
      <c r="I21" s="789">
        <v>13</v>
      </c>
      <c r="J21" s="790"/>
      <c r="K21" s="279"/>
      <c r="L21" s="279"/>
      <c r="M21" s="279"/>
      <c r="N21" s="279"/>
      <c r="O21" s="279"/>
      <c r="P21" s="280"/>
      <c r="Q21" s="242"/>
    </row>
    <row r="22" spans="1:17" ht="15" customHeight="1" x14ac:dyDescent="0.2">
      <c r="A22" s="791"/>
      <c r="B22" s="786" t="s">
        <v>957</v>
      </c>
      <c r="C22" s="787">
        <v>39.5</v>
      </c>
      <c r="D22" s="767"/>
      <c r="E22" s="789" t="s">
        <v>979</v>
      </c>
      <c r="F22" s="789"/>
      <c r="G22" s="787">
        <v>4</v>
      </c>
      <c r="H22" s="767"/>
      <c r="I22" s="789">
        <v>4</v>
      </c>
      <c r="J22" s="790"/>
      <c r="K22" s="279"/>
      <c r="L22" s="279"/>
      <c r="M22" s="279"/>
      <c r="N22" s="279"/>
      <c r="O22" s="279"/>
      <c r="P22" s="280"/>
    </row>
    <row r="23" spans="1:17" ht="15" customHeight="1" x14ac:dyDescent="0.2">
      <c r="A23" s="791"/>
      <c r="B23" s="786" t="s">
        <v>959</v>
      </c>
      <c r="C23" s="787">
        <v>41</v>
      </c>
      <c r="D23" s="767"/>
      <c r="E23" s="789">
        <v>18</v>
      </c>
      <c r="F23" s="789"/>
      <c r="G23" s="787">
        <v>12.5</v>
      </c>
      <c r="H23" s="767"/>
      <c r="I23" s="789" t="s">
        <v>980</v>
      </c>
      <c r="J23" s="790"/>
      <c r="K23" s="279"/>
      <c r="L23" s="279"/>
      <c r="M23" s="279"/>
      <c r="N23" s="279"/>
      <c r="O23" s="279"/>
      <c r="P23" s="280"/>
    </row>
    <row r="24" spans="1:17" ht="15" customHeight="1" x14ac:dyDescent="0.2">
      <c r="A24" s="791"/>
      <c r="B24" s="786" t="s">
        <v>960</v>
      </c>
      <c r="C24" s="787">
        <v>39</v>
      </c>
      <c r="D24" s="767"/>
      <c r="E24" s="789" t="s">
        <v>981</v>
      </c>
      <c r="F24" s="789"/>
      <c r="G24" s="787">
        <v>13</v>
      </c>
      <c r="H24" s="767"/>
      <c r="I24" s="789">
        <v>1</v>
      </c>
      <c r="J24" s="790"/>
      <c r="K24" s="277"/>
      <c r="L24" s="277"/>
      <c r="M24" s="277"/>
      <c r="N24" s="277"/>
      <c r="O24" s="277"/>
      <c r="P24" s="278"/>
    </row>
    <row r="25" spans="1:17" ht="15" customHeight="1" x14ac:dyDescent="0.2">
      <c r="A25" s="791"/>
      <c r="B25" s="786" t="s">
        <v>962</v>
      </c>
      <c r="C25" s="787">
        <v>35</v>
      </c>
      <c r="D25" s="767"/>
      <c r="E25" s="789">
        <v>1</v>
      </c>
      <c r="F25" s="789"/>
      <c r="G25" s="787">
        <v>16.5</v>
      </c>
      <c r="H25" s="767"/>
      <c r="I25" s="789">
        <v>28</v>
      </c>
      <c r="J25" s="790"/>
      <c r="K25" s="277"/>
      <c r="L25" s="277"/>
      <c r="M25" s="277"/>
      <c r="N25" s="277"/>
      <c r="O25" s="277"/>
      <c r="P25" s="278"/>
    </row>
    <row r="26" spans="1:17" ht="15" customHeight="1" x14ac:dyDescent="0.2">
      <c r="A26" s="791"/>
      <c r="B26" s="786" t="s">
        <v>963</v>
      </c>
      <c r="C26" s="787">
        <v>33</v>
      </c>
      <c r="D26" s="767"/>
      <c r="E26" s="789" t="s">
        <v>982</v>
      </c>
      <c r="F26" s="789"/>
      <c r="G26" s="787">
        <v>16</v>
      </c>
      <c r="H26" s="767"/>
      <c r="I26" s="789">
        <v>9</v>
      </c>
      <c r="J26" s="790"/>
      <c r="K26" s="277"/>
      <c r="L26" s="277"/>
      <c r="M26" s="277"/>
      <c r="N26" s="277"/>
      <c r="O26" s="277"/>
      <c r="P26" s="278"/>
    </row>
    <row r="27" spans="1:17" ht="15" customHeight="1" x14ac:dyDescent="0.2">
      <c r="A27" s="791"/>
      <c r="B27" s="786" t="s">
        <v>966</v>
      </c>
      <c r="C27" s="787">
        <v>34</v>
      </c>
      <c r="D27" s="767"/>
      <c r="E27" s="789">
        <v>15</v>
      </c>
      <c r="F27" s="789"/>
      <c r="G27" s="787">
        <v>16</v>
      </c>
      <c r="H27" s="767"/>
      <c r="I27" s="789">
        <v>14</v>
      </c>
      <c r="J27" s="790"/>
      <c r="K27" s="279"/>
      <c r="L27" s="279"/>
      <c r="M27" s="279"/>
      <c r="N27" s="279"/>
      <c r="O27" s="279"/>
      <c r="P27" s="280"/>
    </row>
    <row r="28" spans="1:17" ht="15" customHeight="1" x14ac:dyDescent="0.2">
      <c r="A28" s="791"/>
      <c r="B28" s="786" t="s">
        <v>968</v>
      </c>
      <c r="C28" s="787">
        <v>32.5</v>
      </c>
      <c r="D28" s="767"/>
      <c r="E28" s="789" t="s">
        <v>983</v>
      </c>
      <c r="F28" s="789"/>
      <c r="G28" s="787">
        <v>17.5</v>
      </c>
      <c r="H28" s="767"/>
      <c r="I28" s="789">
        <v>4</v>
      </c>
      <c r="J28" s="790"/>
      <c r="K28" s="277"/>
      <c r="L28" s="277"/>
      <c r="M28" s="277"/>
      <c r="N28" s="277"/>
      <c r="O28" s="277"/>
      <c r="P28" s="278"/>
    </row>
    <row r="29" spans="1:17" ht="15" customHeight="1" x14ac:dyDescent="0.2">
      <c r="A29" s="791"/>
      <c r="B29" s="786" t="s">
        <v>970</v>
      </c>
      <c r="C29" s="787">
        <v>34</v>
      </c>
      <c r="D29" s="767"/>
      <c r="E29" s="792" t="s">
        <v>984</v>
      </c>
      <c r="F29" s="792"/>
      <c r="G29" s="787">
        <v>14</v>
      </c>
      <c r="H29" s="767"/>
      <c r="I29" s="789">
        <v>25</v>
      </c>
      <c r="J29" s="796"/>
      <c r="K29" s="281"/>
      <c r="L29" s="281"/>
      <c r="M29" s="281"/>
      <c r="N29" s="281"/>
      <c r="O29" s="281"/>
      <c r="P29" s="282"/>
    </row>
    <row r="30" spans="1:17" ht="15" customHeight="1" x14ac:dyDescent="0.2">
      <c r="A30" s="791"/>
      <c r="B30" s="786" t="s">
        <v>973</v>
      </c>
      <c r="C30" s="787">
        <v>36.5</v>
      </c>
      <c r="D30" s="767"/>
      <c r="E30" s="792">
        <v>18</v>
      </c>
      <c r="F30" s="792"/>
      <c r="G30" s="787">
        <v>10</v>
      </c>
      <c r="H30" s="767"/>
      <c r="I30" s="789">
        <v>30</v>
      </c>
      <c r="J30" s="791"/>
      <c r="K30" s="275"/>
      <c r="L30" s="275"/>
      <c r="M30" s="275"/>
      <c r="N30" s="275"/>
      <c r="O30" s="275"/>
      <c r="P30" s="276"/>
    </row>
    <row r="31" spans="1:17" ht="15" customHeight="1" x14ac:dyDescent="0.2">
      <c r="A31" s="797"/>
      <c r="B31" s="798" t="s">
        <v>975</v>
      </c>
      <c r="C31" s="799">
        <v>32.5</v>
      </c>
      <c r="D31" s="775"/>
      <c r="E31" s="800">
        <v>5</v>
      </c>
      <c r="F31" s="800"/>
      <c r="G31" s="799">
        <v>9</v>
      </c>
      <c r="H31" s="775"/>
      <c r="I31" s="800">
        <v>1</v>
      </c>
      <c r="J31" s="779"/>
      <c r="K31" s="283"/>
      <c r="L31" s="283"/>
      <c r="M31" s="283"/>
      <c r="N31" s="283"/>
      <c r="O31" s="283"/>
      <c r="P31" s="283"/>
    </row>
    <row r="32" spans="1:17" x14ac:dyDescent="0.2">
      <c r="A32" s="464"/>
      <c r="B32" s="464"/>
      <c r="C32" s="464"/>
      <c r="D32" s="464"/>
      <c r="E32" s="464"/>
      <c r="F32" s="464"/>
      <c r="G32" s="464"/>
      <c r="H32" s="464"/>
      <c r="I32" s="464"/>
      <c r="J32" s="464"/>
    </row>
    <row r="33" spans="1:10" x14ac:dyDescent="0.2">
      <c r="A33" s="464"/>
      <c r="B33" s="464"/>
      <c r="C33" s="464"/>
      <c r="D33" s="464"/>
      <c r="E33" s="464"/>
      <c r="F33" s="464"/>
      <c r="G33" s="464"/>
      <c r="H33" s="464"/>
      <c r="I33" s="464"/>
      <c r="J33" s="464"/>
    </row>
    <row r="34" spans="1:10" x14ac:dyDescent="0.2">
      <c r="A34" s="284" t="s">
        <v>40</v>
      </c>
    </row>
  </sheetData>
  <mergeCells count="7">
    <mergeCell ref="A4:A5"/>
    <mergeCell ref="B4:B5"/>
    <mergeCell ref="C4:J4"/>
    <mergeCell ref="C5:D5"/>
    <mergeCell ref="E5:F5"/>
    <mergeCell ref="G5:H5"/>
    <mergeCell ref="I5:J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&amp;L&amp;"Tahoma,Normal"&amp;10 420</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34"/>
  <sheetViews>
    <sheetView showGridLines="0" view="pageBreakPreview" zoomScaleNormal="50" zoomScaleSheetLayoutView="100" workbookViewId="0">
      <selection activeCell="B40" sqref="B40"/>
    </sheetView>
  </sheetViews>
  <sheetFormatPr baseColWidth="10" defaultRowHeight="12.75" x14ac:dyDescent="0.2"/>
  <cols>
    <col min="1" max="1" width="21.42578125" style="264" customWidth="1"/>
    <col min="2" max="2" width="15.140625" style="264" customWidth="1"/>
    <col min="3" max="3" width="12.85546875" style="264" customWidth="1"/>
    <col min="4" max="4" width="12.5703125" style="264" customWidth="1"/>
    <col min="5" max="5" width="12.140625" style="264" customWidth="1"/>
    <col min="6" max="6" width="6.5703125" style="264" customWidth="1"/>
    <col min="7" max="7" width="10.5703125" style="264" customWidth="1"/>
    <col min="8" max="8" width="6.140625" style="264" customWidth="1"/>
    <col min="9" max="9" width="19.140625" style="264" customWidth="1"/>
    <col min="10" max="10" width="6.5703125" style="264" customWidth="1"/>
    <col min="11" max="11" width="11.42578125" style="264"/>
    <col min="12" max="12" width="7.42578125" style="264" customWidth="1"/>
    <col min="13" max="13" width="15.42578125" style="264" customWidth="1"/>
    <col min="14" max="14" width="7.28515625" style="264" customWidth="1"/>
    <col min="15" max="256" width="11.42578125" style="264"/>
    <col min="257" max="257" width="21.42578125" style="264" customWidth="1"/>
    <col min="258" max="258" width="15.140625" style="264" customWidth="1"/>
    <col min="259" max="259" width="12.85546875" style="264" customWidth="1"/>
    <col min="260" max="260" width="12.5703125" style="264" customWidth="1"/>
    <col min="261" max="261" width="12.140625" style="264" customWidth="1"/>
    <col min="262" max="262" width="6.5703125" style="264" customWidth="1"/>
    <col min="263" max="263" width="10.5703125" style="264" customWidth="1"/>
    <col min="264" max="264" width="6.140625" style="264" customWidth="1"/>
    <col min="265" max="265" width="19.140625" style="264" customWidth="1"/>
    <col min="266" max="266" width="6.5703125" style="264" customWidth="1"/>
    <col min="267" max="267" width="11.42578125" style="264"/>
    <col min="268" max="268" width="7.42578125" style="264" customWidth="1"/>
    <col min="269" max="269" width="15.42578125" style="264" customWidth="1"/>
    <col min="270" max="270" width="7.28515625" style="264" customWidth="1"/>
    <col min="271" max="512" width="11.42578125" style="264"/>
    <col min="513" max="513" width="21.42578125" style="264" customWidth="1"/>
    <col min="514" max="514" width="15.140625" style="264" customWidth="1"/>
    <col min="515" max="515" width="12.85546875" style="264" customWidth="1"/>
    <col min="516" max="516" width="12.5703125" style="264" customWidth="1"/>
    <col min="517" max="517" width="12.140625" style="264" customWidth="1"/>
    <col min="518" max="518" width="6.5703125" style="264" customWidth="1"/>
    <col min="519" max="519" width="10.5703125" style="264" customWidth="1"/>
    <col min="520" max="520" width="6.140625" style="264" customWidth="1"/>
    <col min="521" max="521" width="19.140625" style="264" customWidth="1"/>
    <col min="522" max="522" width="6.5703125" style="264" customWidth="1"/>
    <col min="523" max="523" width="11.42578125" style="264"/>
    <col min="524" max="524" width="7.42578125" style="264" customWidth="1"/>
    <col min="525" max="525" width="15.42578125" style="264" customWidth="1"/>
    <col min="526" max="526" width="7.28515625" style="264" customWidth="1"/>
    <col min="527" max="768" width="11.42578125" style="264"/>
    <col min="769" max="769" width="21.42578125" style="264" customWidth="1"/>
    <col min="770" max="770" width="15.140625" style="264" customWidth="1"/>
    <col min="771" max="771" width="12.85546875" style="264" customWidth="1"/>
    <col min="772" max="772" width="12.5703125" style="264" customWidth="1"/>
    <col min="773" max="773" width="12.140625" style="264" customWidth="1"/>
    <col min="774" max="774" width="6.5703125" style="264" customWidth="1"/>
    <col min="775" max="775" width="10.5703125" style="264" customWidth="1"/>
    <col min="776" max="776" width="6.140625" style="264" customWidth="1"/>
    <col min="777" max="777" width="19.140625" style="264" customWidth="1"/>
    <col min="778" max="778" width="6.5703125" style="264" customWidth="1"/>
    <col min="779" max="779" width="11.42578125" style="264"/>
    <col min="780" max="780" width="7.42578125" style="264" customWidth="1"/>
    <col min="781" max="781" width="15.42578125" style="264" customWidth="1"/>
    <col min="782" max="782" width="7.28515625" style="264" customWidth="1"/>
    <col min="783" max="1024" width="11.42578125" style="264"/>
    <col min="1025" max="1025" width="21.42578125" style="264" customWidth="1"/>
    <col min="1026" max="1026" width="15.140625" style="264" customWidth="1"/>
    <col min="1027" max="1027" width="12.85546875" style="264" customWidth="1"/>
    <col min="1028" max="1028" width="12.5703125" style="264" customWidth="1"/>
    <col min="1029" max="1029" width="12.140625" style="264" customWidth="1"/>
    <col min="1030" max="1030" width="6.5703125" style="264" customWidth="1"/>
    <col min="1031" max="1031" width="10.5703125" style="264" customWidth="1"/>
    <col min="1032" max="1032" width="6.140625" style="264" customWidth="1"/>
    <col min="1033" max="1033" width="19.140625" style="264" customWidth="1"/>
    <col min="1034" max="1034" width="6.5703125" style="264" customWidth="1"/>
    <col min="1035" max="1035" width="11.42578125" style="264"/>
    <col min="1036" max="1036" width="7.42578125" style="264" customWidth="1"/>
    <col min="1037" max="1037" width="15.42578125" style="264" customWidth="1"/>
    <col min="1038" max="1038" width="7.28515625" style="264" customWidth="1"/>
    <col min="1039" max="1280" width="11.42578125" style="264"/>
    <col min="1281" max="1281" width="21.42578125" style="264" customWidth="1"/>
    <col min="1282" max="1282" width="15.140625" style="264" customWidth="1"/>
    <col min="1283" max="1283" width="12.85546875" style="264" customWidth="1"/>
    <col min="1284" max="1284" width="12.5703125" style="264" customWidth="1"/>
    <col min="1285" max="1285" width="12.140625" style="264" customWidth="1"/>
    <col min="1286" max="1286" width="6.5703125" style="264" customWidth="1"/>
    <col min="1287" max="1287" width="10.5703125" style="264" customWidth="1"/>
    <col min="1288" max="1288" width="6.140625" style="264" customWidth="1"/>
    <col min="1289" max="1289" width="19.140625" style="264" customWidth="1"/>
    <col min="1290" max="1290" width="6.5703125" style="264" customWidth="1"/>
    <col min="1291" max="1291" width="11.42578125" style="264"/>
    <col min="1292" max="1292" width="7.42578125" style="264" customWidth="1"/>
    <col min="1293" max="1293" width="15.42578125" style="264" customWidth="1"/>
    <col min="1294" max="1294" width="7.28515625" style="264" customWidth="1"/>
    <col min="1295" max="1536" width="11.42578125" style="264"/>
    <col min="1537" max="1537" width="21.42578125" style="264" customWidth="1"/>
    <col min="1538" max="1538" width="15.140625" style="264" customWidth="1"/>
    <col min="1539" max="1539" width="12.85546875" style="264" customWidth="1"/>
    <col min="1540" max="1540" width="12.5703125" style="264" customWidth="1"/>
    <col min="1541" max="1541" width="12.140625" style="264" customWidth="1"/>
    <col min="1542" max="1542" width="6.5703125" style="264" customWidth="1"/>
    <col min="1543" max="1543" width="10.5703125" style="264" customWidth="1"/>
    <col min="1544" max="1544" width="6.140625" style="264" customWidth="1"/>
    <col min="1545" max="1545" width="19.140625" style="264" customWidth="1"/>
    <col min="1546" max="1546" width="6.5703125" style="264" customWidth="1"/>
    <col min="1547" max="1547" width="11.42578125" style="264"/>
    <col min="1548" max="1548" width="7.42578125" style="264" customWidth="1"/>
    <col min="1549" max="1549" width="15.42578125" style="264" customWidth="1"/>
    <col min="1550" max="1550" width="7.28515625" style="264" customWidth="1"/>
    <col min="1551" max="1792" width="11.42578125" style="264"/>
    <col min="1793" max="1793" width="21.42578125" style="264" customWidth="1"/>
    <col min="1794" max="1794" width="15.140625" style="264" customWidth="1"/>
    <col min="1795" max="1795" width="12.85546875" style="264" customWidth="1"/>
    <col min="1796" max="1796" width="12.5703125" style="264" customWidth="1"/>
    <col min="1797" max="1797" width="12.140625" style="264" customWidth="1"/>
    <col min="1798" max="1798" width="6.5703125" style="264" customWidth="1"/>
    <col min="1799" max="1799" width="10.5703125" style="264" customWidth="1"/>
    <col min="1800" max="1800" width="6.140625" style="264" customWidth="1"/>
    <col min="1801" max="1801" width="19.140625" style="264" customWidth="1"/>
    <col min="1802" max="1802" width="6.5703125" style="264" customWidth="1"/>
    <col min="1803" max="1803" width="11.42578125" style="264"/>
    <col min="1804" max="1804" width="7.42578125" style="264" customWidth="1"/>
    <col min="1805" max="1805" width="15.42578125" style="264" customWidth="1"/>
    <col min="1806" max="1806" width="7.28515625" style="264" customWidth="1"/>
    <col min="1807" max="2048" width="11.42578125" style="264"/>
    <col min="2049" max="2049" width="21.42578125" style="264" customWidth="1"/>
    <col min="2050" max="2050" width="15.140625" style="264" customWidth="1"/>
    <col min="2051" max="2051" width="12.85546875" style="264" customWidth="1"/>
    <col min="2052" max="2052" width="12.5703125" style="264" customWidth="1"/>
    <col min="2053" max="2053" width="12.140625" style="264" customWidth="1"/>
    <col min="2054" max="2054" width="6.5703125" style="264" customWidth="1"/>
    <col min="2055" max="2055" width="10.5703125" style="264" customWidth="1"/>
    <col min="2056" max="2056" width="6.140625" style="264" customWidth="1"/>
    <col min="2057" max="2057" width="19.140625" style="264" customWidth="1"/>
    <col min="2058" max="2058" width="6.5703125" style="264" customWidth="1"/>
    <col min="2059" max="2059" width="11.42578125" style="264"/>
    <col min="2060" max="2060" width="7.42578125" style="264" customWidth="1"/>
    <col min="2061" max="2061" width="15.42578125" style="264" customWidth="1"/>
    <col min="2062" max="2062" width="7.28515625" style="264" customWidth="1"/>
    <col min="2063" max="2304" width="11.42578125" style="264"/>
    <col min="2305" max="2305" width="21.42578125" style="264" customWidth="1"/>
    <col min="2306" max="2306" width="15.140625" style="264" customWidth="1"/>
    <col min="2307" max="2307" width="12.85546875" style="264" customWidth="1"/>
    <col min="2308" max="2308" width="12.5703125" style="264" customWidth="1"/>
    <col min="2309" max="2309" width="12.140625" style="264" customWidth="1"/>
    <col min="2310" max="2310" width="6.5703125" style="264" customWidth="1"/>
    <col min="2311" max="2311" width="10.5703125" style="264" customWidth="1"/>
    <col min="2312" max="2312" width="6.140625" style="264" customWidth="1"/>
    <col min="2313" max="2313" width="19.140625" style="264" customWidth="1"/>
    <col min="2314" max="2314" width="6.5703125" style="264" customWidth="1"/>
    <col min="2315" max="2315" width="11.42578125" style="264"/>
    <col min="2316" max="2316" width="7.42578125" style="264" customWidth="1"/>
    <col min="2317" max="2317" width="15.42578125" style="264" customWidth="1"/>
    <col min="2318" max="2318" width="7.28515625" style="264" customWidth="1"/>
    <col min="2319" max="2560" width="11.42578125" style="264"/>
    <col min="2561" max="2561" width="21.42578125" style="264" customWidth="1"/>
    <col min="2562" max="2562" width="15.140625" style="264" customWidth="1"/>
    <col min="2563" max="2563" width="12.85546875" style="264" customWidth="1"/>
    <col min="2564" max="2564" width="12.5703125" style="264" customWidth="1"/>
    <col min="2565" max="2565" width="12.140625" style="264" customWidth="1"/>
    <col min="2566" max="2566" width="6.5703125" style="264" customWidth="1"/>
    <col min="2567" max="2567" width="10.5703125" style="264" customWidth="1"/>
    <col min="2568" max="2568" width="6.140625" style="264" customWidth="1"/>
    <col min="2569" max="2569" width="19.140625" style="264" customWidth="1"/>
    <col min="2570" max="2570" width="6.5703125" style="264" customWidth="1"/>
    <col min="2571" max="2571" width="11.42578125" style="264"/>
    <col min="2572" max="2572" width="7.42578125" style="264" customWidth="1"/>
    <col min="2573" max="2573" width="15.42578125" style="264" customWidth="1"/>
    <col min="2574" max="2574" width="7.28515625" style="264" customWidth="1"/>
    <col min="2575" max="2816" width="11.42578125" style="264"/>
    <col min="2817" max="2817" width="21.42578125" style="264" customWidth="1"/>
    <col min="2818" max="2818" width="15.140625" style="264" customWidth="1"/>
    <col min="2819" max="2819" width="12.85546875" style="264" customWidth="1"/>
    <col min="2820" max="2820" width="12.5703125" style="264" customWidth="1"/>
    <col min="2821" max="2821" width="12.140625" style="264" customWidth="1"/>
    <col min="2822" max="2822" width="6.5703125" style="264" customWidth="1"/>
    <col min="2823" max="2823" width="10.5703125" style="264" customWidth="1"/>
    <col min="2824" max="2824" width="6.140625" style="264" customWidth="1"/>
    <col min="2825" max="2825" width="19.140625" style="264" customWidth="1"/>
    <col min="2826" max="2826" width="6.5703125" style="264" customWidth="1"/>
    <col min="2827" max="2827" width="11.42578125" style="264"/>
    <col min="2828" max="2828" width="7.42578125" style="264" customWidth="1"/>
    <col min="2829" max="2829" width="15.42578125" style="264" customWidth="1"/>
    <col min="2830" max="2830" width="7.28515625" style="264" customWidth="1"/>
    <col min="2831" max="3072" width="11.42578125" style="264"/>
    <col min="3073" max="3073" width="21.42578125" style="264" customWidth="1"/>
    <col min="3074" max="3074" width="15.140625" style="264" customWidth="1"/>
    <col min="3075" max="3075" width="12.85546875" style="264" customWidth="1"/>
    <col min="3076" max="3076" width="12.5703125" style="264" customWidth="1"/>
    <col min="3077" max="3077" width="12.140625" style="264" customWidth="1"/>
    <col min="3078" max="3078" width="6.5703125" style="264" customWidth="1"/>
    <col min="3079" max="3079" width="10.5703125" style="264" customWidth="1"/>
    <col min="3080" max="3080" width="6.140625" style="264" customWidth="1"/>
    <col min="3081" max="3081" width="19.140625" style="264" customWidth="1"/>
    <col min="3082" max="3082" width="6.5703125" style="264" customWidth="1"/>
    <col min="3083" max="3083" width="11.42578125" style="264"/>
    <col min="3084" max="3084" width="7.42578125" style="264" customWidth="1"/>
    <col min="3085" max="3085" width="15.42578125" style="264" customWidth="1"/>
    <col min="3086" max="3086" width="7.28515625" style="264" customWidth="1"/>
    <col min="3087" max="3328" width="11.42578125" style="264"/>
    <col min="3329" max="3329" width="21.42578125" style="264" customWidth="1"/>
    <col min="3330" max="3330" width="15.140625" style="264" customWidth="1"/>
    <col min="3331" max="3331" width="12.85546875" style="264" customWidth="1"/>
    <col min="3332" max="3332" width="12.5703125" style="264" customWidth="1"/>
    <col min="3333" max="3333" width="12.140625" style="264" customWidth="1"/>
    <col min="3334" max="3334" width="6.5703125" style="264" customWidth="1"/>
    <col min="3335" max="3335" width="10.5703125" style="264" customWidth="1"/>
    <col min="3336" max="3336" width="6.140625" style="264" customWidth="1"/>
    <col min="3337" max="3337" width="19.140625" style="264" customWidth="1"/>
    <col min="3338" max="3338" width="6.5703125" style="264" customWidth="1"/>
    <col min="3339" max="3339" width="11.42578125" style="264"/>
    <col min="3340" max="3340" width="7.42578125" style="264" customWidth="1"/>
    <col min="3341" max="3341" width="15.42578125" style="264" customWidth="1"/>
    <col min="3342" max="3342" width="7.28515625" style="264" customWidth="1"/>
    <col min="3343" max="3584" width="11.42578125" style="264"/>
    <col min="3585" max="3585" width="21.42578125" style="264" customWidth="1"/>
    <col min="3586" max="3586" width="15.140625" style="264" customWidth="1"/>
    <col min="3587" max="3587" width="12.85546875" style="264" customWidth="1"/>
    <col min="3588" max="3588" width="12.5703125" style="264" customWidth="1"/>
    <col min="3589" max="3589" width="12.140625" style="264" customWidth="1"/>
    <col min="3590" max="3590" width="6.5703125" style="264" customWidth="1"/>
    <col min="3591" max="3591" width="10.5703125" style="264" customWidth="1"/>
    <col min="3592" max="3592" width="6.140625" style="264" customWidth="1"/>
    <col min="3593" max="3593" width="19.140625" style="264" customWidth="1"/>
    <col min="3594" max="3594" width="6.5703125" style="264" customWidth="1"/>
    <col min="3595" max="3595" width="11.42578125" style="264"/>
    <col min="3596" max="3596" width="7.42578125" style="264" customWidth="1"/>
    <col min="3597" max="3597" width="15.42578125" style="264" customWidth="1"/>
    <col min="3598" max="3598" width="7.28515625" style="264" customWidth="1"/>
    <col min="3599" max="3840" width="11.42578125" style="264"/>
    <col min="3841" max="3841" width="21.42578125" style="264" customWidth="1"/>
    <col min="3842" max="3842" width="15.140625" style="264" customWidth="1"/>
    <col min="3843" max="3843" width="12.85546875" style="264" customWidth="1"/>
    <col min="3844" max="3844" width="12.5703125" style="264" customWidth="1"/>
    <col min="3845" max="3845" width="12.140625" style="264" customWidth="1"/>
    <col min="3846" max="3846" width="6.5703125" style="264" customWidth="1"/>
    <col min="3847" max="3847" width="10.5703125" style="264" customWidth="1"/>
    <col min="3848" max="3848" width="6.140625" style="264" customWidth="1"/>
    <col min="3849" max="3849" width="19.140625" style="264" customWidth="1"/>
    <col min="3850" max="3850" width="6.5703125" style="264" customWidth="1"/>
    <col min="3851" max="3851" width="11.42578125" style="264"/>
    <col min="3852" max="3852" width="7.42578125" style="264" customWidth="1"/>
    <col min="3853" max="3853" width="15.42578125" style="264" customWidth="1"/>
    <col min="3854" max="3854" width="7.28515625" style="264" customWidth="1"/>
    <col min="3855" max="4096" width="11.42578125" style="264"/>
    <col min="4097" max="4097" width="21.42578125" style="264" customWidth="1"/>
    <col min="4098" max="4098" width="15.140625" style="264" customWidth="1"/>
    <col min="4099" max="4099" width="12.85546875" style="264" customWidth="1"/>
    <col min="4100" max="4100" width="12.5703125" style="264" customWidth="1"/>
    <col min="4101" max="4101" width="12.140625" style="264" customWidth="1"/>
    <col min="4102" max="4102" width="6.5703125" style="264" customWidth="1"/>
    <col min="4103" max="4103" width="10.5703125" style="264" customWidth="1"/>
    <col min="4104" max="4104" width="6.140625" style="264" customWidth="1"/>
    <col min="4105" max="4105" width="19.140625" style="264" customWidth="1"/>
    <col min="4106" max="4106" width="6.5703125" style="264" customWidth="1"/>
    <col min="4107" max="4107" width="11.42578125" style="264"/>
    <col min="4108" max="4108" width="7.42578125" style="264" customWidth="1"/>
    <col min="4109" max="4109" width="15.42578125" style="264" customWidth="1"/>
    <col min="4110" max="4110" width="7.28515625" style="264" customWidth="1"/>
    <col min="4111" max="4352" width="11.42578125" style="264"/>
    <col min="4353" max="4353" width="21.42578125" style="264" customWidth="1"/>
    <col min="4354" max="4354" width="15.140625" style="264" customWidth="1"/>
    <col min="4355" max="4355" width="12.85546875" style="264" customWidth="1"/>
    <col min="4356" max="4356" width="12.5703125" style="264" customWidth="1"/>
    <col min="4357" max="4357" width="12.140625" style="264" customWidth="1"/>
    <col min="4358" max="4358" width="6.5703125" style="264" customWidth="1"/>
    <col min="4359" max="4359" width="10.5703125" style="264" customWidth="1"/>
    <col min="4360" max="4360" width="6.140625" style="264" customWidth="1"/>
    <col min="4361" max="4361" width="19.140625" style="264" customWidth="1"/>
    <col min="4362" max="4362" width="6.5703125" style="264" customWidth="1"/>
    <col min="4363" max="4363" width="11.42578125" style="264"/>
    <col min="4364" max="4364" width="7.42578125" style="264" customWidth="1"/>
    <col min="4365" max="4365" width="15.42578125" style="264" customWidth="1"/>
    <col min="4366" max="4366" width="7.28515625" style="264" customWidth="1"/>
    <col min="4367" max="4608" width="11.42578125" style="264"/>
    <col min="4609" max="4609" width="21.42578125" style="264" customWidth="1"/>
    <col min="4610" max="4610" width="15.140625" style="264" customWidth="1"/>
    <col min="4611" max="4611" width="12.85546875" style="264" customWidth="1"/>
    <col min="4612" max="4612" width="12.5703125" style="264" customWidth="1"/>
    <col min="4613" max="4613" width="12.140625" style="264" customWidth="1"/>
    <col min="4614" max="4614" width="6.5703125" style="264" customWidth="1"/>
    <col min="4615" max="4615" width="10.5703125" style="264" customWidth="1"/>
    <col min="4616" max="4616" width="6.140625" style="264" customWidth="1"/>
    <col min="4617" max="4617" width="19.140625" style="264" customWidth="1"/>
    <col min="4618" max="4618" width="6.5703125" style="264" customWidth="1"/>
    <col min="4619" max="4619" width="11.42578125" style="264"/>
    <col min="4620" max="4620" width="7.42578125" style="264" customWidth="1"/>
    <col min="4621" max="4621" width="15.42578125" style="264" customWidth="1"/>
    <col min="4622" max="4622" width="7.28515625" style="264" customWidth="1"/>
    <col min="4623" max="4864" width="11.42578125" style="264"/>
    <col min="4865" max="4865" width="21.42578125" style="264" customWidth="1"/>
    <col min="4866" max="4866" width="15.140625" style="264" customWidth="1"/>
    <col min="4867" max="4867" width="12.85546875" style="264" customWidth="1"/>
    <col min="4868" max="4868" width="12.5703125" style="264" customWidth="1"/>
    <col min="4869" max="4869" width="12.140625" style="264" customWidth="1"/>
    <col min="4870" max="4870" width="6.5703125" style="264" customWidth="1"/>
    <col min="4871" max="4871" width="10.5703125" style="264" customWidth="1"/>
    <col min="4872" max="4872" width="6.140625" style="264" customWidth="1"/>
    <col min="4873" max="4873" width="19.140625" style="264" customWidth="1"/>
    <col min="4874" max="4874" width="6.5703125" style="264" customWidth="1"/>
    <col min="4875" max="4875" width="11.42578125" style="264"/>
    <col min="4876" max="4876" width="7.42578125" style="264" customWidth="1"/>
    <col min="4877" max="4877" width="15.42578125" style="264" customWidth="1"/>
    <col min="4878" max="4878" width="7.28515625" style="264" customWidth="1"/>
    <col min="4879" max="5120" width="11.42578125" style="264"/>
    <col min="5121" max="5121" width="21.42578125" style="264" customWidth="1"/>
    <col min="5122" max="5122" width="15.140625" style="264" customWidth="1"/>
    <col min="5123" max="5123" width="12.85546875" style="264" customWidth="1"/>
    <col min="5124" max="5124" width="12.5703125" style="264" customWidth="1"/>
    <col min="5125" max="5125" width="12.140625" style="264" customWidth="1"/>
    <col min="5126" max="5126" width="6.5703125" style="264" customWidth="1"/>
    <col min="5127" max="5127" width="10.5703125" style="264" customWidth="1"/>
    <col min="5128" max="5128" width="6.140625" style="264" customWidth="1"/>
    <col min="5129" max="5129" width="19.140625" style="264" customWidth="1"/>
    <col min="5130" max="5130" width="6.5703125" style="264" customWidth="1"/>
    <col min="5131" max="5131" width="11.42578125" style="264"/>
    <col min="5132" max="5132" width="7.42578125" style="264" customWidth="1"/>
    <col min="5133" max="5133" width="15.42578125" style="264" customWidth="1"/>
    <col min="5134" max="5134" width="7.28515625" style="264" customWidth="1"/>
    <col min="5135" max="5376" width="11.42578125" style="264"/>
    <col min="5377" max="5377" width="21.42578125" style="264" customWidth="1"/>
    <col min="5378" max="5378" width="15.140625" style="264" customWidth="1"/>
    <col min="5379" max="5379" width="12.85546875" style="264" customWidth="1"/>
    <col min="5380" max="5380" width="12.5703125" style="264" customWidth="1"/>
    <col min="5381" max="5381" width="12.140625" style="264" customWidth="1"/>
    <col min="5382" max="5382" width="6.5703125" style="264" customWidth="1"/>
    <col min="5383" max="5383" width="10.5703125" style="264" customWidth="1"/>
    <col min="5384" max="5384" width="6.140625" style="264" customWidth="1"/>
    <col min="5385" max="5385" width="19.140625" style="264" customWidth="1"/>
    <col min="5386" max="5386" width="6.5703125" style="264" customWidth="1"/>
    <col min="5387" max="5387" width="11.42578125" style="264"/>
    <col min="5388" max="5388" width="7.42578125" style="264" customWidth="1"/>
    <col min="5389" max="5389" width="15.42578125" style="264" customWidth="1"/>
    <col min="5390" max="5390" width="7.28515625" style="264" customWidth="1"/>
    <col min="5391" max="5632" width="11.42578125" style="264"/>
    <col min="5633" max="5633" width="21.42578125" style="264" customWidth="1"/>
    <col min="5634" max="5634" width="15.140625" style="264" customWidth="1"/>
    <col min="5635" max="5635" width="12.85546875" style="264" customWidth="1"/>
    <col min="5636" max="5636" width="12.5703125" style="264" customWidth="1"/>
    <col min="5637" max="5637" width="12.140625" style="264" customWidth="1"/>
    <col min="5638" max="5638" width="6.5703125" style="264" customWidth="1"/>
    <col min="5639" max="5639" width="10.5703125" style="264" customWidth="1"/>
    <col min="5640" max="5640" width="6.140625" style="264" customWidth="1"/>
    <col min="5641" max="5641" width="19.140625" style="264" customWidth="1"/>
    <col min="5642" max="5642" width="6.5703125" style="264" customWidth="1"/>
    <col min="5643" max="5643" width="11.42578125" style="264"/>
    <col min="5644" max="5644" width="7.42578125" style="264" customWidth="1"/>
    <col min="5645" max="5645" width="15.42578125" style="264" customWidth="1"/>
    <col min="5646" max="5646" width="7.28515625" style="264" customWidth="1"/>
    <col min="5647" max="5888" width="11.42578125" style="264"/>
    <col min="5889" max="5889" width="21.42578125" style="264" customWidth="1"/>
    <col min="5890" max="5890" width="15.140625" style="264" customWidth="1"/>
    <col min="5891" max="5891" width="12.85546875" style="264" customWidth="1"/>
    <col min="5892" max="5892" width="12.5703125" style="264" customWidth="1"/>
    <col min="5893" max="5893" width="12.140625" style="264" customWidth="1"/>
    <col min="5894" max="5894" width="6.5703125" style="264" customWidth="1"/>
    <col min="5895" max="5895" width="10.5703125" style="264" customWidth="1"/>
    <col min="5896" max="5896" width="6.140625" style="264" customWidth="1"/>
    <col min="5897" max="5897" width="19.140625" style="264" customWidth="1"/>
    <col min="5898" max="5898" width="6.5703125" style="264" customWidth="1"/>
    <col min="5899" max="5899" width="11.42578125" style="264"/>
    <col min="5900" max="5900" width="7.42578125" style="264" customWidth="1"/>
    <col min="5901" max="5901" width="15.42578125" style="264" customWidth="1"/>
    <col min="5902" max="5902" width="7.28515625" style="264" customWidth="1"/>
    <col min="5903" max="6144" width="11.42578125" style="264"/>
    <col min="6145" max="6145" width="21.42578125" style="264" customWidth="1"/>
    <col min="6146" max="6146" width="15.140625" style="264" customWidth="1"/>
    <col min="6147" max="6147" width="12.85546875" style="264" customWidth="1"/>
    <col min="6148" max="6148" width="12.5703125" style="264" customWidth="1"/>
    <col min="6149" max="6149" width="12.140625" style="264" customWidth="1"/>
    <col min="6150" max="6150" width="6.5703125" style="264" customWidth="1"/>
    <col min="6151" max="6151" width="10.5703125" style="264" customWidth="1"/>
    <col min="6152" max="6152" width="6.140625" style="264" customWidth="1"/>
    <col min="6153" max="6153" width="19.140625" style="264" customWidth="1"/>
    <col min="6154" max="6154" width="6.5703125" style="264" customWidth="1"/>
    <col min="6155" max="6155" width="11.42578125" style="264"/>
    <col min="6156" max="6156" width="7.42578125" style="264" customWidth="1"/>
    <col min="6157" max="6157" width="15.42578125" style="264" customWidth="1"/>
    <col min="6158" max="6158" width="7.28515625" style="264" customWidth="1"/>
    <col min="6159" max="6400" width="11.42578125" style="264"/>
    <col min="6401" max="6401" width="21.42578125" style="264" customWidth="1"/>
    <col min="6402" max="6402" width="15.140625" style="264" customWidth="1"/>
    <col min="6403" max="6403" width="12.85546875" style="264" customWidth="1"/>
    <col min="6404" max="6404" width="12.5703125" style="264" customWidth="1"/>
    <col min="6405" max="6405" width="12.140625" style="264" customWidth="1"/>
    <col min="6406" max="6406" width="6.5703125" style="264" customWidth="1"/>
    <col min="6407" max="6407" width="10.5703125" style="264" customWidth="1"/>
    <col min="6408" max="6408" width="6.140625" style="264" customWidth="1"/>
    <col min="6409" max="6409" width="19.140625" style="264" customWidth="1"/>
    <col min="6410" max="6410" width="6.5703125" style="264" customWidth="1"/>
    <col min="6411" max="6411" width="11.42578125" style="264"/>
    <col min="6412" max="6412" width="7.42578125" style="264" customWidth="1"/>
    <col min="6413" max="6413" width="15.42578125" style="264" customWidth="1"/>
    <col min="6414" max="6414" width="7.28515625" style="264" customWidth="1"/>
    <col min="6415" max="6656" width="11.42578125" style="264"/>
    <col min="6657" max="6657" width="21.42578125" style="264" customWidth="1"/>
    <col min="6658" max="6658" width="15.140625" style="264" customWidth="1"/>
    <col min="6659" max="6659" width="12.85546875" style="264" customWidth="1"/>
    <col min="6660" max="6660" width="12.5703125" style="264" customWidth="1"/>
    <col min="6661" max="6661" width="12.140625" style="264" customWidth="1"/>
    <col min="6662" max="6662" width="6.5703125" style="264" customWidth="1"/>
    <col min="6663" max="6663" width="10.5703125" style="264" customWidth="1"/>
    <col min="6664" max="6664" width="6.140625" style="264" customWidth="1"/>
    <col min="6665" max="6665" width="19.140625" style="264" customWidth="1"/>
    <col min="6666" max="6666" width="6.5703125" style="264" customWidth="1"/>
    <col min="6667" max="6667" width="11.42578125" style="264"/>
    <col min="6668" max="6668" width="7.42578125" style="264" customWidth="1"/>
    <col min="6669" max="6669" width="15.42578125" style="264" customWidth="1"/>
    <col min="6670" max="6670" width="7.28515625" style="264" customWidth="1"/>
    <col min="6671" max="6912" width="11.42578125" style="264"/>
    <col min="6913" max="6913" width="21.42578125" style="264" customWidth="1"/>
    <col min="6914" max="6914" width="15.140625" style="264" customWidth="1"/>
    <col min="6915" max="6915" width="12.85546875" style="264" customWidth="1"/>
    <col min="6916" max="6916" width="12.5703125" style="264" customWidth="1"/>
    <col min="6917" max="6917" width="12.140625" style="264" customWidth="1"/>
    <col min="6918" max="6918" width="6.5703125" style="264" customWidth="1"/>
    <col min="6919" max="6919" width="10.5703125" style="264" customWidth="1"/>
    <col min="6920" max="6920" width="6.140625" style="264" customWidth="1"/>
    <col min="6921" max="6921" width="19.140625" style="264" customWidth="1"/>
    <col min="6922" max="6922" width="6.5703125" style="264" customWidth="1"/>
    <col min="6923" max="6923" width="11.42578125" style="264"/>
    <col min="6924" max="6924" width="7.42578125" style="264" customWidth="1"/>
    <col min="6925" max="6925" width="15.42578125" style="264" customWidth="1"/>
    <col min="6926" max="6926" width="7.28515625" style="264" customWidth="1"/>
    <col min="6927" max="7168" width="11.42578125" style="264"/>
    <col min="7169" max="7169" width="21.42578125" style="264" customWidth="1"/>
    <col min="7170" max="7170" width="15.140625" style="264" customWidth="1"/>
    <col min="7171" max="7171" width="12.85546875" style="264" customWidth="1"/>
    <col min="7172" max="7172" width="12.5703125" style="264" customWidth="1"/>
    <col min="7173" max="7173" width="12.140625" style="264" customWidth="1"/>
    <col min="7174" max="7174" width="6.5703125" style="264" customWidth="1"/>
    <col min="7175" max="7175" width="10.5703125" style="264" customWidth="1"/>
    <col min="7176" max="7176" width="6.140625" style="264" customWidth="1"/>
    <col min="7177" max="7177" width="19.140625" style="264" customWidth="1"/>
    <col min="7178" max="7178" width="6.5703125" style="264" customWidth="1"/>
    <col min="7179" max="7179" width="11.42578125" style="264"/>
    <col min="7180" max="7180" width="7.42578125" style="264" customWidth="1"/>
    <col min="7181" max="7181" width="15.42578125" style="264" customWidth="1"/>
    <col min="7182" max="7182" width="7.28515625" style="264" customWidth="1"/>
    <col min="7183" max="7424" width="11.42578125" style="264"/>
    <col min="7425" max="7425" width="21.42578125" style="264" customWidth="1"/>
    <col min="7426" max="7426" width="15.140625" style="264" customWidth="1"/>
    <col min="7427" max="7427" width="12.85546875" style="264" customWidth="1"/>
    <col min="7428" max="7428" width="12.5703125" style="264" customWidth="1"/>
    <col min="7429" max="7429" width="12.140625" style="264" customWidth="1"/>
    <col min="7430" max="7430" width="6.5703125" style="264" customWidth="1"/>
    <col min="7431" max="7431" width="10.5703125" style="264" customWidth="1"/>
    <col min="7432" max="7432" width="6.140625" style="264" customWidth="1"/>
    <col min="7433" max="7433" width="19.140625" style="264" customWidth="1"/>
    <col min="7434" max="7434" width="6.5703125" style="264" customWidth="1"/>
    <col min="7435" max="7435" width="11.42578125" style="264"/>
    <col min="7436" max="7436" width="7.42578125" style="264" customWidth="1"/>
    <col min="7437" max="7437" width="15.42578125" style="264" customWidth="1"/>
    <col min="7438" max="7438" width="7.28515625" style="264" customWidth="1"/>
    <col min="7439" max="7680" width="11.42578125" style="264"/>
    <col min="7681" max="7681" width="21.42578125" style="264" customWidth="1"/>
    <col min="7682" max="7682" width="15.140625" style="264" customWidth="1"/>
    <col min="7683" max="7683" width="12.85546875" style="264" customWidth="1"/>
    <col min="7684" max="7684" width="12.5703125" style="264" customWidth="1"/>
    <col min="7685" max="7685" width="12.140625" style="264" customWidth="1"/>
    <col min="7686" max="7686" width="6.5703125" style="264" customWidth="1"/>
    <col min="7687" max="7687" width="10.5703125" style="264" customWidth="1"/>
    <col min="7688" max="7688" width="6.140625" style="264" customWidth="1"/>
    <col min="7689" max="7689" width="19.140625" style="264" customWidth="1"/>
    <col min="7690" max="7690" width="6.5703125" style="264" customWidth="1"/>
    <col min="7691" max="7691" width="11.42578125" style="264"/>
    <col min="7692" max="7692" width="7.42578125" style="264" customWidth="1"/>
    <col min="7693" max="7693" width="15.42578125" style="264" customWidth="1"/>
    <col min="7694" max="7694" width="7.28515625" style="264" customWidth="1"/>
    <col min="7695" max="7936" width="11.42578125" style="264"/>
    <col min="7937" max="7937" width="21.42578125" style="264" customWidth="1"/>
    <col min="7938" max="7938" width="15.140625" style="264" customWidth="1"/>
    <col min="7939" max="7939" width="12.85546875" style="264" customWidth="1"/>
    <col min="7940" max="7940" width="12.5703125" style="264" customWidth="1"/>
    <col min="7941" max="7941" width="12.140625" style="264" customWidth="1"/>
    <col min="7942" max="7942" width="6.5703125" style="264" customWidth="1"/>
    <col min="7943" max="7943" width="10.5703125" style="264" customWidth="1"/>
    <col min="7944" max="7944" width="6.140625" style="264" customWidth="1"/>
    <col min="7945" max="7945" width="19.140625" style="264" customWidth="1"/>
    <col min="7946" max="7946" width="6.5703125" style="264" customWidth="1"/>
    <col min="7947" max="7947" width="11.42578125" style="264"/>
    <col min="7948" max="7948" width="7.42578125" style="264" customWidth="1"/>
    <col min="7949" max="7949" width="15.42578125" style="264" customWidth="1"/>
    <col min="7950" max="7950" width="7.28515625" style="264" customWidth="1"/>
    <col min="7951" max="8192" width="11.42578125" style="264"/>
    <col min="8193" max="8193" width="21.42578125" style="264" customWidth="1"/>
    <col min="8194" max="8194" width="15.140625" style="264" customWidth="1"/>
    <col min="8195" max="8195" width="12.85546875" style="264" customWidth="1"/>
    <col min="8196" max="8196" width="12.5703125" style="264" customWidth="1"/>
    <col min="8197" max="8197" width="12.140625" style="264" customWidth="1"/>
    <col min="8198" max="8198" width="6.5703125" style="264" customWidth="1"/>
    <col min="8199" max="8199" width="10.5703125" style="264" customWidth="1"/>
    <col min="8200" max="8200" width="6.140625" style="264" customWidth="1"/>
    <col min="8201" max="8201" width="19.140625" style="264" customWidth="1"/>
    <col min="8202" max="8202" width="6.5703125" style="264" customWidth="1"/>
    <col min="8203" max="8203" width="11.42578125" style="264"/>
    <col min="8204" max="8204" width="7.42578125" style="264" customWidth="1"/>
    <col min="8205" max="8205" width="15.42578125" style="264" customWidth="1"/>
    <col min="8206" max="8206" width="7.28515625" style="264" customWidth="1"/>
    <col min="8207" max="8448" width="11.42578125" style="264"/>
    <col min="8449" max="8449" width="21.42578125" style="264" customWidth="1"/>
    <col min="8450" max="8450" width="15.140625" style="264" customWidth="1"/>
    <col min="8451" max="8451" width="12.85546875" style="264" customWidth="1"/>
    <col min="8452" max="8452" width="12.5703125" style="264" customWidth="1"/>
    <col min="8453" max="8453" width="12.140625" style="264" customWidth="1"/>
    <col min="8454" max="8454" width="6.5703125" style="264" customWidth="1"/>
    <col min="8455" max="8455" width="10.5703125" style="264" customWidth="1"/>
    <col min="8456" max="8456" width="6.140625" style="264" customWidth="1"/>
    <col min="8457" max="8457" width="19.140625" style="264" customWidth="1"/>
    <col min="8458" max="8458" width="6.5703125" style="264" customWidth="1"/>
    <col min="8459" max="8459" width="11.42578125" style="264"/>
    <col min="8460" max="8460" width="7.42578125" style="264" customWidth="1"/>
    <col min="8461" max="8461" width="15.42578125" style="264" customWidth="1"/>
    <col min="8462" max="8462" width="7.28515625" style="264" customWidth="1"/>
    <col min="8463" max="8704" width="11.42578125" style="264"/>
    <col min="8705" max="8705" width="21.42578125" style="264" customWidth="1"/>
    <col min="8706" max="8706" width="15.140625" style="264" customWidth="1"/>
    <col min="8707" max="8707" width="12.85546875" style="264" customWidth="1"/>
    <col min="8708" max="8708" width="12.5703125" style="264" customWidth="1"/>
    <col min="8709" max="8709" width="12.140625" style="264" customWidth="1"/>
    <col min="8710" max="8710" width="6.5703125" style="264" customWidth="1"/>
    <col min="8711" max="8711" width="10.5703125" style="264" customWidth="1"/>
    <col min="8712" max="8712" width="6.140625" style="264" customWidth="1"/>
    <col min="8713" max="8713" width="19.140625" style="264" customWidth="1"/>
    <col min="8714" max="8714" width="6.5703125" style="264" customWidth="1"/>
    <col min="8715" max="8715" width="11.42578125" style="264"/>
    <col min="8716" max="8716" width="7.42578125" style="264" customWidth="1"/>
    <col min="8717" max="8717" width="15.42578125" style="264" customWidth="1"/>
    <col min="8718" max="8718" width="7.28515625" style="264" customWidth="1"/>
    <col min="8719" max="8960" width="11.42578125" style="264"/>
    <col min="8961" max="8961" width="21.42578125" style="264" customWidth="1"/>
    <col min="8962" max="8962" width="15.140625" style="264" customWidth="1"/>
    <col min="8963" max="8963" width="12.85546875" style="264" customWidth="1"/>
    <col min="8964" max="8964" width="12.5703125" style="264" customWidth="1"/>
    <col min="8965" max="8965" width="12.140625" style="264" customWidth="1"/>
    <col min="8966" max="8966" width="6.5703125" style="264" customWidth="1"/>
    <col min="8967" max="8967" width="10.5703125" style="264" customWidth="1"/>
    <col min="8968" max="8968" width="6.140625" style="264" customWidth="1"/>
    <col min="8969" max="8969" width="19.140625" style="264" customWidth="1"/>
    <col min="8970" max="8970" width="6.5703125" style="264" customWidth="1"/>
    <col min="8971" max="8971" width="11.42578125" style="264"/>
    <col min="8972" max="8972" width="7.42578125" style="264" customWidth="1"/>
    <col min="8973" max="8973" width="15.42578125" style="264" customWidth="1"/>
    <col min="8974" max="8974" width="7.28515625" style="264" customWidth="1"/>
    <col min="8975" max="9216" width="11.42578125" style="264"/>
    <col min="9217" max="9217" width="21.42578125" style="264" customWidth="1"/>
    <col min="9218" max="9218" width="15.140625" style="264" customWidth="1"/>
    <col min="9219" max="9219" width="12.85546875" style="264" customWidth="1"/>
    <col min="9220" max="9220" width="12.5703125" style="264" customWidth="1"/>
    <col min="9221" max="9221" width="12.140625" style="264" customWidth="1"/>
    <col min="9222" max="9222" width="6.5703125" style="264" customWidth="1"/>
    <col min="9223" max="9223" width="10.5703125" style="264" customWidth="1"/>
    <col min="9224" max="9224" width="6.140625" style="264" customWidth="1"/>
    <col min="9225" max="9225" width="19.140625" style="264" customWidth="1"/>
    <col min="9226" max="9226" width="6.5703125" style="264" customWidth="1"/>
    <col min="9227" max="9227" width="11.42578125" style="264"/>
    <col min="9228" max="9228" width="7.42578125" style="264" customWidth="1"/>
    <col min="9229" max="9229" width="15.42578125" style="264" customWidth="1"/>
    <col min="9230" max="9230" width="7.28515625" style="264" customWidth="1"/>
    <col min="9231" max="9472" width="11.42578125" style="264"/>
    <col min="9473" max="9473" width="21.42578125" style="264" customWidth="1"/>
    <col min="9474" max="9474" width="15.140625" style="264" customWidth="1"/>
    <col min="9475" max="9475" width="12.85546875" style="264" customWidth="1"/>
    <col min="9476" max="9476" width="12.5703125" style="264" customWidth="1"/>
    <col min="9477" max="9477" width="12.140625" style="264" customWidth="1"/>
    <col min="9478" max="9478" width="6.5703125" style="264" customWidth="1"/>
    <col min="9479" max="9479" width="10.5703125" style="264" customWidth="1"/>
    <col min="9480" max="9480" width="6.140625" style="264" customWidth="1"/>
    <col min="9481" max="9481" width="19.140625" style="264" customWidth="1"/>
    <col min="9482" max="9482" width="6.5703125" style="264" customWidth="1"/>
    <col min="9483" max="9483" width="11.42578125" style="264"/>
    <col min="9484" max="9484" width="7.42578125" style="264" customWidth="1"/>
    <col min="9485" max="9485" width="15.42578125" style="264" customWidth="1"/>
    <col min="9486" max="9486" width="7.28515625" style="264" customWidth="1"/>
    <col min="9487" max="9728" width="11.42578125" style="264"/>
    <col min="9729" max="9729" width="21.42578125" style="264" customWidth="1"/>
    <col min="9730" max="9730" width="15.140625" style="264" customWidth="1"/>
    <col min="9731" max="9731" width="12.85546875" style="264" customWidth="1"/>
    <col min="9732" max="9732" width="12.5703125" style="264" customWidth="1"/>
    <col min="9733" max="9733" width="12.140625" style="264" customWidth="1"/>
    <col min="9734" max="9734" width="6.5703125" style="264" customWidth="1"/>
    <col min="9735" max="9735" width="10.5703125" style="264" customWidth="1"/>
    <col min="9736" max="9736" width="6.140625" style="264" customWidth="1"/>
    <col min="9737" max="9737" width="19.140625" style="264" customWidth="1"/>
    <col min="9738" max="9738" width="6.5703125" style="264" customWidth="1"/>
    <col min="9739" max="9739" width="11.42578125" style="264"/>
    <col min="9740" max="9740" width="7.42578125" style="264" customWidth="1"/>
    <col min="9741" max="9741" width="15.42578125" style="264" customWidth="1"/>
    <col min="9742" max="9742" width="7.28515625" style="264" customWidth="1"/>
    <col min="9743" max="9984" width="11.42578125" style="264"/>
    <col min="9985" max="9985" width="21.42578125" style="264" customWidth="1"/>
    <col min="9986" max="9986" width="15.140625" style="264" customWidth="1"/>
    <col min="9987" max="9987" width="12.85546875" style="264" customWidth="1"/>
    <col min="9988" max="9988" width="12.5703125" style="264" customWidth="1"/>
    <col min="9989" max="9989" width="12.140625" style="264" customWidth="1"/>
    <col min="9990" max="9990" width="6.5703125" style="264" customWidth="1"/>
    <col min="9991" max="9991" width="10.5703125" style="264" customWidth="1"/>
    <col min="9992" max="9992" width="6.140625" style="264" customWidth="1"/>
    <col min="9993" max="9993" width="19.140625" style="264" customWidth="1"/>
    <col min="9994" max="9994" width="6.5703125" style="264" customWidth="1"/>
    <col min="9995" max="9995" width="11.42578125" style="264"/>
    <col min="9996" max="9996" width="7.42578125" style="264" customWidth="1"/>
    <col min="9997" max="9997" width="15.42578125" style="264" customWidth="1"/>
    <col min="9998" max="9998" width="7.28515625" style="264" customWidth="1"/>
    <col min="9999" max="10240" width="11.42578125" style="264"/>
    <col min="10241" max="10241" width="21.42578125" style="264" customWidth="1"/>
    <col min="10242" max="10242" width="15.140625" style="264" customWidth="1"/>
    <col min="10243" max="10243" width="12.85546875" style="264" customWidth="1"/>
    <col min="10244" max="10244" width="12.5703125" style="264" customWidth="1"/>
    <col min="10245" max="10245" width="12.140625" style="264" customWidth="1"/>
    <col min="10246" max="10246" width="6.5703125" style="264" customWidth="1"/>
    <col min="10247" max="10247" width="10.5703125" style="264" customWidth="1"/>
    <col min="10248" max="10248" width="6.140625" style="264" customWidth="1"/>
    <col min="10249" max="10249" width="19.140625" style="264" customWidth="1"/>
    <col min="10250" max="10250" width="6.5703125" style="264" customWidth="1"/>
    <col min="10251" max="10251" width="11.42578125" style="264"/>
    <col min="10252" max="10252" width="7.42578125" style="264" customWidth="1"/>
    <col min="10253" max="10253" width="15.42578125" style="264" customWidth="1"/>
    <col min="10254" max="10254" width="7.28515625" style="264" customWidth="1"/>
    <col min="10255" max="10496" width="11.42578125" style="264"/>
    <col min="10497" max="10497" width="21.42578125" style="264" customWidth="1"/>
    <col min="10498" max="10498" width="15.140625" style="264" customWidth="1"/>
    <col min="10499" max="10499" width="12.85546875" style="264" customWidth="1"/>
    <col min="10500" max="10500" width="12.5703125" style="264" customWidth="1"/>
    <col min="10501" max="10501" width="12.140625" style="264" customWidth="1"/>
    <col min="10502" max="10502" width="6.5703125" style="264" customWidth="1"/>
    <col min="10503" max="10503" width="10.5703125" style="264" customWidth="1"/>
    <col min="10504" max="10504" width="6.140625" style="264" customWidth="1"/>
    <col min="10505" max="10505" width="19.140625" style="264" customWidth="1"/>
    <col min="10506" max="10506" width="6.5703125" style="264" customWidth="1"/>
    <col min="10507" max="10507" width="11.42578125" style="264"/>
    <col min="10508" max="10508" width="7.42578125" style="264" customWidth="1"/>
    <col min="10509" max="10509" width="15.42578125" style="264" customWidth="1"/>
    <col min="10510" max="10510" width="7.28515625" style="264" customWidth="1"/>
    <col min="10511" max="10752" width="11.42578125" style="264"/>
    <col min="10753" max="10753" width="21.42578125" style="264" customWidth="1"/>
    <col min="10754" max="10754" width="15.140625" style="264" customWidth="1"/>
    <col min="10755" max="10755" width="12.85546875" style="264" customWidth="1"/>
    <col min="10756" max="10756" width="12.5703125" style="264" customWidth="1"/>
    <col min="10757" max="10757" width="12.140625" style="264" customWidth="1"/>
    <col min="10758" max="10758" width="6.5703125" style="264" customWidth="1"/>
    <col min="10759" max="10759" width="10.5703125" style="264" customWidth="1"/>
    <col min="10760" max="10760" width="6.140625" style="264" customWidth="1"/>
    <col min="10761" max="10761" width="19.140625" style="264" customWidth="1"/>
    <col min="10762" max="10762" width="6.5703125" style="264" customWidth="1"/>
    <col min="10763" max="10763" width="11.42578125" style="264"/>
    <col min="10764" max="10764" width="7.42578125" style="264" customWidth="1"/>
    <col min="10765" max="10765" width="15.42578125" style="264" customWidth="1"/>
    <col min="10766" max="10766" width="7.28515625" style="264" customWidth="1"/>
    <col min="10767" max="11008" width="11.42578125" style="264"/>
    <col min="11009" max="11009" width="21.42578125" style="264" customWidth="1"/>
    <col min="11010" max="11010" width="15.140625" style="264" customWidth="1"/>
    <col min="11011" max="11011" width="12.85546875" style="264" customWidth="1"/>
    <col min="11012" max="11012" width="12.5703125" style="264" customWidth="1"/>
    <col min="11013" max="11013" width="12.140625" style="264" customWidth="1"/>
    <col min="11014" max="11014" width="6.5703125" style="264" customWidth="1"/>
    <col min="11015" max="11015" width="10.5703125" style="264" customWidth="1"/>
    <col min="11016" max="11016" width="6.140625" style="264" customWidth="1"/>
    <col min="11017" max="11017" width="19.140625" style="264" customWidth="1"/>
    <col min="11018" max="11018" width="6.5703125" style="264" customWidth="1"/>
    <col min="11019" max="11019" width="11.42578125" style="264"/>
    <col min="11020" max="11020" width="7.42578125" style="264" customWidth="1"/>
    <col min="11021" max="11021" width="15.42578125" style="264" customWidth="1"/>
    <col min="11022" max="11022" width="7.28515625" style="264" customWidth="1"/>
    <col min="11023" max="11264" width="11.42578125" style="264"/>
    <col min="11265" max="11265" width="21.42578125" style="264" customWidth="1"/>
    <col min="11266" max="11266" width="15.140625" style="264" customWidth="1"/>
    <col min="11267" max="11267" width="12.85546875" style="264" customWidth="1"/>
    <col min="11268" max="11268" width="12.5703125" style="264" customWidth="1"/>
    <col min="11269" max="11269" width="12.140625" style="264" customWidth="1"/>
    <col min="11270" max="11270" width="6.5703125" style="264" customWidth="1"/>
    <col min="11271" max="11271" width="10.5703125" style="264" customWidth="1"/>
    <col min="11272" max="11272" width="6.140625" style="264" customWidth="1"/>
    <col min="11273" max="11273" width="19.140625" style="264" customWidth="1"/>
    <col min="11274" max="11274" width="6.5703125" style="264" customWidth="1"/>
    <col min="11275" max="11275" width="11.42578125" style="264"/>
    <col min="11276" max="11276" width="7.42578125" style="264" customWidth="1"/>
    <col min="11277" max="11277" width="15.42578125" style="264" customWidth="1"/>
    <col min="11278" max="11278" width="7.28515625" style="264" customWidth="1"/>
    <col min="11279" max="11520" width="11.42578125" style="264"/>
    <col min="11521" max="11521" width="21.42578125" style="264" customWidth="1"/>
    <col min="11522" max="11522" width="15.140625" style="264" customWidth="1"/>
    <col min="11523" max="11523" width="12.85546875" style="264" customWidth="1"/>
    <col min="11524" max="11524" width="12.5703125" style="264" customWidth="1"/>
    <col min="11525" max="11525" width="12.140625" style="264" customWidth="1"/>
    <col min="11526" max="11526" width="6.5703125" style="264" customWidth="1"/>
    <col min="11527" max="11527" width="10.5703125" style="264" customWidth="1"/>
    <col min="11528" max="11528" width="6.140625" style="264" customWidth="1"/>
    <col min="11529" max="11529" width="19.140625" style="264" customWidth="1"/>
    <col min="11530" max="11530" width="6.5703125" style="264" customWidth="1"/>
    <col min="11531" max="11531" width="11.42578125" style="264"/>
    <col min="11532" max="11532" width="7.42578125" style="264" customWidth="1"/>
    <col min="11533" max="11533" width="15.42578125" style="264" customWidth="1"/>
    <col min="11534" max="11534" width="7.28515625" style="264" customWidth="1"/>
    <col min="11535" max="11776" width="11.42578125" style="264"/>
    <col min="11777" max="11777" width="21.42578125" style="264" customWidth="1"/>
    <col min="11778" max="11778" width="15.140625" style="264" customWidth="1"/>
    <col min="11779" max="11779" width="12.85546875" style="264" customWidth="1"/>
    <col min="11780" max="11780" width="12.5703125" style="264" customWidth="1"/>
    <col min="11781" max="11781" width="12.140625" style="264" customWidth="1"/>
    <col min="11782" max="11782" width="6.5703125" style="264" customWidth="1"/>
    <col min="11783" max="11783" width="10.5703125" style="264" customWidth="1"/>
    <col min="11784" max="11784" width="6.140625" style="264" customWidth="1"/>
    <col min="11785" max="11785" width="19.140625" style="264" customWidth="1"/>
    <col min="11786" max="11786" width="6.5703125" style="264" customWidth="1"/>
    <col min="11787" max="11787" width="11.42578125" style="264"/>
    <col min="11788" max="11788" width="7.42578125" style="264" customWidth="1"/>
    <col min="11789" max="11789" width="15.42578125" style="264" customWidth="1"/>
    <col min="11790" max="11790" width="7.28515625" style="264" customWidth="1"/>
    <col min="11791" max="12032" width="11.42578125" style="264"/>
    <col min="12033" max="12033" width="21.42578125" style="264" customWidth="1"/>
    <col min="12034" max="12034" width="15.140625" style="264" customWidth="1"/>
    <col min="12035" max="12035" width="12.85546875" style="264" customWidth="1"/>
    <col min="12036" max="12036" width="12.5703125" style="264" customWidth="1"/>
    <col min="12037" max="12037" width="12.140625" style="264" customWidth="1"/>
    <col min="12038" max="12038" width="6.5703125" style="264" customWidth="1"/>
    <col min="12039" max="12039" width="10.5703125" style="264" customWidth="1"/>
    <col min="12040" max="12040" width="6.140625" style="264" customWidth="1"/>
    <col min="12041" max="12041" width="19.140625" style="264" customWidth="1"/>
    <col min="12042" max="12042" width="6.5703125" style="264" customWidth="1"/>
    <col min="12043" max="12043" width="11.42578125" style="264"/>
    <col min="12044" max="12044" width="7.42578125" style="264" customWidth="1"/>
    <col min="12045" max="12045" width="15.42578125" style="264" customWidth="1"/>
    <col min="12046" max="12046" width="7.28515625" style="264" customWidth="1"/>
    <col min="12047" max="12288" width="11.42578125" style="264"/>
    <col min="12289" max="12289" width="21.42578125" style="264" customWidth="1"/>
    <col min="12290" max="12290" width="15.140625" style="264" customWidth="1"/>
    <col min="12291" max="12291" width="12.85546875" style="264" customWidth="1"/>
    <col min="12292" max="12292" width="12.5703125" style="264" customWidth="1"/>
    <col min="12293" max="12293" width="12.140625" style="264" customWidth="1"/>
    <col min="12294" max="12294" width="6.5703125" style="264" customWidth="1"/>
    <col min="12295" max="12295" width="10.5703125" style="264" customWidth="1"/>
    <col min="12296" max="12296" width="6.140625" style="264" customWidth="1"/>
    <col min="12297" max="12297" width="19.140625" style="264" customWidth="1"/>
    <col min="12298" max="12298" width="6.5703125" style="264" customWidth="1"/>
    <col min="12299" max="12299" width="11.42578125" style="264"/>
    <col min="12300" max="12300" width="7.42578125" style="264" customWidth="1"/>
    <col min="12301" max="12301" width="15.42578125" style="264" customWidth="1"/>
    <col min="12302" max="12302" width="7.28515625" style="264" customWidth="1"/>
    <col min="12303" max="12544" width="11.42578125" style="264"/>
    <col min="12545" max="12545" width="21.42578125" style="264" customWidth="1"/>
    <col min="12546" max="12546" width="15.140625" style="264" customWidth="1"/>
    <col min="12547" max="12547" width="12.85546875" style="264" customWidth="1"/>
    <col min="12548" max="12548" width="12.5703125" style="264" customWidth="1"/>
    <col min="12549" max="12549" width="12.140625" style="264" customWidth="1"/>
    <col min="12550" max="12550" width="6.5703125" style="264" customWidth="1"/>
    <col min="12551" max="12551" width="10.5703125" style="264" customWidth="1"/>
    <col min="12552" max="12552" width="6.140625" style="264" customWidth="1"/>
    <col min="12553" max="12553" width="19.140625" style="264" customWidth="1"/>
    <col min="12554" max="12554" width="6.5703125" style="264" customWidth="1"/>
    <col min="12555" max="12555" width="11.42578125" style="264"/>
    <col min="12556" max="12556" width="7.42578125" style="264" customWidth="1"/>
    <col min="12557" max="12557" width="15.42578125" style="264" customWidth="1"/>
    <col min="12558" max="12558" width="7.28515625" style="264" customWidth="1"/>
    <col min="12559" max="12800" width="11.42578125" style="264"/>
    <col min="12801" max="12801" width="21.42578125" style="264" customWidth="1"/>
    <col min="12802" max="12802" width="15.140625" style="264" customWidth="1"/>
    <col min="12803" max="12803" width="12.85546875" style="264" customWidth="1"/>
    <col min="12804" max="12804" width="12.5703125" style="264" customWidth="1"/>
    <col min="12805" max="12805" width="12.140625" style="264" customWidth="1"/>
    <col min="12806" max="12806" width="6.5703125" style="264" customWidth="1"/>
    <col min="12807" max="12807" width="10.5703125" style="264" customWidth="1"/>
    <col min="12808" max="12808" width="6.140625" style="264" customWidth="1"/>
    <col min="12809" max="12809" width="19.140625" style="264" customWidth="1"/>
    <col min="12810" max="12810" width="6.5703125" style="264" customWidth="1"/>
    <col min="12811" max="12811" width="11.42578125" style="264"/>
    <col min="12812" max="12812" width="7.42578125" style="264" customWidth="1"/>
    <col min="12813" max="12813" width="15.42578125" style="264" customWidth="1"/>
    <col min="12814" max="12814" width="7.28515625" style="264" customWidth="1"/>
    <col min="12815" max="13056" width="11.42578125" style="264"/>
    <col min="13057" max="13057" width="21.42578125" style="264" customWidth="1"/>
    <col min="13058" max="13058" width="15.140625" style="264" customWidth="1"/>
    <col min="13059" max="13059" width="12.85546875" style="264" customWidth="1"/>
    <col min="13060" max="13060" width="12.5703125" style="264" customWidth="1"/>
    <col min="13061" max="13061" width="12.140625" style="264" customWidth="1"/>
    <col min="13062" max="13062" width="6.5703125" style="264" customWidth="1"/>
    <col min="13063" max="13063" width="10.5703125" style="264" customWidth="1"/>
    <col min="13064" max="13064" width="6.140625" style="264" customWidth="1"/>
    <col min="13065" max="13065" width="19.140625" style="264" customWidth="1"/>
    <col min="13066" max="13066" width="6.5703125" style="264" customWidth="1"/>
    <col min="13067" max="13067" width="11.42578125" style="264"/>
    <col min="13068" max="13068" width="7.42578125" style="264" customWidth="1"/>
    <col min="13069" max="13069" width="15.42578125" style="264" customWidth="1"/>
    <col min="13070" max="13070" width="7.28515625" style="264" customWidth="1"/>
    <col min="13071" max="13312" width="11.42578125" style="264"/>
    <col min="13313" max="13313" width="21.42578125" style="264" customWidth="1"/>
    <col min="13314" max="13314" width="15.140625" style="264" customWidth="1"/>
    <col min="13315" max="13315" width="12.85546875" style="264" customWidth="1"/>
    <col min="13316" max="13316" width="12.5703125" style="264" customWidth="1"/>
    <col min="13317" max="13317" width="12.140625" style="264" customWidth="1"/>
    <col min="13318" max="13318" width="6.5703125" style="264" customWidth="1"/>
    <col min="13319" max="13319" width="10.5703125" style="264" customWidth="1"/>
    <col min="13320" max="13320" width="6.140625" style="264" customWidth="1"/>
    <col min="13321" max="13321" width="19.140625" style="264" customWidth="1"/>
    <col min="13322" max="13322" width="6.5703125" style="264" customWidth="1"/>
    <col min="13323" max="13323" width="11.42578125" style="264"/>
    <col min="13324" max="13324" width="7.42578125" style="264" customWidth="1"/>
    <col min="13325" max="13325" width="15.42578125" style="264" customWidth="1"/>
    <col min="13326" max="13326" width="7.28515625" style="264" customWidth="1"/>
    <col min="13327" max="13568" width="11.42578125" style="264"/>
    <col min="13569" max="13569" width="21.42578125" style="264" customWidth="1"/>
    <col min="13570" max="13570" width="15.140625" style="264" customWidth="1"/>
    <col min="13571" max="13571" width="12.85546875" style="264" customWidth="1"/>
    <col min="13572" max="13572" width="12.5703125" style="264" customWidth="1"/>
    <col min="13573" max="13573" width="12.140625" style="264" customWidth="1"/>
    <col min="13574" max="13574" width="6.5703125" style="264" customWidth="1"/>
    <col min="13575" max="13575" width="10.5703125" style="264" customWidth="1"/>
    <col min="13576" max="13576" width="6.140625" style="264" customWidth="1"/>
    <col min="13577" max="13577" width="19.140625" style="264" customWidth="1"/>
    <col min="13578" max="13578" width="6.5703125" style="264" customWidth="1"/>
    <col min="13579" max="13579" width="11.42578125" style="264"/>
    <col min="13580" max="13580" width="7.42578125" style="264" customWidth="1"/>
    <col min="13581" max="13581" width="15.42578125" style="264" customWidth="1"/>
    <col min="13582" max="13582" width="7.28515625" style="264" customWidth="1"/>
    <col min="13583" max="13824" width="11.42578125" style="264"/>
    <col min="13825" max="13825" width="21.42578125" style="264" customWidth="1"/>
    <col min="13826" max="13826" width="15.140625" style="264" customWidth="1"/>
    <col min="13827" max="13827" width="12.85546875" style="264" customWidth="1"/>
    <col min="13828" max="13828" width="12.5703125" style="264" customWidth="1"/>
    <col min="13829" max="13829" width="12.140625" style="264" customWidth="1"/>
    <col min="13830" max="13830" width="6.5703125" style="264" customWidth="1"/>
    <col min="13831" max="13831" width="10.5703125" style="264" customWidth="1"/>
    <col min="13832" max="13832" width="6.140625" style="264" customWidth="1"/>
    <col min="13833" max="13833" width="19.140625" style="264" customWidth="1"/>
    <col min="13834" max="13834" width="6.5703125" style="264" customWidth="1"/>
    <col min="13835" max="13835" width="11.42578125" style="264"/>
    <col min="13836" max="13836" width="7.42578125" style="264" customWidth="1"/>
    <col min="13837" max="13837" width="15.42578125" style="264" customWidth="1"/>
    <col min="13838" max="13838" width="7.28515625" style="264" customWidth="1"/>
    <col min="13839" max="14080" width="11.42578125" style="264"/>
    <col min="14081" max="14081" width="21.42578125" style="264" customWidth="1"/>
    <col min="14082" max="14082" width="15.140625" style="264" customWidth="1"/>
    <col min="14083" max="14083" width="12.85546875" style="264" customWidth="1"/>
    <col min="14084" max="14084" width="12.5703125" style="264" customWidth="1"/>
    <col min="14085" max="14085" width="12.140625" style="264" customWidth="1"/>
    <col min="14086" max="14086" width="6.5703125" style="264" customWidth="1"/>
    <col min="14087" max="14087" width="10.5703125" style="264" customWidth="1"/>
    <col min="14088" max="14088" width="6.140625" style="264" customWidth="1"/>
    <col min="14089" max="14089" width="19.140625" style="264" customWidth="1"/>
    <col min="14090" max="14090" width="6.5703125" style="264" customWidth="1"/>
    <col min="14091" max="14091" width="11.42578125" style="264"/>
    <col min="14092" max="14092" width="7.42578125" style="264" customWidth="1"/>
    <col min="14093" max="14093" width="15.42578125" style="264" customWidth="1"/>
    <col min="14094" max="14094" width="7.28515625" style="264" customWidth="1"/>
    <col min="14095" max="14336" width="11.42578125" style="264"/>
    <col min="14337" max="14337" width="21.42578125" style="264" customWidth="1"/>
    <col min="14338" max="14338" width="15.140625" style="264" customWidth="1"/>
    <col min="14339" max="14339" width="12.85546875" style="264" customWidth="1"/>
    <col min="14340" max="14340" width="12.5703125" style="264" customWidth="1"/>
    <col min="14341" max="14341" width="12.140625" style="264" customWidth="1"/>
    <col min="14342" max="14342" width="6.5703125" style="264" customWidth="1"/>
    <col min="14343" max="14343" width="10.5703125" style="264" customWidth="1"/>
    <col min="14344" max="14344" width="6.140625" style="264" customWidth="1"/>
    <col min="14345" max="14345" width="19.140625" style="264" customWidth="1"/>
    <col min="14346" max="14346" width="6.5703125" style="264" customWidth="1"/>
    <col min="14347" max="14347" width="11.42578125" style="264"/>
    <col min="14348" max="14348" width="7.42578125" style="264" customWidth="1"/>
    <col min="14349" max="14349" width="15.42578125" style="264" customWidth="1"/>
    <col min="14350" max="14350" width="7.28515625" style="264" customWidth="1"/>
    <col min="14351" max="14592" width="11.42578125" style="264"/>
    <col min="14593" max="14593" width="21.42578125" style="264" customWidth="1"/>
    <col min="14594" max="14594" width="15.140625" style="264" customWidth="1"/>
    <col min="14595" max="14595" width="12.85546875" style="264" customWidth="1"/>
    <col min="14596" max="14596" width="12.5703125" style="264" customWidth="1"/>
    <col min="14597" max="14597" width="12.140625" style="264" customWidth="1"/>
    <col min="14598" max="14598" width="6.5703125" style="264" customWidth="1"/>
    <col min="14599" max="14599" width="10.5703125" style="264" customWidth="1"/>
    <col min="14600" max="14600" width="6.140625" style="264" customWidth="1"/>
    <col min="14601" max="14601" width="19.140625" style="264" customWidth="1"/>
    <col min="14602" max="14602" width="6.5703125" style="264" customWidth="1"/>
    <col min="14603" max="14603" width="11.42578125" style="264"/>
    <col min="14604" max="14604" width="7.42578125" style="264" customWidth="1"/>
    <col min="14605" max="14605" width="15.42578125" style="264" customWidth="1"/>
    <col min="14606" max="14606" width="7.28515625" style="264" customWidth="1"/>
    <col min="14607" max="14848" width="11.42578125" style="264"/>
    <col min="14849" max="14849" width="21.42578125" style="264" customWidth="1"/>
    <col min="14850" max="14850" width="15.140625" style="264" customWidth="1"/>
    <col min="14851" max="14851" width="12.85546875" style="264" customWidth="1"/>
    <col min="14852" max="14852" width="12.5703125" style="264" customWidth="1"/>
    <col min="14853" max="14853" width="12.140625" style="264" customWidth="1"/>
    <col min="14854" max="14854" width="6.5703125" style="264" customWidth="1"/>
    <col min="14855" max="14855" width="10.5703125" style="264" customWidth="1"/>
    <col min="14856" max="14856" width="6.140625" style="264" customWidth="1"/>
    <col min="14857" max="14857" width="19.140625" style="264" customWidth="1"/>
    <col min="14858" max="14858" width="6.5703125" style="264" customWidth="1"/>
    <col min="14859" max="14859" width="11.42578125" style="264"/>
    <col min="14860" max="14860" width="7.42578125" style="264" customWidth="1"/>
    <col min="14861" max="14861" width="15.42578125" style="264" customWidth="1"/>
    <col min="14862" max="14862" width="7.28515625" style="264" customWidth="1"/>
    <col min="14863" max="15104" width="11.42578125" style="264"/>
    <col min="15105" max="15105" width="21.42578125" style="264" customWidth="1"/>
    <col min="15106" max="15106" width="15.140625" style="264" customWidth="1"/>
    <col min="15107" max="15107" width="12.85546875" style="264" customWidth="1"/>
    <col min="15108" max="15108" width="12.5703125" style="264" customWidth="1"/>
    <col min="15109" max="15109" width="12.140625" style="264" customWidth="1"/>
    <col min="15110" max="15110" width="6.5703125" style="264" customWidth="1"/>
    <col min="15111" max="15111" width="10.5703125" style="264" customWidth="1"/>
    <col min="15112" max="15112" width="6.140625" style="264" customWidth="1"/>
    <col min="15113" max="15113" width="19.140625" style="264" customWidth="1"/>
    <col min="15114" max="15114" width="6.5703125" style="264" customWidth="1"/>
    <col min="15115" max="15115" width="11.42578125" style="264"/>
    <col min="15116" max="15116" width="7.42578125" style="264" customWidth="1"/>
    <col min="15117" max="15117" width="15.42578125" style="264" customWidth="1"/>
    <col min="15118" max="15118" width="7.28515625" style="264" customWidth="1"/>
    <col min="15119" max="15360" width="11.42578125" style="264"/>
    <col min="15361" max="15361" width="21.42578125" style="264" customWidth="1"/>
    <col min="15362" max="15362" width="15.140625" style="264" customWidth="1"/>
    <col min="15363" max="15363" width="12.85546875" style="264" customWidth="1"/>
    <col min="15364" max="15364" width="12.5703125" style="264" customWidth="1"/>
    <col min="15365" max="15365" width="12.140625" style="264" customWidth="1"/>
    <col min="15366" max="15366" width="6.5703125" style="264" customWidth="1"/>
    <col min="15367" max="15367" width="10.5703125" style="264" customWidth="1"/>
    <col min="15368" max="15368" width="6.140625" style="264" customWidth="1"/>
    <col min="15369" max="15369" width="19.140625" style="264" customWidth="1"/>
    <col min="15370" max="15370" width="6.5703125" style="264" customWidth="1"/>
    <col min="15371" max="15371" width="11.42578125" style="264"/>
    <col min="15372" max="15372" width="7.42578125" style="264" customWidth="1"/>
    <col min="15373" max="15373" width="15.42578125" style="264" customWidth="1"/>
    <col min="15374" max="15374" width="7.28515625" style="264" customWidth="1"/>
    <col min="15375" max="15616" width="11.42578125" style="264"/>
    <col min="15617" max="15617" width="21.42578125" style="264" customWidth="1"/>
    <col min="15618" max="15618" width="15.140625" style="264" customWidth="1"/>
    <col min="15619" max="15619" width="12.85546875" style="264" customWidth="1"/>
    <col min="15620" max="15620" width="12.5703125" style="264" customWidth="1"/>
    <col min="15621" max="15621" width="12.140625" style="264" customWidth="1"/>
    <col min="15622" max="15622" width="6.5703125" style="264" customWidth="1"/>
    <col min="15623" max="15623" width="10.5703125" style="264" customWidth="1"/>
    <col min="15624" max="15624" width="6.140625" style="264" customWidth="1"/>
    <col min="15625" max="15625" width="19.140625" style="264" customWidth="1"/>
    <col min="15626" max="15626" width="6.5703125" style="264" customWidth="1"/>
    <col min="15627" max="15627" width="11.42578125" style="264"/>
    <col min="15628" max="15628" width="7.42578125" style="264" customWidth="1"/>
    <col min="15629" max="15629" width="15.42578125" style="264" customWidth="1"/>
    <col min="15630" max="15630" width="7.28515625" style="264" customWidth="1"/>
    <col min="15631" max="15872" width="11.42578125" style="264"/>
    <col min="15873" max="15873" width="21.42578125" style="264" customWidth="1"/>
    <col min="15874" max="15874" width="15.140625" style="264" customWidth="1"/>
    <col min="15875" max="15875" width="12.85546875" style="264" customWidth="1"/>
    <col min="15876" max="15876" width="12.5703125" style="264" customWidth="1"/>
    <col min="15877" max="15877" width="12.140625" style="264" customWidth="1"/>
    <col min="15878" max="15878" width="6.5703125" style="264" customWidth="1"/>
    <col min="15879" max="15879" width="10.5703125" style="264" customWidth="1"/>
    <col min="15880" max="15880" width="6.140625" style="264" customWidth="1"/>
    <col min="15881" max="15881" width="19.140625" style="264" customWidth="1"/>
    <col min="15882" max="15882" width="6.5703125" style="264" customWidth="1"/>
    <col min="15883" max="15883" width="11.42578125" style="264"/>
    <col min="15884" max="15884" width="7.42578125" style="264" customWidth="1"/>
    <col min="15885" max="15885" width="15.42578125" style="264" customWidth="1"/>
    <col min="15886" max="15886" width="7.28515625" style="264" customWidth="1"/>
    <col min="15887" max="16128" width="11.42578125" style="264"/>
    <col min="16129" max="16129" width="21.42578125" style="264" customWidth="1"/>
    <col min="16130" max="16130" width="15.140625" style="264" customWidth="1"/>
    <col min="16131" max="16131" width="12.85546875" style="264" customWidth="1"/>
    <col min="16132" max="16132" width="12.5703125" style="264" customWidth="1"/>
    <col min="16133" max="16133" width="12.140625" style="264" customWidth="1"/>
    <col min="16134" max="16134" width="6.5703125" style="264" customWidth="1"/>
    <col min="16135" max="16135" width="10.5703125" style="264" customWidth="1"/>
    <col min="16136" max="16136" width="6.140625" style="264" customWidth="1"/>
    <col min="16137" max="16137" width="19.140625" style="264" customWidth="1"/>
    <col min="16138" max="16138" width="6.5703125" style="264" customWidth="1"/>
    <col min="16139" max="16139" width="11.42578125" style="264"/>
    <col min="16140" max="16140" width="7.42578125" style="264" customWidth="1"/>
    <col min="16141" max="16141" width="15.42578125" style="264" customWidth="1"/>
    <col min="16142" max="16142" width="7.28515625" style="264" customWidth="1"/>
    <col min="16143" max="16384" width="11.42578125" style="264"/>
  </cols>
  <sheetData>
    <row r="1" spans="1:17" s="243" customFormat="1" ht="18" x14ac:dyDescent="0.25">
      <c r="A1" s="270" t="s">
        <v>944</v>
      </c>
      <c r="B1" s="241"/>
      <c r="C1" s="242"/>
      <c r="D1" s="242"/>
      <c r="E1" s="245"/>
      <c r="F1" s="245"/>
      <c r="G1" s="241"/>
      <c r="H1" s="241"/>
      <c r="I1" s="242"/>
      <c r="J1" s="180" t="s">
        <v>713</v>
      </c>
      <c r="K1" s="241"/>
      <c r="L1" s="241"/>
      <c r="O1" s="242"/>
      <c r="P1" s="242"/>
      <c r="Q1" s="242"/>
    </row>
    <row r="2" spans="1:17" s="243" customFormat="1" ht="18" customHeight="1" x14ac:dyDescent="0.25">
      <c r="A2" s="266" t="s">
        <v>945</v>
      </c>
      <c r="B2" s="242"/>
      <c r="C2" s="247"/>
      <c r="D2" s="244"/>
      <c r="E2" s="247"/>
      <c r="F2" s="247"/>
      <c r="G2" s="247"/>
      <c r="H2" s="247"/>
      <c r="I2" s="247"/>
      <c r="J2" s="247"/>
      <c r="K2" s="249"/>
      <c r="L2" s="249"/>
      <c r="M2" s="249"/>
      <c r="N2" s="249"/>
      <c r="O2" s="242"/>
      <c r="P2" s="242"/>
      <c r="Q2" s="242"/>
    </row>
    <row r="3" spans="1:17" s="243" customFormat="1" ht="15.75" customHeight="1" x14ac:dyDescent="0.25">
      <c r="C3" s="246"/>
      <c r="D3" s="271"/>
      <c r="E3" s="271"/>
      <c r="F3" s="271"/>
      <c r="G3" s="271"/>
      <c r="H3" s="271"/>
      <c r="I3" s="271"/>
      <c r="J3" s="271"/>
      <c r="K3" s="249"/>
      <c r="L3" s="249"/>
      <c r="M3" s="249"/>
      <c r="N3" s="249"/>
      <c r="O3" s="272"/>
      <c r="P3" s="272"/>
      <c r="Q3" s="242"/>
    </row>
    <row r="4" spans="1:17" s="243" customFormat="1" ht="18" customHeight="1" x14ac:dyDescent="0.25">
      <c r="A4" s="973" t="s">
        <v>946</v>
      </c>
      <c r="B4" s="973" t="s">
        <v>918</v>
      </c>
      <c r="C4" s="976" t="s">
        <v>947</v>
      </c>
      <c r="D4" s="976"/>
      <c r="E4" s="963"/>
      <c r="F4" s="963"/>
      <c r="G4" s="963"/>
      <c r="H4" s="963"/>
      <c r="I4" s="963"/>
      <c r="J4" s="963"/>
      <c r="K4" s="273"/>
      <c r="L4" s="273"/>
      <c r="M4" s="273"/>
      <c r="N4" s="273"/>
      <c r="O4" s="273"/>
      <c r="P4" s="274"/>
      <c r="Q4" s="242"/>
    </row>
    <row r="5" spans="1:17" s="243" customFormat="1" ht="18" customHeight="1" x14ac:dyDescent="0.25">
      <c r="A5" s="974"/>
      <c r="B5" s="975"/>
      <c r="C5" s="968" t="s">
        <v>948</v>
      </c>
      <c r="D5" s="968"/>
      <c r="E5" s="968" t="s">
        <v>949</v>
      </c>
      <c r="F5" s="968"/>
      <c r="G5" s="968" t="s">
        <v>950</v>
      </c>
      <c r="H5" s="968"/>
      <c r="I5" s="968" t="s">
        <v>949</v>
      </c>
      <c r="J5" s="958"/>
      <c r="K5" s="275"/>
      <c r="L5" s="275"/>
      <c r="M5" s="275"/>
      <c r="N5" s="275"/>
      <c r="O5" s="275"/>
      <c r="P5" s="276"/>
      <c r="Q5" s="242"/>
    </row>
    <row r="6" spans="1:17" ht="18.75" customHeight="1" x14ac:dyDescent="0.2">
      <c r="A6" s="780" t="s">
        <v>985</v>
      </c>
      <c r="B6" s="801"/>
      <c r="C6" s="782"/>
      <c r="D6" s="782"/>
      <c r="E6" s="783"/>
      <c r="F6" s="783"/>
      <c r="G6" s="782"/>
      <c r="H6" s="782"/>
      <c r="I6" s="783"/>
      <c r="J6" s="802"/>
      <c r="K6" s="283"/>
      <c r="L6" s="283"/>
      <c r="M6" s="283"/>
      <c r="N6" s="283"/>
      <c r="O6" s="283"/>
      <c r="P6" s="283"/>
    </row>
    <row r="7" spans="1:17" ht="15" customHeight="1" x14ac:dyDescent="0.2">
      <c r="A7" s="803"/>
      <c r="B7" s="804" t="s">
        <v>952</v>
      </c>
      <c r="C7" s="787">
        <v>27.5</v>
      </c>
      <c r="D7" s="767"/>
      <c r="E7" s="789" t="s">
        <v>982</v>
      </c>
      <c r="F7" s="789"/>
      <c r="G7" s="787">
        <v>10</v>
      </c>
      <c r="H7" s="767"/>
      <c r="I7" s="789" t="s">
        <v>986</v>
      </c>
      <c r="J7" s="805"/>
    </row>
    <row r="8" spans="1:17" ht="15" customHeight="1" x14ac:dyDescent="0.2">
      <c r="A8" s="454"/>
      <c r="B8" s="804" t="s">
        <v>955</v>
      </c>
      <c r="C8" s="787">
        <v>31</v>
      </c>
      <c r="D8" s="767"/>
      <c r="E8" s="789">
        <v>26</v>
      </c>
      <c r="F8" s="806"/>
      <c r="G8" s="787">
        <v>8</v>
      </c>
      <c r="H8" s="767"/>
      <c r="I8" s="789">
        <v>17</v>
      </c>
      <c r="J8" s="805"/>
    </row>
    <row r="9" spans="1:17" ht="15" customHeight="1" x14ac:dyDescent="0.2">
      <c r="A9" s="454"/>
      <c r="B9" s="804" t="s">
        <v>957</v>
      </c>
      <c r="C9" s="787">
        <v>35</v>
      </c>
      <c r="D9" s="767"/>
      <c r="E9" s="789" t="s">
        <v>987</v>
      </c>
      <c r="F9" s="789"/>
      <c r="G9" s="787">
        <v>6.5</v>
      </c>
      <c r="H9" s="767"/>
      <c r="I9" s="789">
        <v>4</v>
      </c>
      <c r="J9" s="794"/>
    </row>
    <row r="10" spans="1:17" ht="15" customHeight="1" x14ac:dyDescent="0.2">
      <c r="A10" s="454"/>
      <c r="B10" s="804" t="s">
        <v>959</v>
      </c>
      <c r="C10" s="787">
        <v>35</v>
      </c>
      <c r="D10" s="767"/>
      <c r="E10" s="977" t="s">
        <v>988</v>
      </c>
      <c r="F10" s="977"/>
      <c r="G10" s="787">
        <v>14.5</v>
      </c>
      <c r="H10" s="767"/>
      <c r="I10" s="789" t="s">
        <v>989</v>
      </c>
      <c r="J10" s="805"/>
    </row>
    <row r="11" spans="1:17" ht="15" customHeight="1" x14ac:dyDescent="0.2">
      <c r="A11" s="454"/>
      <c r="B11" s="804" t="s">
        <v>960</v>
      </c>
      <c r="C11" s="787">
        <v>33.5</v>
      </c>
      <c r="D11" s="767"/>
      <c r="E11" s="789">
        <v>23</v>
      </c>
      <c r="F11" s="789"/>
      <c r="G11" s="787">
        <v>14</v>
      </c>
      <c r="H11" s="767"/>
      <c r="I11" s="789">
        <v>23</v>
      </c>
      <c r="J11" s="805"/>
    </row>
    <row r="12" spans="1:17" ht="15" customHeight="1" x14ac:dyDescent="0.2">
      <c r="A12" s="454"/>
      <c r="B12" s="804" t="s">
        <v>962</v>
      </c>
      <c r="C12" s="787">
        <v>32.5</v>
      </c>
      <c r="D12" s="767"/>
      <c r="E12" s="789">
        <v>3</v>
      </c>
      <c r="F12" s="789"/>
      <c r="G12" s="787">
        <v>13</v>
      </c>
      <c r="H12" s="767"/>
      <c r="I12" s="788" t="s">
        <v>990</v>
      </c>
      <c r="J12" s="805"/>
    </row>
    <row r="13" spans="1:17" ht="15" customHeight="1" x14ac:dyDescent="0.2">
      <c r="A13" s="454"/>
      <c r="B13" s="804" t="s">
        <v>963</v>
      </c>
      <c r="C13" s="787">
        <v>30</v>
      </c>
      <c r="D13" s="767"/>
      <c r="E13" s="789">
        <v>24</v>
      </c>
      <c r="F13" s="789"/>
      <c r="G13" s="787">
        <v>14.5</v>
      </c>
      <c r="H13" s="767"/>
      <c r="I13" s="789" t="s">
        <v>991</v>
      </c>
      <c r="J13" s="805"/>
    </row>
    <row r="14" spans="1:17" ht="15" customHeight="1" x14ac:dyDescent="0.2">
      <c r="A14" s="454"/>
      <c r="B14" s="804" t="s">
        <v>966</v>
      </c>
      <c r="C14" s="787">
        <v>30.5</v>
      </c>
      <c r="D14" s="767"/>
      <c r="E14" s="789">
        <v>3</v>
      </c>
      <c r="F14" s="789"/>
      <c r="G14" s="787">
        <v>14</v>
      </c>
      <c r="H14" s="767"/>
      <c r="I14" s="789" t="s">
        <v>992</v>
      </c>
      <c r="J14" s="805"/>
    </row>
    <row r="15" spans="1:17" ht="15" customHeight="1" x14ac:dyDescent="0.2">
      <c r="A15" s="454"/>
      <c r="B15" s="804" t="s">
        <v>968</v>
      </c>
      <c r="C15" s="787">
        <v>28</v>
      </c>
      <c r="D15" s="767"/>
      <c r="E15" s="789" t="s">
        <v>993</v>
      </c>
      <c r="F15" s="789"/>
      <c r="G15" s="787">
        <v>14</v>
      </c>
      <c r="H15" s="767"/>
      <c r="I15" s="789">
        <v>13</v>
      </c>
      <c r="J15" s="805"/>
    </row>
    <row r="16" spans="1:17" ht="15" customHeight="1" x14ac:dyDescent="0.2">
      <c r="A16" s="454"/>
      <c r="B16" s="804" t="s">
        <v>970</v>
      </c>
      <c r="C16" s="787">
        <v>29.5</v>
      </c>
      <c r="D16" s="767"/>
      <c r="E16" s="789" t="s">
        <v>994</v>
      </c>
      <c r="F16" s="789"/>
      <c r="G16" s="787">
        <v>12</v>
      </c>
      <c r="H16" s="767"/>
      <c r="I16" s="789">
        <v>25</v>
      </c>
      <c r="J16" s="805"/>
    </row>
    <row r="17" spans="1:22" ht="15" customHeight="1" x14ac:dyDescent="0.2">
      <c r="A17" s="454"/>
      <c r="B17" s="804" t="s">
        <v>973</v>
      </c>
      <c r="C17" s="787">
        <v>28</v>
      </c>
      <c r="D17" s="767"/>
      <c r="E17" s="977" t="s">
        <v>995</v>
      </c>
      <c r="F17" s="977"/>
      <c r="G17" s="787">
        <v>9</v>
      </c>
      <c r="H17" s="767"/>
      <c r="I17" s="789">
        <v>30</v>
      </c>
      <c r="J17" s="805"/>
    </row>
    <row r="18" spans="1:22" ht="15" customHeight="1" x14ac:dyDescent="0.2">
      <c r="A18" s="454"/>
      <c r="B18" s="804" t="s">
        <v>975</v>
      </c>
      <c r="C18" s="767">
        <v>28.5</v>
      </c>
      <c r="D18" s="767"/>
      <c r="E18" s="792" t="s">
        <v>996</v>
      </c>
      <c r="F18" s="792"/>
      <c r="G18" s="787">
        <v>10</v>
      </c>
      <c r="H18" s="767"/>
      <c r="I18" s="789">
        <v>1</v>
      </c>
      <c r="J18" s="805"/>
    </row>
    <row r="19" spans="1:22" ht="18.75" customHeight="1" x14ac:dyDescent="0.2">
      <c r="A19" s="795" t="s">
        <v>997</v>
      </c>
      <c r="B19" s="786"/>
      <c r="C19" s="767"/>
      <c r="D19" s="767"/>
      <c r="E19" s="789"/>
      <c r="F19" s="789"/>
      <c r="G19" s="767"/>
      <c r="H19" s="767"/>
      <c r="I19" s="789"/>
      <c r="J19" s="302"/>
    </row>
    <row r="20" spans="1:22" ht="15" customHeight="1" x14ac:dyDescent="0.2">
      <c r="A20" s="785"/>
      <c r="B20" s="786" t="s">
        <v>952</v>
      </c>
      <c r="C20" s="787">
        <v>23.5</v>
      </c>
      <c r="D20" s="767"/>
      <c r="E20" s="789" t="s">
        <v>998</v>
      </c>
      <c r="F20" s="789"/>
      <c r="G20" s="787">
        <v>0</v>
      </c>
      <c r="H20" s="767"/>
      <c r="I20" s="789" t="s">
        <v>999</v>
      </c>
      <c r="J20" s="302"/>
    </row>
    <row r="21" spans="1:22" ht="15" customHeight="1" x14ac:dyDescent="0.2">
      <c r="A21" s="791"/>
      <c r="B21" s="786" t="s">
        <v>955</v>
      </c>
      <c r="C21" s="787">
        <v>24.5</v>
      </c>
      <c r="D21" s="767"/>
      <c r="E21" s="789">
        <v>27</v>
      </c>
      <c r="F21" s="789"/>
      <c r="G21" s="787">
        <v>0</v>
      </c>
      <c r="H21" s="767"/>
      <c r="I21" s="789" t="s">
        <v>1000</v>
      </c>
      <c r="J21" s="302"/>
    </row>
    <row r="22" spans="1:22" ht="15" customHeight="1" x14ac:dyDescent="0.2">
      <c r="A22" s="791"/>
      <c r="B22" s="786" t="s">
        <v>957</v>
      </c>
      <c r="C22" s="787">
        <v>23.5</v>
      </c>
      <c r="D22" s="767"/>
      <c r="E22" s="789" t="s">
        <v>1001</v>
      </c>
      <c r="F22" s="789"/>
      <c r="G22" s="787">
        <v>-2.5</v>
      </c>
      <c r="H22" s="767"/>
      <c r="I22" s="789">
        <v>4</v>
      </c>
      <c r="J22" s="302"/>
      <c r="M22" s="285"/>
      <c r="N22" s="286"/>
      <c r="O22" s="287"/>
      <c r="P22" s="287"/>
      <c r="Q22" s="288"/>
      <c r="R22" s="288"/>
      <c r="S22" s="287"/>
      <c r="T22" s="287"/>
      <c r="U22" s="288"/>
      <c r="V22" s="283"/>
    </row>
    <row r="23" spans="1:22" ht="15" customHeight="1" x14ac:dyDescent="0.2">
      <c r="A23" s="791"/>
      <c r="B23" s="786" t="s">
        <v>959</v>
      </c>
      <c r="C23" s="787">
        <v>24.5</v>
      </c>
      <c r="D23" s="767"/>
      <c r="E23" s="789" t="s">
        <v>1002</v>
      </c>
      <c r="F23" s="789"/>
      <c r="G23" s="787">
        <v>1.5</v>
      </c>
      <c r="H23" s="767"/>
      <c r="I23" s="789">
        <v>15</v>
      </c>
      <c r="J23" s="302"/>
      <c r="M23" s="289"/>
      <c r="N23" s="290"/>
      <c r="O23" s="291"/>
      <c r="P23" s="287"/>
      <c r="Q23" s="288"/>
      <c r="R23" s="288"/>
      <c r="S23" s="291"/>
      <c r="T23" s="287"/>
      <c r="U23" s="288"/>
      <c r="V23" s="283"/>
    </row>
    <row r="24" spans="1:22" ht="15" customHeight="1" x14ac:dyDescent="0.2">
      <c r="A24" s="791"/>
      <c r="B24" s="786" t="s">
        <v>960</v>
      </c>
      <c r="C24" s="787">
        <v>24</v>
      </c>
      <c r="D24" s="767"/>
      <c r="E24" s="789">
        <v>10</v>
      </c>
      <c r="F24" s="789"/>
      <c r="G24" s="787">
        <v>1.5</v>
      </c>
      <c r="H24" s="767"/>
      <c r="I24" s="789">
        <v>5</v>
      </c>
      <c r="J24" s="302"/>
      <c r="M24" s="289"/>
      <c r="N24" s="290"/>
      <c r="O24" s="291"/>
      <c r="P24" s="287"/>
      <c r="Q24" s="288"/>
      <c r="R24" s="288"/>
      <c r="S24" s="291"/>
      <c r="T24" s="287"/>
      <c r="U24" s="288"/>
      <c r="V24" s="283"/>
    </row>
    <row r="25" spans="1:22" ht="15" customHeight="1" x14ac:dyDescent="0.2">
      <c r="A25" s="791"/>
      <c r="B25" s="786" t="s">
        <v>962</v>
      </c>
      <c r="C25" s="787">
        <v>21</v>
      </c>
      <c r="D25" s="767"/>
      <c r="E25" s="789">
        <v>18</v>
      </c>
      <c r="F25" s="789"/>
      <c r="G25" s="787">
        <v>3</v>
      </c>
      <c r="H25" s="767"/>
      <c r="I25" s="789">
        <v>7</v>
      </c>
      <c r="J25" s="302"/>
      <c r="M25" s="289"/>
      <c r="N25" s="290"/>
      <c r="O25" s="291"/>
      <c r="P25" s="287"/>
      <c r="Q25" s="288"/>
      <c r="R25" s="288"/>
      <c r="S25" s="291"/>
      <c r="T25" s="287"/>
      <c r="U25" s="288"/>
      <c r="V25" s="283"/>
    </row>
    <row r="26" spans="1:22" ht="15" customHeight="1" x14ac:dyDescent="0.2">
      <c r="A26" s="791"/>
      <c r="B26" s="786" t="s">
        <v>963</v>
      </c>
      <c r="C26" s="787">
        <v>20.5</v>
      </c>
      <c r="D26" s="767"/>
      <c r="E26" s="789">
        <v>31</v>
      </c>
      <c r="F26" s="789"/>
      <c r="G26" s="787">
        <v>4</v>
      </c>
      <c r="H26" s="767"/>
      <c r="I26" s="789">
        <v>29</v>
      </c>
      <c r="J26" s="302"/>
      <c r="M26" s="289"/>
      <c r="N26" s="290"/>
      <c r="O26" s="291"/>
      <c r="P26" s="287"/>
      <c r="Q26" s="288"/>
      <c r="R26" s="288"/>
      <c r="S26" s="291"/>
      <c r="T26" s="287"/>
      <c r="U26" s="288"/>
      <c r="V26" s="283"/>
    </row>
    <row r="27" spans="1:22" ht="15" customHeight="1" x14ac:dyDescent="0.2">
      <c r="A27" s="791"/>
      <c r="B27" s="786" t="s">
        <v>966</v>
      </c>
      <c r="C27" s="787">
        <v>21.5</v>
      </c>
      <c r="D27" s="767"/>
      <c r="E27" s="789">
        <v>4</v>
      </c>
      <c r="F27" s="789"/>
      <c r="G27" s="787">
        <v>5</v>
      </c>
      <c r="H27" s="767"/>
      <c r="I27" s="789" t="s">
        <v>1003</v>
      </c>
      <c r="J27" s="302"/>
      <c r="M27" s="289"/>
      <c r="N27" s="290"/>
      <c r="O27" s="291"/>
      <c r="P27" s="287"/>
      <c r="Q27" s="288"/>
      <c r="R27" s="288"/>
      <c r="S27" s="291"/>
      <c r="T27" s="287"/>
      <c r="U27" s="288"/>
      <c r="V27" s="283"/>
    </row>
    <row r="28" spans="1:22" ht="15" customHeight="1" x14ac:dyDescent="0.2">
      <c r="A28" s="791"/>
      <c r="B28" s="786" t="s">
        <v>968</v>
      </c>
      <c r="C28" s="787">
        <v>20.5</v>
      </c>
      <c r="D28" s="767"/>
      <c r="E28" s="789">
        <v>12</v>
      </c>
      <c r="F28" s="789"/>
      <c r="G28" s="787">
        <v>5</v>
      </c>
      <c r="H28" s="767"/>
      <c r="I28" s="789" t="s">
        <v>956</v>
      </c>
      <c r="J28" s="302"/>
      <c r="M28" s="289"/>
      <c r="N28" s="290"/>
      <c r="O28" s="291"/>
      <c r="P28" s="287"/>
      <c r="Q28" s="288"/>
      <c r="R28" s="288"/>
      <c r="S28" s="291"/>
      <c r="T28" s="287"/>
      <c r="U28" s="288"/>
      <c r="V28" s="283"/>
    </row>
    <row r="29" spans="1:22" ht="15" customHeight="1" x14ac:dyDescent="0.2">
      <c r="A29" s="791"/>
      <c r="B29" s="786" t="s">
        <v>970</v>
      </c>
      <c r="C29" s="787">
        <v>21</v>
      </c>
      <c r="D29" s="767"/>
      <c r="E29" s="789">
        <v>17</v>
      </c>
      <c r="F29" s="789"/>
      <c r="G29" s="787">
        <v>4</v>
      </c>
      <c r="H29" s="767"/>
      <c r="I29" s="789" t="s">
        <v>1004</v>
      </c>
      <c r="J29" s="302"/>
      <c r="M29" s="289"/>
      <c r="N29" s="290"/>
      <c r="O29" s="291"/>
      <c r="P29" s="287"/>
      <c r="Q29" s="288"/>
      <c r="R29" s="288"/>
      <c r="S29" s="291"/>
      <c r="T29" s="287"/>
      <c r="U29" s="288"/>
      <c r="V29" s="283"/>
    </row>
    <row r="30" spans="1:22" ht="15" customHeight="1" x14ac:dyDescent="0.2">
      <c r="A30" s="791"/>
      <c r="B30" s="786" t="s">
        <v>973</v>
      </c>
      <c r="C30" s="787">
        <v>17.5</v>
      </c>
      <c r="D30" s="767"/>
      <c r="E30" s="789" t="s">
        <v>1005</v>
      </c>
      <c r="F30" s="789"/>
      <c r="G30" s="767">
        <v>2</v>
      </c>
      <c r="H30" s="767"/>
      <c r="I30" s="789">
        <v>30</v>
      </c>
      <c r="J30" s="302"/>
      <c r="M30" s="289"/>
      <c r="N30" s="290"/>
      <c r="O30" s="291"/>
      <c r="P30" s="287"/>
      <c r="Q30" s="288"/>
      <c r="R30" s="288"/>
      <c r="S30" s="291"/>
      <c r="T30" s="287"/>
      <c r="U30" s="288"/>
      <c r="V30" s="283"/>
    </row>
    <row r="31" spans="1:22" ht="15" customHeight="1" x14ac:dyDescent="0.2">
      <c r="A31" s="797"/>
      <c r="B31" s="798" t="s">
        <v>975</v>
      </c>
      <c r="C31" s="799">
        <v>24</v>
      </c>
      <c r="D31" s="775"/>
      <c r="E31" s="800">
        <v>15</v>
      </c>
      <c r="F31" s="800"/>
      <c r="G31" s="799">
        <v>2.5</v>
      </c>
      <c r="H31" s="775"/>
      <c r="I31" s="800">
        <v>2</v>
      </c>
      <c r="J31" s="779"/>
      <c r="M31" s="289"/>
      <c r="N31" s="290"/>
      <c r="O31" s="291"/>
      <c r="P31" s="287"/>
      <c r="Q31" s="288"/>
      <c r="R31" s="288"/>
      <c r="S31" s="291"/>
      <c r="T31" s="287"/>
      <c r="U31" s="288"/>
      <c r="V31" s="283"/>
    </row>
    <row r="32" spans="1:22" x14ac:dyDescent="0.2">
      <c r="A32" s="289"/>
      <c r="B32" s="290"/>
      <c r="C32" s="292"/>
      <c r="D32" s="293"/>
      <c r="E32" s="294"/>
      <c r="F32" s="294"/>
      <c r="G32" s="292"/>
      <c r="H32" s="293"/>
      <c r="I32" s="294"/>
      <c r="J32" s="283"/>
    </row>
    <row r="33" spans="1:18" x14ac:dyDescent="0.2">
      <c r="A33" s="289"/>
      <c r="B33" s="290"/>
      <c r="C33" s="292"/>
      <c r="D33" s="293"/>
      <c r="E33" s="294"/>
      <c r="F33" s="294"/>
      <c r="G33" s="292"/>
      <c r="H33" s="293"/>
      <c r="I33" s="294"/>
      <c r="J33" s="283"/>
    </row>
    <row r="34" spans="1:18" ht="12.75" customHeight="1" x14ac:dyDescent="0.2">
      <c r="A34" s="295" t="s">
        <v>40</v>
      </c>
      <c r="B34" s="296"/>
      <c r="C34" s="296"/>
      <c r="D34" s="296"/>
      <c r="E34" s="296"/>
      <c r="F34" s="296"/>
      <c r="G34" s="296"/>
      <c r="H34" s="296"/>
      <c r="I34" s="296"/>
      <c r="J34" s="296"/>
      <c r="K34" s="296"/>
      <c r="L34" s="296"/>
      <c r="M34" s="296"/>
      <c r="N34" s="296"/>
      <c r="O34" s="296"/>
      <c r="P34" s="296"/>
      <c r="Q34" s="296"/>
      <c r="R34" s="296"/>
    </row>
  </sheetData>
  <mergeCells count="9">
    <mergeCell ref="E10:F10"/>
    <mergeCell ref="E17:F17"/>
    <mergeCell ref="A4:A5"/>
    <mergeCell ref="B4:B5"/>
    <mergeCell ref="C4:J4"/>
    <mergeCell ref="C5:D5"/>
    <mergeCell ref="E5:F5"/>
    <mergeCell ref="G5:H5"/>
    <mergeCell ref="I5:J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&amp;R&amp;"Tahoma,Normal"&amp;10 421</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R33"/>
  <sheetViews>
    <sheetView showGridLines="0" view="pageBreakPreview" zoomScaleNormal="100" zoomScaleSheetLayoutView="100" workbookViewId="0">
      <selection activeCell="B40" sqref="B40"/>
    </sheetView>
  </sheetViews>
  <sheetFormatPr baseColWidth="10" defaultRowHeight="12.75" x14ac:dyDescent="0.2"/>
  <cols>
    <col min="1" max="1" width="19.5703125" style="297" customWidth="1"/>
    <col min="2" max="2" width="10.85546875" style="297" customWidth="1"/>
    <col min="3" max="3" width="9.85546875" style="297" customWidth="1"/>
    <col min="4" max="4" width="4.7109375" style="297" customWidth="1"/>
    <col min="5" max="5" width="11.42578125" style="297"/>
    <col min="6" max="6" width="5.5703125" style="297" customWidth="1"/>
    <col min="7" max="7" width="7.28515625" style="297" customWidth="1"/>
    <col min="8" max="8" width="5" style="297" customWidth="1"/>
    <col min="9" max="9" width="13.42578125" style="297" customWidth="1"/>
    <col min="10" max="10" width="6.7109375" style="297" customWidth="1"/>
    <col min="11" max="256" width="11.42578125" style="297"/>
    <col min="257" max="257" width="19.5703125" style="297" customWidth="1"/>
    <col min="258" max="258" width="10.85546875" style="297" customWidth="1"/>
    <col min="259" max="259" width="9.85546875" style="297" customWidth="1"/>
    <col min="260" max="260" width="4.7109375" style="297" customWidth="1"/>
    <col min="261" max="261" width="11.42578125" style="297"/>
    <col min="262" max="262" width="5.5703125" style="297" customWidth="1"/>
    <col min="263" max="263" width="7.28515625" style="297" customWidth="1"/>
    <col min="264" max="264" width="5" style="297" customWidth="1"/>
    <col min="265" max="265" width="11.85546875" style="297" customWidth="1"/>
    <col min="266" max="266" width="6.7109375" style="297" customWidth="1"/>
    <col min="267" max="512" width="11.42578125" style="297"/>
    <col min="513" max="513" width="19.5703125" style="297" customWidth="1"/>
    <col min="514" max="514" width="10.85546875" style="297" customWidth="1"/>
    <col min="515" max="515" width="9.85546875" style="297" customWidth="1"/>
    <col min="516" max="516" width="4.7109375" style="297" customWidth="1"/>
    <col min="517" max="517" width="11.42578125" style="297"/>
    <col min="518" max="518" width="5.5703125" style="297" customWidth="1"/>
    <col min="519" max="519" width="7.28515625" style="297" customWidth="1"/>
    <col min="520" max="520" width="5" style="297" customWidth="1"/>
    <col min="521" max="521" width="11.85546875" style="297" customWidth="1"/>
    <col min="522" max="522" width="6.7109375" style="297" customWidth="1"/>
    <col min="523" max="768" width="11.42578125" style="297"/>
    <col min="769" max="769" width="19.5703125" style="297" customWidth="1"/>
    <col min="770" max="770" width="10.85546875" style="297" customWidth="1"/>
    <col min="771" max="771" width="9.85546875" style="297" customWidth="1"/>
    <col min="772" max="772" width="4.7109375" style="297" customWidth="1"/>
    <col min="773" max="773" width="11.42578125" style="297"/>
    <col min="774" max="774" width="5.5703125" style="297" customWidth="1"/>
    <col min="775" max="775" width="7.28515625" style="297" customWidth="1"/>
    <col min="776" max="776" width="5" style="297" customWidth="1"/>
    <col min="777" max="777" width="11.85546875" style="297" customWidth="1"/>
    <col min="778" max="778" width="6.7109375" style="297" customWidth="1"/>
    <col min="779" max="1024" width="11.42578125" style="297"/>
    <col min="1025" max="1025" width="19.5703125" style="297" customWidth="1"/>
    <col min="1026" max="1026" width="10.85546875" style="297" customWidth="1"/>
    <col min="1027" max="1027" width="9.85546875" style="297" customWidth="1"/>
    <col min="1028" max="1028" width="4.7109375" style="297" customWidth="1"/>
    <col min="1029" max="1029" width="11.42578125" style="297"/>
    <col min="1030" max="1030" width="5.5703125" style="297" customWidth="1"/>
    <col min="1031" max="1031" width="7.28515625" style="297" customWidth="1"/>
    <col min="1032" max="1032" width="5" style="297" customWidth="1"/>
    <col min="1033" max="1033" width="11.85546875" style="297" customWidth="1"/>
    <col min="1034" max="1034" width="6.7109375" style="297" customWidth="1"/>
    <col min="1035" max="1280" width="11.42578125" style="297"/>
    <col min="1281" max="1281" width="19.5703125" style="297" customWidth="1"/>
    <col min="1282" max="1282" width="10.85546875" style="297" customWidth="1"/>
    <col min="1283" max="1283" width="9.85546875" style="297" customWidth="1"/>
    <col min="1284" max="1284" width="4.7109375" style="297" customWidth="1"/>
    <col min="1285" max="1285" width="11.42578125" style="297"/>
    <col min="1286" max="1286" width="5.5703125" style="297" customWidth="1"/>
    <col min="1287" max="1287" width="7.28515625" style="297" customWidth="1"/>
    <col min="1288" max="1288" width="5" style="297" customWidth="1"/>
    <col min="1289" max="1289" width="11.85546875" style="297" customWidth="1"/>
    <col min="1290" max="1290" width="6.7109375" style="297" customWidth="1"/>
    <col min="1291" max="1536" width="11.42578125" style="297"/>
    <col min="1537" max="1537" width="19.5703125" style="297" customWidth="1"/>
    <col min="1538" max="1538" width="10.85546875" style="297" customWidth="1"/>
    <col min="1539" max="1539" width="9.85546875" style="297" customWidth="1"/>
    <col min="1540" max="1540" width="4.7109375" style="297" customWidth="1"/>
    <col min="1541" max="1541" width="11.42578125" style="297"/>
    <col min="1542" max="1542" width="5.5703125" style="297" customWidth="1"/>
    <col min="1543" max="1543" width="7.28515625" style="297" customWidth="1"/>
    <col min="1544" max="1544" width="5" style="297" customWidth="1"/>
    <col min="1545" max="1545" width="11.85546875" style="297" customWidth="1"/>
    <col min="1546" max="1546" width="6.7109375" style="297" customWidth="1"/>
    <col min="1547" max="1792" width="11.42578125" style="297"/>
    <col min="1793" max="1793" width="19.5703125" style="297" customWidth="1"/>
    <col min="1794" max="1794" width="10.85546875" style="297" customWidth="1"/>
    <col min="1795" max="1795" width="9.85546875" style="297" customWidth="1"/>
    <col min="1796" max="1796" width="4.7109375" style="297" customWidth="1"/>
    <col min="1797" max="1797" width="11.42578125" style="297"/>
    <col min="1798" max="1798" width="5.5703125" style="297" customWidth="1"/>
    <col min="1799" max="1799" width="7.28515625" style="297" customWidth="1"/>
    <col min="1800" max="1800" width="5" style="297" customWidth="1"/>
    <col min="1801" max="1801" width="11.85546875" style="297" customWidth="1"/>
    <col min="1802" max="1802" width="6.7109375" style="297" customWidth="1"/>
    <col min="1803" max="2048" width="11.42578125" style="297"/>
    <col min="2049" max="2049" width="19.5703125" style="297" customWidth="1"/>
    <col min="2050" max="2050" width="10.85546875" style="297" customWidth="1"/>
    <col min="2051" max="2051" width="9.85546875" style="297" customWidth="1"/>
    <col min="2052" max="2052" width="4.7109375" style="297" customWidth="1"/>
    <col min="2053" max="2053" width="11.42578125" style="297"/>
    <col min="2054" max="2054" width="5.5703125" style="297" customWidth="1"/>
    <col min="2055" max="2055" width="7.28515625" style="297" customWidth="1"/>
    <col min="2056" max="2056" width="5" style="297" customWidth="1"/>
    <col min="2057" max="2057" width="11.85546875" style="297" customWidth="1"/>
    <col min="2058" max="2058" width="6.7109375" style="297" customWidth="1"/>
    <col min="2059" max="2304" width="11.42578125" style="297"/>
    <col min="2305" max="2305" width="19.5703125" style="297" customWidth="1"/>
    <col min="2306" max="2306" width="10.85546875" style="297" customWidth="1"/>
    <col min="2307" max="2307" width="9.85546875" style="297" customWidth="1"/>
    <col min="2308" max="2308" width="4.7109375" style="297" customWidth="1"/>
    <col min="2309" max="2309" width="11.42578125" style="297"/>
    <col min="2310" max="2310" width="5.5703125" style="297" customWidth="1"/>
    <col min="2311" max="2311" width="7.28515625" style="297" customWidth="1"/>
    <col min="2312" max="2312" width="5" style="297" customWidth="1"/>
    <col min="2313" max="2313" width="11.85546875" style="297" customWidth="1"/>
    <col min="2314" max="2314" width="6.7109375" style="297" customWidth="1"/>
    <col min="2315" max="2560" width="11.42578125" style="297"/>
    <col min="2561" max="2561" width="19.5703125" style="297" customWidth="1"/>
    <col min="2562" max="2562" width="10.85546875" style="297" customWidth="1"/>
    <col min="2563" max="2563" width="9.85546875" style="297" customWidth="1"/>
    <col min="2564" max="2564" width="4.7109375" style="297" customWidth="1"/>
    <col min="2565" max="2565" width="11.42578125" style="297"/>
    <col min="2566" max="2566" width="5.5703125" style="297" customWidth="1"/>
    <col min="2567" max="2567" width="7.28515625" style="297" customWidth="1"/>
    <col min="2568" max="2568" width="5" style="297" customWidth="1"/>
    <col min="2569" max="2569" width="11.85546875" style="297" customWidth="1"/>
    <col min="2570" max="2570" width="6.7109375" style="297" customWidth="1"/>
    <col min="2571" max="2816" width="11.42578125" style="297"/>
    <col min="2817" max="2817" width="19.5703125" style="297" customWidth="1"/>
    <col min="2818" max="2818" width="10.85546875" style="297" customWidth="1"/>
    <col min="2819" max="2819" width="9.85546875" style="297" customWidth="1"/>
    <col min="2820" max="2820" width="4.7109375" style="297" customWidth="1"/>
    <col min="2821" max="2821" width="11.42578125" style="297"/>
    <col min="2822" max="2822" width="5.5703125" style="297" customWidth="1"/>
    <col min="2823" max="2823" width="7.28515625" style="297" customWidth="1"/>
    <col min="2824" max="2824" width="5" style="297" customWidth="1"/>
    <col min="2825" max="2825" width="11.85546875" style="297" customWidth="1"/>
    <col min="2826" max="2826" width="6.7109375" style="297" customWidth="1"/>
    <col min="2827" max="3072" width="11.42578125" style="297"/>
    <col min="3073" max="3073" width="19.5703125" style="297" customWidth="1"/>
    <col min="3074" max="3074" width="10.85546875" style="297" customWidth="1"/>
    <col min="3075" max="3075" width="9.85546875" style="297" customWidth="1"/>
    <col min="3076" max="3076" width="4.7109375" style="297" customWidth="1"/>
    <col min="3077" max="3077" width="11.42578125" style="297"/>
    <col min="3078" max="3078" width="5.5703125" style="297" customWidth="1"/>
    <col min="3079" max="3079" width="7.28515625" style="297" customWidth="1"/>
    <col min="3080" max="3080" width="5" style="297" customWidth="1"/>
    <col min="3081" max="3081" width="11.85546875" style="297" customWidth="1"/>
    <col min="3082" max="3082" width="6.7109375" style="297" customWidth="1"/>
    <col min="3083" max="3328" width="11.42578125" style="297"/>
    <col min="3329" max="3329" width="19.5703125" style="297" customWidth="1"/>
    <col min="3330" max="3330" width="10.85546875" style="297" customWidth="1"/>
    <col min="3331" max="3331" width="9.85546875" style="297" customWidth="1"/>
    <col min="3332" max="3332" width="4.7109375" style="297" customWidth="1"/>
    <col min="3333" max="3333" width="11.42578125" style="297"/>
    <col min="3334" max="3334" width="5.5703125" style="297" customWidth="1"/>
    <col min="3335" max="3335" width="7.28515625" style="297" customWidth="1"/>
    <col min="3336" max="3336" width="5" style="297" customWidth="1"/>
    <col min="3337" max="3337" width="11.85546875" style="297" customWidth="1"/>
    <col min="3338" max="3338" width="6.7109375" style="297" customWidth="1"/>
    <col min="3339" max="3584" width="11.42578125" style="297"/>
    <col min="3585" max="3585" width="19.5703125" style="297" customWidth="1"/>
    <col min="3586" max="3586" width="10.85546875" style="297" customWidth="1"/>
    <col min="3587" max="3587" width="9.85546875" style="297" customWidth="1"/>
    <col min="3588" max="3588" width="4.7109375" style="297" customWidth="1"/>
    <col min="3589" max="3589" width="11.42578125" style="297"/>
    <col min="3590" max="3590" width="5.5703125" style="297" customWidth="1"/>
    <col min="3591" max="3591" width="7.28515625" style="297" customWidth="1"/>
    <col min="3592" max="3592" width="5" style="297" customWidth="1"/>
    <col min="3593" max="3593" width="11.85546875" style="297" customWidth="1"/>
    <col min="3594" max="3594" width="6.7109375" style="297" customWidth="1"/>
    <col min="3595" max="3840" width="11.42578125" style="297"/>
    <col min="3841" max="3841" width="19.5703125" style="297" customWidth="1"/>
    <col min="3842" max="3842" width="10.85546875" style="297" customWidth="1"/>
    <col min="3843" max="3843" width="9.85546875" style="297" customWidth="1"/>
    <col min="3844" max="3844" width="4.7109375" style="297" customWidth="1"/>
    <col min="3845" max="3845" width="11.42578125" style="297"/>
    <col min="3846" max="3846" width="5.5703125" style="297" customWidth="1"/>
    <col min="3847" max="3847" width="7.28515625" style="297" customWidth="1"/>
    <col min="3848" max="3848" width="5" style="297" customWidth="1"/>
    <col min="3849" max="3849" width="11.85546875" style="297" customWidth="1"/>
    <col min="3850" max="3850" width="6.7109375" style="297" customWidth="1"/>
    <col min="3851" max="4096" width="11.42578125" style="297"/>
    <col min="4097" max="4097" width="19.5703125" style="297" customWidth="1"/>
    <col min="4098" max="4098" width="10.85546875" style="297" customWidth="1"/>
    <col min="4099" max="4099" width="9.85546875" style="297" customWidth="1"/>
    <col min="4100" max="4100" width="4.7109375" style="297" customWidth="1"/>
    <col min="4101" max="4101" width="11.42578125" style="297"/>
    <col min="4102" max="4102" width="5.5703125" style="297" customWidth="1"/>
    <col min="4103" max="4103" width="7.28515625" style="297" customWidth="1"/>
    <col min="4104" max="4104" width="5" style="297" customWidth="1"/>
    <col min="4105" max="4105" width="11.85546875" style="297" customWidth="1"/>
    <col min="4106" max="4106" width="6.7109375" style="297" customWidth="1"/>
    <col min="4107" max="4352" width="11.42578125" style="297"/>
    <col min="4353" max="4353" width="19.5703125" style="297" customWidth="1"/>
    <col min="4354" max="4354" width="10.85546875" style="297" customWidth="1"/>
    <col min="4355" max="4355" width="9.85546875" style="297" customWidth="1"/>
    <col min="4356" max="4356" width="4.7109375" style="297" customWidth="1"/>
    <col min="4357" max="4357" width="11.42578125" style="297"/>
    <col min="4358" max="4358" width="5.5703125" style="297" customWidth="1"/>
    <col min="4359" max="4359" width="7.28515625" style="297" customWidth="1"/>
    <col min="4360" max="4360" width="5" style="297" customWidth="1"/>
    <col min="4361" max="4361" width="11.85546875" style="297" customWidth="1"/>
    <col min="4362" max="4362" width="6.7109375" style="297" customWidth="1"/>
    <col min="4363" max="4608" width="11.42578125" style="297"/>
    <col min="4609" max="4609" width="19.5703125" style="297" customWidth="1"/>
    <col min="4610" max="4610" width="10.85546875" style="297" customWidth="1"/>
    <col min="4611" max="4611" width="9.85546875" style="297" customWidth="1"/>
    <col min="4612" max="4612" width="4.7109375" style="297" customWidth="1"/>
    <col min="4613" max="4613" width="11.42578125" style="297"/>
    <col min="4614" max="4614" width="5.5703125" style="297" customWidth="1"/>
    <col min="4615" max="4615" width="7.28515625" style="297" customWidth="1"/>
    <col min="4616" max="4616" width="5" style="297" customWidth="1"/>
    <col min="4617" max="4617" width="11.85546875" style="297" customWidth="1"/>
    <col min="4618" max="4618" width="6.7109375" style="297" customWidth="1"/>
    <col min="4619" max="4864" width="11.42578125" style="297"/>
    <col min="4865" max="4865" width="19.5703125" style="297" customWidth="1"/>
    <col min="4866" max="4866" width="10.85546875" style="297" customWidth="1"/>
    <col min="4867" max="4867" width="9.85546875" style="297" customWidth="1"/>
    <col min="4868" max="4868" width="4.7109375" style="297" customWidth="1"/>
    <col min="4869" max="4869" width="11.42578125" style="297"/>
    <col min="4870" max="4870" width="5.5703125" style="297" customWidth="1"/>
    <col min="4871" max="4871" width="7.28515625" style="297" customWidth="1"/>
    <col min="4872" max="4872" width="5" style="297" customWidth="1"/>
    <col min="4873" max="4873" width="11.85546875" style="297" customWidth="1"/>
    <col min="4874" max="4874" width="6.7109375" style="297" customWidth="1"/>
    <col min="4875" max="5120" width="11.42578125" style="297"/>
    <col min="5121" max="5121" width="19.5703125" style="297" customWidth="1"/>
    <col min="5122" max="5122" width="10.85546875" style="297" customWidth="1"/>
    <col min="5123" max="5123" width="9.85546875" style="297" customWidth="1"/>
    <col min="5124" max="5124" width="4.7109375" style="297" customWidth="1"/>
    <col min="5125" max="5125" width="11.42578125" style="297"/>
    <col min="5126" max="5126" width="5.5703125" style="297" customWidth="1"/>
    <col min="5127" max="5127" width="7.28515625" style="297" customWidth="1"/>
    <col min="5128" max="5128" width="5" style="297" customWidth="1"/>
    <col min="5129" max="5129" width="11.85546875" style="297" customWidth="1"/>
    <col min="5130" max="5130" width="6.7109375" style="297" customWidth="1"/>
    <col min="5131" max="5376" width="11.42578125" style="297"/>
    <col min="5377" max="5377" width="19.5703125" style="297" customWidth="1"/>
    <col min="5378" max="5378" width="10.85546875" style="297" customWidth="1"/>
    <col min="5379" max="5379" width="9.85546875" style="297" customWidth="1"/>
    <col min="5380" max="5380" width="4.7109375" style="297" customWidth="1"/>
    <col min="5381" max="5381" width="11.42578125" style="297"/>
    <col min="5382" max="5382" width="5.5703125" style="297" customWidth="1"/>
    <col min="5383" max="5383" width="7.28515625" style="297" customWidth="1"/>
    <col min="5384" max="5384" width="5" style="297" customWidth="1"/>
    <col min="5385" max="5385" width="11.85546875" style="297" customWidth="1"/>
    <col min="5386" max="5386" width="6.7109375" style="297" customWidth="1"/>
    <col min="5387" max="5632" width="11.42578125" style="297"/>
    <col min="5633" max="5633" width="19.5703125" style="297" customWidth="1"/>
    <col min="5634" max="5634" width="10.85546875" style="297" customWidth="1"/>
    <col min="5635" max="5635" width="9.85546875" style="297" customWidth="1"/>
    <col min="5636" max="5636" width="4.7109375" style="297" customWidth="1"/>
    <col min="5637" max="5637" width="11.42578125" style="297"/>
    <col min="5638" max="5638" width="5.5703125" style="297" customWidth="1"/>
    <col min="5639" max="5639" width="7.28515625" style="297" customWidth="1"/>
    <col min="5640" max="5640" width="5" style="297" customWidth="1"/>
    <col min="5641" max="5641" width="11.85546875" style="297" customWidth="1"/>
    <col min="5642" max="5642" width="6.7109375" style="297" customWidth="1"/>
    <col min="5643" max="5888" width="11.42578125" style="297"/>
    <col min="5889" max="5889" width="19.5703125" style="297" customWidth="1"/>
    <col min="5890" max="5890" width="10.85546875" style="297" customWidth="1"/>
    <col min="5891" max="5891" width="9.85546875" style="297" customWidth="1"/>
    <col min="5892" max="5892" width="4.7109375" style="297" customWidth="1"/>
    <col min="5893" max="5893" width="11.42578125" style="297"/>
    <col min="5894" max="5894" width="5.5703125" style="297" customWidth="1"/>
    <col min="5895" max="5895" width="7.28515625" style="297" customWidth="1"/>
    <col min="5896" max="5896" width="5" style="297" customWidth="1"/>
    <col min="5897" max="5897" width="11.85546875" style="297" customWidth="1"/>
    <col min="5898" max="5898" width="6.7109375" style="297" customWidth="1"/>
    <col min="5899" max="6144" width="11.42578125" style="297"/>
    <col min="6145" max="6145" width="19.5703125" style="297" customWidth="1"/>
    <col min="6146" max="6146" width="10.85546875" style="297" customWidth="1"/>
    <col min="6147" max="6147" width="9.85546875" style="297" customWidth="1"/>
    <col min="6148" max="6148" width="4.7109375" style="297" customWidth="1"/>
    <col min="6149" max="6149" width="11.42578125" style="297"/>
    <col min="6150" max="6150" width="5.5703125" style="297" customWidth="1"/>
    <col min="6151" max="6151" width="7.28515625" style="297" customWidth="1"/>
    <col min="6152" max="6152" width="5" style="297" customWidth="1"/>
    <col min="6153" max="6153" width="11.85546875" style="297" customWidth="1"/>
    <col min="6154" max="6154" width="6.7109375" style="297" customWidth="1"/>
    <col min="6155" max="6400" width="11.42578125" style="297"/>
    <col min="6401" max="6401" width="19.5703125" style="297" customWidth="1"/>
    <col min="6402" max="6402" width="10.85546875" style="297" customWidth="1"/>
    <col min="6403" max="6403" width="9.85546875" style="297" customWidth="1"/>
    <col min="6404" max="6404" width="4.7109375" style="297" customWidth="1"/>
    <col min="6405" max="6405" width="11.42578125" style="297"/>
    <col min="6406" max="6406" width="5.5703125" style="297" customWidth="1"/>
    <col min="6407" max="6407" width="7.28515625" style="297" customWidth="1"/>
    <col min="6408" max="6408" width="5" style="297" customWidth="1"/>
    <col min="6409" max="6409" width="11.85546875" style="297" customWidth="1"/>
    <col min="6410" max="6410" width="6.7109375" style="297" customWidth="1"/>
    <col min="6411" max="6656" width="11.42578125" style="297"/>
    <col min="6657" max="6657" width="19.5703125" style="297" customWidth="1"/>
    <col min="6658" max="6658" width="10.85546875" style="297" customWidth="1"/>
    <col min="6659" max="6659" width="9.85546875" style="297" customWidth="1"/>
    <col min="6660" max="6660" width="4.7109375" style="297" customWidth="1"/>
    <col min="6661" max="6661" width="11.42578125" style="297"/>
    <col min="6662" max="6662" width="5.5703125" style="297" customWidth="1"/>
    <col min="6663" max="6663" width="7.28515625" style="297" customWidth="1"/>
    <col min="6664" max="6664" width="5" style="297" customWidth="1"/>
    <col min="6665" max="6665" width="11.85546875" style="297" customWidth="1"/>
    <col min="6666" max="6666" width="6.7109375" style="297" customWidth="1"/>
    <col min="6667" max="6912" width="11.42578125" style="297"/>
    <col min="6913" max="6913" width="19.5703125" style="297" customWidth="1"/>
    <col min="6914" max="6914" width="10.85546875" style="297" customWidth="1"/>
    <col min="6915" max="6915" width="9.85546875" style="297" customWidth="1"/>
    <col min="6916" max="6916" width="4.7109375" style="297" customWidth="1"/>
    <col min="6917" max="6917" width="11.42578125" style="297"/>
    <col min="6918" max="6918" width="5.5703125" style="297" customWidth="1"/>
    <col min="6919" max="6919" width="7.28515625" style="297" customWidth="1"/>
    <col min="6920" max="6920" width="5" style="297" customWidth="1"/>
    <col min="6921" max="6921" width="11.85546875" style="297" customWidth="1"/>
    <col min="6922" max="6922" width="6.7109375" style="297" customWidth="1"/>
    <col min="6923" max="7168" width="11.42578125" style="297"/>
    <col min="7169" max="7169" width="19.5703125" style="297" customWidth="1"/>
    <col min="7170" max="7170" width="10.85546875" style="297" customWidth="1"/>
    <col min="7171" max="7171" width="9.85546875" style="297" customWidth="1"/>
    <col min="7172" max="7172" width="4.7109375" style="297" customWidth="1"/>
    <col min="7173" max="7173" width="11.42578125" style="297"/>
    <col min="7174" max="7174" width="5.5703125" style="297" customWidth="1"/>
    <col min="7175" max="7175" width="7.28515625" style="297" customWidth="1"/>
    <col min="7176" max="7176" width="5" style="297" customWidth="1"/>
    <col min="7177" max="7177" width="11.85546875" style="297" customWidth="1"/>
    <col min="7178" max="7178" width="6.7109375" style="297" customWidth="1"/>
    <col min="7179" max="7424" width="11.42578125" style="297"/>
    <col min="7425" max="7425" width="19.5703125" style="297" customWidth="1"/>
    <col min="7426" max="7426" width="10.85546875" style="297" customWidth="1"/>
    <col min="7427" max="7427" width="9.85546875" style="297" customWidth="1"/>
    <col min="7428" max="7428" width="4.7109375" style="297" customWidth="1"/>
    <col min="7429" max="7429" width="11.42578125" style="297"/>
    <col min="7430" max="7430" width="5.5703125" style="297" customWidth="1"/>
    <col min="7431" max="7431" width="7.28515625" style="297" customWidth="1"/>
    <col min="7432" max="7432" width="5" style="297" customWidth="1"/>
    <col min="7433" max="7433" width="11.85546875" style="297" customWidth="1"/>
    <col min="7434" max="7434" width="6.7109375" style="297" customWidth="1"/>
    <col min="7435" max="7680" width="11.42578125" style="297"/>
    <col min="7681" max="7681" width="19.5703125" style="297" customWidth="1"/>
    <col min="7682" max="7682" width="10.85546875" style="297" customWidth="1"/>
    <col min="7683" max="7683" width="9.85546875" style="297" customWidth="1"/>
    <col min="7684" max="7684" width="4.7109375" style="297" customWidth="1"/>
    <col min="7685" max="7685" width="11.42578125" style="297"/>
    <col min="7686" max="7686" width="5.5703125" style="297" customWidth="1"/>
    <col min="7687" max="7687" width="7.28515625" style="297" customWidth="1"/>
    <col min="7688" max="7688" width="5" style="297" customWidth="1"/>
    <col min="7689" max="7689" width="11.85546875" style="297" customWidth="1"/>
    <col min="7690" max="7690" width="6.7109375" style="297" customWidth="1"/>
    <col min="7691" max="7936" width="11.42578125" style="297"/>
    <col min="7937" max="7937" width="19.5703125" style="297" customWidth="1"/>
    <col min="7938" max="7938" width="10.85546875" style="297" customWidth="1"/>
    <col min="7939" max="7939" width="9.85546875" style="297" customWidth="1"/>
    <col min="7940" max="7940" width="4.7109375" style="297" customWidth="1"/>
    <col min="7941" max="7941" width="11.42578125" style="297"/>
    <col min="7942" max="7942" width="5.5703125" style="297" customWidth="1"/>
    <col min="7943" max="7943" width="7.28515625" style="297" customWidth="1"/>
    <col min="7944" max="7944" width="5" style="297" customWidth="1"/>
    <col min="7945" max="7945" width="11.85546875" style="297" customWidth="1"/>
    <col min="7946" max="7946" width="6.7109375" style="297" customWidth="1"/>
    <col min="7947" max="8192" width="11.42578125" style="297"/>
    <col min="8193" max="8193" width="19.5703125" style="297" customWidth="1"/>
    <col min="8194" max="8194" width="10.85546875" style="297" customWidth="1"/>
    <col min="8195" max="8195" width="9.85546875" style="297" customWidth="1"/>
    <col min="8196" max="8196" width="4.7109375" style="297" customWidth="1"/>
    <col min="8197" max="8197" width="11.42578125" style="297"/>
    <col min="8198" max="8198" width="5.5703125" style="297" customWidth="1"/>
    <col min="8199" max="8199" width="7.28515625" style="297" customWidth="1"/>
    <col min="8200" max="8200" width="5" style="297" customWidth="1"/>
    <col min="8201" max="8201" width="11.85546875" style="297" customWidth="1"/>
    <col min="8202" max="8202" width="6.7109375" style="297" customWidth="1"/>
    <col min="8203" max="8448" width="11.42578125" style="297"/>
    <col min="8449" max="8449" width="19.5703125" style="297" customWidth="1"/>
    <col min="8450" max="8450" width="10.85546875" style="297" customWidth="1"/>
    <col min="8451" max="8451" width="9.85546875" style="297" customWidth="1"/>
    <col min="8452" max="8452" width="4.7109375" style="297" customWidth="1"/>
    <col min="8453" max="8453" width="11.42578125" style="297"/>
    <col min="8454" max="8454" width="5.5703125" style="297" customWidth="1"/>
    <col min="8455" max="8455" width="7.28515625" style="297" customWidth="1"/>
    <col min="8456" max="8456" width="5" style="297" customWidth="1"/>
    <col min="8457" max="8457" width="11.85546875" style="297" customWidth="1"/>
    <col min="8458" max="8458" width="6.7109375" style="297" customWidth="1"/>
    <col min="8459" max="8704" width="11.42578125" style="297"/>
    <col min="8705" max="8705" width="19.5703125" style="297" customWidth="1"/>
    <col min="8706" max="8706" width="10.85546875" style="297" customWidth="1"/>
    <col min="8707" max="8707" width="9.85546875" style="297" customWidth="1"/>
    <col min="8708" max="8708" width="4.7109375" style="297" customWidth="1"/>
    <col min="8709" max="8709" width="11.42578125" style="297"/>
    <col min="8710" max="8710" width="5.5703125" style="297" customWidth="1"/>
    <col min="8711" max="8711" width="7.28515625" style="297" customWidth="1"/>
    <col min="8712" max="8712" width="5" style="297" customWidth="1"/>
    <col min="8713" max="8713" width="11.85546875" style="297" customWidth="1"/>
    <col min="8714" max="8714" width="6.7109375" style="297" customWidth="1"/>
    <col min="8715" max="8960" width="11.42578125" style="297"/>
    <col min="8961" max="8961" width="19.5703125" style="297" customWidth="1"/>
    <col min="8962" max="8962" width="10.85546875" style="297" customWidth="1"/>
    <col min="8963" max="8963" width="9.85546875" style="297" customWidth="1"/>
    <col min="8964" max="8964" width="4.7109375" style="297" customWidth="1"/>
    <col min="8965" max="8965" width="11.42578125" style="297"/>
    <col min="8966" max="8966" width="5.5703125" style="297" customWidth="1"/>
    <col min="8967" max="8967" width="7.28515625" style="297" customWidth="1"/>
    <col min="8968" max="8968" width="5" style="297" customWidth="1"/>
    <col min="8969" max="8969" width="11.85546875" style="297" customWidth="1"/>
    <col min="8970" max="8970" width="6.7109375" style="297" customWidth="1"/>
    <col min="8971" max="9216" width="11.42578125" style="297"/>
    <col min="9217" max="9217" width="19.5703125" style="297" customWidth="1"/>
    <col min="9218" max="9218" width="10.85546875" style="297" customWidth="1"/>
    <col min="9219" max="9219" width="9.85546875" style="297" customWidth="1"/>
    <col min="9220" max="9220" width="4.7109375" style="297" customWidth="1"/>
    <col min="9221" max="9221" width="11.42578125" style="297"/>
    <col min="9222" max="9222" width="5.5703125" style="297" customWidth="1"/>
    <col min="9223" max="9223" width="7.28515625" style="297" customWidth="1"/>
    <col min="9224" max="9224" width="5" style="297" customWidth="1"/>
    <col min="9225" max="9225" width="11.85546875" style="297" customWidth="1"/>
    <col min="9226" max="9226" width="6.7109375" style="297" customWidth="1"/>
    <col min="9227" max="9472" width="11.42578125" style="297"/>
    <col min="9473" max="9473" width="19.5703125" style="297" customWidth="1"/>
    <col min="9474" max="9474" width="10.85546875" style="297" customWidth="1"/>
    <col min="9475" max="9475" width="9.85546875" style="297" customWidth="1"/>
    <col min="9476" max="9476" width="4.7109375" style="297" customWidth="1"/>
    <col min="9477" max="9477" width="11.42578125" style="297"/>
    <col min="9478" max="9478" width="5.5703125" style="297" customWidth="1"/>
    <col min="9479" max="9479" width="7.28515625" style="297" customWidth="1"/>
    <col min="9480" max="9480" width="5" style="297" customWidth="1"/>
    <col min="9481" max="9481" width="11.85546875" style="297" customWidth="1"/>
    <col min="9482" max="9482" width="6.7109375" style="297" customWidth="1"/>
    <col min="9483" max="9728" width="11.42578125" style="297"/>
    <col min="9729" max="9729" width="19.5703125" style="297" customWidth="1"/>
    <col min="9730" max="9730" width="10.85546875" style="297" customWidth="1"/>
    <col min="9731" max="9731" width="9.85546875" style="297" customWidth="1"/>
    <col min="9732" max="9732" width="4.7109375" style="297" customWidth="1"/>
    <col min="9733" max="9733" width="11.42578125" style="297"/>
    <col min="9734" max="9734" width="5.5703125" style="297" customWidth="1"/>
    <col min="9735" max="9735" width="7.28515625" style="297" customWidth="1"/>
    <col min="9736" max="9736" width="5" style="297" customWidth="1"/>
    <col min="9737" max="9737" width="11.85546875" style="297" customWidth="1"/>
    <col min="9738" max="9738" width="6.7109375" style="297" customWidth="1"/>
    <col min="9739" max="9984" width="11.42578125" style="297"/>
    <col min="9985" max="9985" width="19.5703125" style="297" customWidth="1"/>
    <col min="9986" max="9986" width="10.85546875" style="297" customWidth="1"/>
    <col min="9987" max="9987" width="9.85546875" style="297" customWidth="1"/>
    <col min="9988" max="9988" width="4.7109375" style="297" customWidth="1"/>
    <col min="9989" max="9989" width="11.42578125" style="297"/>
    <col min="9990" max="9990" width="5.5703125" style="297" customWidth="1"/>
    <col min="9991" max="9991" width="7.28515625" style="297" customWidth="1"/>
    <col min="9992" max="9992" width="5" style="297" customWidth="1"/>
    <col min="9993" max="9993" width="11.85546875" style="297" customWidth="1"/>
    <col min="9994" max="9994" width="6.7109375" style="297" customWidth="1"/>
    <col min="9995" max="10240" width="11.42578125" style="297"/>
    <col min="10241" max="10241" width="19.5703125" style="297" customWidth="1"/>
    <col min="10242" max="10242" width="10.85546875" style="297" customWidth="1"/>
    <col min="10243" max="10243" width="9.85546875" style="297" customWidth="1"/>
    <col min="10244" max="10244" width="4.7109375" style="297" customWidth="1"/>
    <col min="10245" max="10245" width="11.42578125" style="297"/>
    <col min="10246" max="10246" width="5.5703125" style="297" customWidth="1"/>
    <col min="10247" max="10247" width="7.28515625" style="297" customWidth="1"/>
    <col min="10248" max="10248" width="5" style="297" customWidth="1"/>
    <col min="10249" max="10249" width="11.85546875" style="297" customWidth="1"/>
    <col min="10250" max="10250" width="6.7109375" style="297" customWidth="1"/>
    <col min="10251" max="10496" width="11.42578125" style="297"/>
    <col min="10497" max="10497" width="19.5703125" style="297" customWidth="1"/>
    <col min="10498" max="10498" width="10.85546875" style="297" customWidth="1"/>
    <col min="10499" max="10499" width="9.85546875" style="297" customWidth="1"/>
    <col min="10500" max="10500" width="4.7109375" style="297" customWidth="1"/>
    <col min="10501" max="10501" width="11.42578125" style="297"/>
    <col min="10502" max="10502" width="5.5703125" style="297" customWidth="1"/>
    <col min="10503" max="10503" width="7.28515625" style="297" customWidth="1"/>
    <col min="10504" max="10504" width="5" style="297" customWidth="1"/>
    <col min="10505" max="10505" width="11.85546875" style="297" customWidth="1"/>
    <col min="10506" max="10506" width="6.7109375" style="297" customWidth="1"/>
    <col min="10507" max="10752" width="11.42578125" style="297"/>
    <col min="10753" max="10753" width="19.5703125" style="297" customWidth="1"/>
    <col min="10754" max="10754" width="10.85546875" style="297" customWidth="1"/>
    <col min="10755" max="10755" width="9.85546875" style="297" customWidth="1"/>
    <col min="10756" max="10756" width="4.7109375" style="297" customWidth="1"/>
    <col min="10757" max="10757" width="11.42578125" style="297"/>
    <col min="10758" max="10758" width="5.5703125" style="297" customWidth="1"/>
    <col min="10759" max="10759" width="7.28515625" style="297" customWidth="1"/>
    <col min="10760" max="10760" width="5" style="297" customWidth="1"/>
    <col min="10761" max="10761" width="11.85546875" style="297" customWidth="1"/>
    <col min="10762" max="10762" width="6.7109375" style="297" customWidth="1"/>
    <col min="10763" max="11008" width="11.42578125" style="297"/>
    <col min="11009" max="11009" width="19.5703125" style="297" customWidth="1"/>
    <col min="11010" max="11010" width="10.85546875" style="297" customWidth="1"/>
    <col min="11011" max="11011" width="9.85546875" style="297" customWidth="1"/>
    <col min="11012" max="11012" width="4.7109375" style="297" customWidth="1"/>
    <col min="11013" max="11013" width="11.42578125" style="297"/>
    <col min="11014" max="11014" width="5.5703125" style="297" customWidth="1"/>
    <col min="11015" max="11015" width="7.28515625" style="297" customWidth="1"/>
    <col min="11016" max="11016" width="5" style="297" customWidth="1"/>
    <col min="11017" max="11017" width="11.85546875" style="297" customWidth="1"/>
    <col min="11018" max="11018" width="6.7109375" style="297" customWidth="1"/>
    <col min="11019" max="11264" width="11.42578125" style="297"/>
    <col min="11265" max="11265" width="19.5703125" style="297" customWidth="1"/>
    <col min="11266" max="11266" width="10.85546875" style="297" customWidth="1"/>
    <col min="11267" max="11267" width="9.85546875" style="297" customWidth="1"/>
    <col min="11268" max="11268" width="4.7109375" style="297" customWidth="1"/>
    <col min="11269" max="11269" width="11.42578125" style="297"/>
    <col min="11270" max="11270" width="5.5703125" style="297" customWidth="1"/>
    <col min="11271" max="11271" width="7.28515625" style="297" customWidth="1"/>
    <col min="11272" max="11272" width="5" style="297" customWidth="1"/>
    <col min="11273" max="11273" width="11.85546875" style="297" customWidth="1"/>
    <col min="11274" max="11274" width="6.7109375" style="297" customWidth="1"/>
    <col min="11275" max="11520" width="11.42578125" style="297"/>
    <col min="11521" max="11521" width="19.5703125" style="297" customWidth="1"/>
    <col min="11522" max="11522" width="10.85546875" style="297" customWidth="1"/>
    <col min="11523" max="11523" width="9.85546875" style="297" customWidth="1"/>
    <col min="11524" max="11524" width="4.7109375" style="297" customWidth="1"/>
    <col min="11525" max="11525" width="11.42578125" style="297"/>
    <col min="11526" max="11526" width="5.5703125" style="297" customWidth="1"/>
    <col min="11527" max="11527" width="7.28515625" style="297" customWidth="1"/>
    <col min="11528" max="11528" width="5" style="297" customWidth="1"/>
    <col min="11529" max="11529" width="11.85546875" style="297" customWidth="1"/>
    <col min="11530" max="11530" width="6.7109375" style="297" customWidth="1"/>
    <col min="11531" max="11776" width="11.42578125" style="297"/>
    <col min="11777" max="11777" width="19.5703125" style="297" customWidth="1"/>
    <col min="11778" max="11778" width="10.85546875" style="297" customWidth="1"/>
    <col min="11779" max="11779" width="9.85546875" style="297" customWidth="1"/>
    <col min="11780" max="11780" width="4.7109375" style="297" customWidth="1"/>
    <col min="11781" max="11781" width="11.42578125" style="297"/>
    <col min="11782" max="11782" width="5.5703125" style="297" customWidth="1"/>
    <col min="11783" max="11783" width="7.28515625" style="297" customWidth="1"/>
    <col min="11784" max="11784" width="5" style="297" customWidth="1"/>
    <col min="11785" max="11785" width="11.85546875" style="297" customWidth="1"/>
    <col min="11786" max="11786" width="6.7109375" style="297" customWidth="1"/>
    <col min="11787" max="12032" width="11.42578125" style="297"/>
    <col min="12033" max="12033" width="19.5703125" style="297" customWidth="1"/>
    <col min="12034" max="12034" width="10.85546875" style="297" customWidth="1"/>
    <col min="12035" max="12035" width="9.85546875" style="297" customWidth="1"/>
    <col min="12036" max="12036" width="4.7109375" style="297" customWidth="1"/>
    <col min="12037" max="12037" width="11.42578125" style="297"/>
    <col min="12038" max="12038" width="5.5703125" style="297" customWidth="1"/>
    <col min="12039" max="12039" width="7.28515625" style="297" customWidth="1"/>
    <col min="12040" max="12040" width="5" style="297" customWidth="1"/>
    <col min="12041" max="12041" width="11.85546875" style="297" customWidth="1"/>
    <col min="12042" max="12042" width="6.7109375" style="297" customWidth="1"/>
    <col min="12043" max="12288" width="11.42578125" style="297"/>
    <col min="12289" max="12289" width="19.5703125" style="297" customWidth="1"/>
    <col min="12290" max="12290" width="10.85546875" style="297" customWidth="1"/>
    <col min="12291" max="12291" width="9.85546875" style="297" customWidth="1"/>
    <col min="12292" max="12292" width="4.7109375" style="297" customWidth="1"/>
    <col min="12293" max="12293" width="11.42578125" style="297"/>
    <col min="12294" max="12294" width="5.5703125" style="297" customWidth="1"/>
    <col min="12295" max="12295" width="7.28515625" style="297" customWidth="1"/>
    <col min="12296" max="12296" width="5" style="297" customWidth="1"/>
    <col min="12297" max="12297" width="11.85546875" style="297" customWidth="1"/>
    <col min="12298" max="12298" width="6.7109375" style="297" customWidth="1"/>
    <col min="12299" max="12544" width="11.42578125" style="297"/>
    <col min="12545" max="12545" width="19.5703125" style="297" customWidth="1"/>
    <col min="12546" max="12546" width="10.85546875" style="297" customWidth="1"/>
    <col min="12547" max="12547" width="9.85546875" style="297" customWidth="1"/>
    <col min="12548" max="12548" width="4.7109375" style="297" customWidth="1"/>
    <col min="12549" max="12549" width="11.42578125" style="297"/>
    <col min="12550" max="12550" width="5.5703125" style="297" customWidth="1"/>
    <col min="12551" max="12551" width="7.28515625" style="297" customWidth="1"/>
    <col min="12552" max="12552" width="5" style="297" customWidth="1"/>
    <col min="12553" max="12553" width="11.85546875" style="297" customWidth="1"/>
    <col min="12554" max="12554" width="6.7109375" style="297" customWidth="1"/>
    <col min="12555" max="12800" width="11.42578125" style="297"/>
    <col min="12801" max="12801" width="19.5703125" style="297" customWidth="1"/>
    <col min="12802" max="12802" width="10.85546875" style="297" customWidth="1"/>
    <col min="12803" max="12803" width="9.85546875" style="297" customWidth="1"/>
    <col min="12804" max="12804" width="4.7109375" style="297" customWidth="1"/>
    <col min="12805" max="12805" width="11.42578125" style="297"/>
    <col min="12806" max="12806" width="5.5703125" style="297" customWidth="1"/>
    <col min="12807" max="12807" width="7.28515625" style="297" customWidth="1"/>
    <col min="12808" max="12808" width="5" style="297" customWidth="1"/>
    <col min="12809" max="12809" width="11.85546875" style="297" customWidth="1"/>
    <col min="12810" max="12810" width="6.7109375" style="297" customWidth="1"/>
    <col min="12811" max="13056" width="11.42578125" style="297"/>
    <col min="13057" max="13057" width="19.5703125" style="297" customWidth="1"/>
    <col min="13058" max="13058" width="10.85546875" style="297" customWidth="1"/>
    <col min="13059" max="13059" width="9.85546875" style="297" customWidth="1"/>
    <col min="13060" max="13060" width="4.7109375" style="297" customWidth="1"/>
    <col min="13061" max="13061" width="11.42578125" style="297"/>
    <col min="13062" max="13062" width="5.5703125" style="297" customWidth="1"/>
    <col min="13063" max="13063" width="7.28515625" style="297" customWidth="1"/>
    <col min="13064" max="13064" width="5" style="297" customWidth="1"/>
    <col min="13065" max="13065" width="11.85546875" style="297" customWidth="1"/>
    <col min="13066" max="13066" width="6.7109375" style="297" customWidth="1"/>
    <col min="13067" max="13312" width="11.42578125" style="297"/>
    <col min="13313" max="13313" width="19.5703125" style="297" customWidth="1"/>
    <col min="13314" max="13314" width="10.85546875" style="297" customWidth="1"/>
    <col min="13315" max="13315" width="9.85546875" style="297" customWidth="1"/>
    <col min="13316" max="13316" width="4.7109375" style="297" customWidth="1"/>
    <col min="13317" max="13317" width="11.42578125" style="297"/>
    <col min="13318" max="13318" width="5.5703125" style="297" customWidth="1"/>
    <col min="13319" max="13319" width="7.28515625" style="297" customWidth="1"/>
    <col min="13320" max="13320" width="5" style="297" customWidth="1"/>
    <col min="13321" max="13321" width="11.85546875" style="297" customWidth="1"/>
    <col min="13322" max="13322" width="6.7109375" style="297" customWidth="1"/>
    <col min="13323" max="13568" width="11.42578125" style="297"/>
    <col min="13569" max="13569" width="19.5703125" style="297" customWidth="1"/>
    <col min="13570" max="13570" width="10.85546875" style="297" customWidth="1"/>
    <col min="13571" max="13571" width="9.85546875" style="297" customWidth="1"/>
    <col min="13572" max="13572" width="4.7109375" style="297" customWidth="1"/>
    <col min="13573" max="13573" width="11.42578125" style="297"/>
    <col min="13574" max="13574" width="5.5703125" style="297" customWidth="1"/>
    <col min="13575" max="13575" width="7.28515625" style="297" customWidth="1"/>
    <col min="13576" max="13576" width="5" style="297" customWidth="1"/>
    <col min="13577" max="13577" width="11.85546875" style="297" customWidth="1"/>
    <col min="13578" max="13578" width="6.7109375" style="297" customWidth="1"/>
    <col min="13579" max="13824" width="11.42578125" style="297"/>
    <col min="13825" max="13825" width="19.5703125" style="297" customWidth="1"/>
    <col min="13826" max="13826" width="10.85546875" style="297" customWidth="1"/>
    <col min="13827" max="13827" width="9.85546875" style="297" customWidth="1"/>
    <col min="13828" max="13828" width="4.7109375" style="297" customWidth="1"/>
    <col min="13829" max="13829" width="11.42578125" style="297"/>
    <col min="13830" max="13830" width="5.5703125" style="297" customWidth="1"/>
    <col min="13831" max="13831" width="7.28515625" style="297" customWidth="1"/>
    <col min="13832" max="13832" width="5" style="297" customWidth="1"/>
    <col min="13833" max="13833" width="11.85546875" style="297" customWidth="1"/>
    <col min="13834" max="13834" width="6.7109375" style="297" customWidth="1"/>
    <col min="13835" max="14080" width="11.42578125" style="297"/>
    <col min="14081" max="14081" width="19.5703125" style="297" customWidth="1"/>
    <col min="14082" max="14082" width="10.85546875" style="297" customWidth="1"/>
    <col min="14083" max="14083" width="9.85546875" style="297" customWidth="1"/>
    <col min="14084" max="14084" width="4.7109375" style="297" customWidth="1"/>
    <col min="14085" max="14085" width="11.42578125" style="297"/>
    <col min="14086" max="14086" width="5.5703125" style="297" customWidth="1"/>
    <col min="14087" max="14087" width="7.28515625" style="297" customWidth="1"/>
    <col min="14088" max="14088" width="5" style="297" customWidth="1"/>
    <col min="14089" max="14089" width="11.85546875" style="297" customWidth="1"/>
    <col min="14090" max="14090" width="6.7109375" style="297" customWidth="1"/>
    <col min="14091" max="14336" width="11.42578125" style="297"/>
    <col min="14337" max="14337" width="19.5703125" style="297" customWidth="1"/>
    <col min="14338" max="14338" width="10.85546875" style="297" customWidth="1"/>
    <col min="14339" max="14339" width="9.85546875" style="297" customWidth="1"/>
    <col min="14340" max="14340" width="4.7109375" style="297" customWidth="1"/>
    <col min="14341" max="14341" width="11.42578125" style="297"/>
    <col min="14342" max="14342" width="5.5703125" style="297" customWidth="1"/>
    <col min="14343" max="14343" width="7.28515625" style="297" customWidth="1"/>
    <col min="14344" max="14344" width="5" style="297" customWidth="1"/>
    <col min="14345" max="14345" width="11.85546875" style="297" customWidth="1"/>
    <col min="14346" max="14346" width="6.7109375" style="297" customWidth="1"/>
    <col min="14347" max="14592" width="11.42578125" style="297"/>
    <col min="14593" max="14593" width="19.5703125" style="297" customWidth="1"/>
    <col min="14594" max="14594" width="10.85546875" style="297" customWidth="1"/>
    <col min="14595" max="14595" width="9.85546875" style="297" customWidth="1"/>
    <col min="14596" max="14596" width="4.7109375" style="297" customWidth="1"/>
    <col min="14597" max="14597" width="11.42578125" style="297"/>
    <col min="14598" max="14598" width="5.5703125" style="297" customWidth="1"/>
    <col min="14599" max="14599" width="7.28515625" style="297" customWidth="1"/>
    <col min="14600" max="14600" width="5" style="297" customWidth="1"/>
    <col min="14601" max="14601" width="11.85546875" style="297" customWidth="1"/>
    <col min="14602" max="14602" width="6.7109375" style="297" customWidth="1"/>
    <col min="14603" max="14848" width="11.42578125" style="297"/>
    <col min="14849" max="14849" width="19.5703125" style="297" customWidth="1"/>
    <col min="14850" max="14850" width="10.85546875" style="297" customWidth="1"/>
    <col min="14851" max="14851" width="9.85546875" style="297" customWidth="1"/>
    <col min="14852" max="14852" width="4.7109375" style="297" customWidth="1"/>
    <col min="14853" max="14853" width="11.42578125" style="297"/>
    <col min="14854" max="14854" width="5.5703125" style="297" customWidth="1"/>
    <col min="14855" max="14855" width="7.28515625" style="297" customWidth="1"/>
    <col min="14856" max="14856" width="5" style="297" customWidth="1"/>
    <col min="14857" max="14857" width="11.85546875" style="297" customWidth="1"/>
    <col min="14858" max="14858" width="6.7109375" style="297" customWidth="1"/>
    <col min="14859" max="15104" width="11.42578125" style="297"/>
    <col min="15105" max="15105" width="19.5703125" style="297" customWidth="1"/>
    <col min="15106" max="15106" width="10.85546875" style="297" customWidth="1"/>
    <col min="15107" max="15107" width="9.85546875" style="297" customWidth="1"/>
    <col min="15108" max="15108" width="4.7109375" style="297" customWidth="1"/>
    <col min="15109" max="15109" width="11.42578125" style="297"/>
    <col min="15110" max="15110" width="5.5703125" style="297" customWidth="1"/>
    <col min="15111" max="15111" width="7.28515625" style="297" customWidth="1"/>
    <col min="15112" max="15112" width="5" style="297" customWidth="1"/>
    <col min="15113" max="15113" width="11.85546875" style="297" customWidth="1"/>
    <col min="15114" max="15114" width="6.7109375" style="297" customWidth="1"/>
    <col min="15115" max="15360" width="11.42578125" style="297"/>
    <col min="15361" max="15361" width="19.5703125" style="297" customWidth="1"/>
    <col min="15362" max="15362" width="10.85546875" style="297" customWidth="1"/>
    <col min="15363" max="15363" width="9.85546875" style="297" customWidth="1"/>
    <col min="15364" max="15364" width="4.7109375" style="297" customWidth="1"/>
    <col min="15365" max="15365" width="11.42578125" style="297"/>
    <col min="15366" max="15366" width="5.5703125" style="297" customWidth="1"/>
    <col min="15367" max="15367" width="7.28515625" style="297" customWidth="1"/>
    <col min="15368" max="15368" width="5" style="297" customWidth="1"/>
    <col min="15369" max="15369" width="11.85546875" style="297" customWidth="1"/>
    <col min="15370" max="15370" width="6.7109375" style="297" customWidth="1"/>
    <col min="15371" max="15616" width="11.42578125" style="297"/>
    <col min="15617" max="15617" width="19.5703125" style="297" customWidth="1"/>
    <col min="15618" max="15618" width="10.85546875" style="297" customWidth="1"/>
    <col min="15619" max="15619" width="9.85546875" style="297" customWidth="1"/>
    <col min="15620" max="15620" width="4.7109375" style="297" customWidth="1"/>
    <col min="15621" max="15621" width="11.42578125" style="297"/>
    <col min="15622" max="15622" width="5.5703125" style="297" customWidth="1"/>
    <col min="15623" max="15623" width="7.28515625" style="297" customWidth="1"/>
    <col min="15624" max="15624" width="5" style="297" customWidth="1"/>
    <col min="15625" max="15625" width="11.85546875" style="297" customWidth="1"/>
    <col min="15626" max="15626" width="6.7109375" style="297" customWidth="1"/>
    <col min="15627" max="15872" width="11.42578125" style="297"/>
    <col min="15873" max="15873" width="19.5703125" style="297" customWidth="1"/>
    <col min="15874" max="15874" width="10.85546875" style="297" customWidth="1"/>
    <col min="15875" max="15875" width="9.85546875" style="297" customWidth="1"/>
    <col min="15876" max="15876" width="4.7109375" style="297" customWidth="1"/>
    <col min="15877" max="15877" width="11.42578125" style="297"/>
    <col min="15878" max="15878" width="5.5703125" style="297" customWidth="1"/>
    <col min="15879" max="15879" width="7.28515625" style="297" customWidth="1"/>
    <col min="15880" max="15880" width="5" style="297" customWidth="1"/>
    <col min="15881" max="15881" width="11.85546875" style="297" customWidth="1"/>
    <col min="15882" max="15882" width="6.7109375" style="297" customWidth="1"/>
    <col min="15883" max="16128" width="11.42578125" style="297"/>
    <col min="16129" max="16129" width="19.5703125" style="297" customWidth="1"/>
    <col min="16130" max="16130" width="10.85546875" style="297" customWidth="1"/>
    <col min="16131" max="16131" width="9.85546875" style="297" customWidth="1"/>
    <col min="16132" max="16132" width="4.7109375" style="297" customWidth="1"/>
    <col min="16133" max="16133" width="11.42578125" style="297"/>
    <col min="16134" max="16134" width="5.5703125" style="297" customWidth="1"/>
    <col min="16135" max="16135" width="7.28515625" style="297" customWidth="1"/>
    <col min="16136" max="16136" width="5" style="297" customWidth="1"/>
    <col min="16137" max="16137" width="11.85546875" style="297" customWidth="1"/>
    <col min="16138" max="16138" width="6.7109375" style="297" customWidth="1"/>
    <col min="16139" max="16384" width="11.42578125" style="297"/>
  </cols>
  <sheetData>
    <row r="1" spans="1:18" ht="18" x14ac:dyDescent="0.25">
      <c r="A1" s="443" t="s">
        <v>944</v>
      </c>
      <c r="B1" s="446"/>
      <c r="C1" s="447"/>
      <c r="D1" s="447"/>
      <c r="E1" s="451"/>
      <c r="F1" s="451"/>
      <c r="G1" s="446"/>
      <c r="H1" s="446"/>
      <c r="I1" s="447"/>
      <c r="J1" s="180" t="s">
        <v>713</v>
      </c>
      <c r="K1" s="241"/>
      <c r="L1" s="241"/>
      <c r="M1" s="243"/>
      <c r="N1" s="243"/>
      <c r="O1" s="242"/>
      <c r="P1" s="242"/>
      <c r="Q1" s="242"/>
      <c r="R1" s="243"/>
    </row>
    <row r="2" spans="1:18" ht="18" x14ac:dyDescent="0.25">
      <c r="A2" s="266" t="s">
        <v>945</v>
      </c>
      <c r="B2" s="450"/>
      <c r="C2" s="447"/>
      <c r="D2" s="447"/>
      <c r="E2" s="449"/>
      <c r="F2" s="447"/>
      <c r="G2" s="447"/>
      <c r="H2" s="447"/>
      <c r="I2" s="447"/>
      <c r="J2" s="447"/>
      <c r="K2" s="249"/>
      <c r="L2" s="249"/>
      <c r="M2" s="249"/>
      <c r="N2" s="249"/>
      <c r="O2" s="242"/>
      <c r="P2" s="242"/>
      <c r="Q2" s="242"/>
      <c r="R2" s="243"/>
    </row>
    <row r="3" spans="1:18" ht="14.25" customHeight="1" x14ac:dyDescent="0.25">
      <c r="A3" s="450"/>
      <c r="B3" s="450"/>
      <c r="C3" s="463"/>
      <c r="D3" s="465"/>
      <c r="E3" s="465"/>
      <c r="F3" s="465"/>
      <c r="G3" s="465"/>
      <c r="H3" s="465"/>
      <c r="I3" s="465"/>
      <c r="J3" s="465"/>
      <c r="K3" s="249"/>
      <c r="L3" s="249"/>
      <c r="M3" s="249"/>
      <c r="N3" s="249"/>
      <c r="O3" s="272"/>
      <c r="P3" s="272"/>
      <c r="Q3" s="242"/>
      <c r="R3" s="243"/>
    </row>
    <row r="4" spans="1:18" ht="18" x14ac:dyDescent="0.25">
      <c r="A4" s="973" t="s">
        <v>946</v>
      </c>
      <c r="B4" s="973" t="s">
        <v>918</v>
      </c>
      <c r="C4" s="976" t="s">
        <v>947</v>
      </c>
      <c r="D4" s="976"/>
      <c r="E4" s="963"/>
      <c r="F4" s="963"/>
      <c r="G4" s="963"/>
      <c r="H4" s="963"/>
      <c r="I4" s="963"/>
      <c r="J4" s="963"/>
      <c r="K4" s="273"/>
      <c r="L4" s="273"/>
      <c r="M4" s="273"/>
      <c r="N4" s="273"/>
      <c r="O4" s="273"/>
      <c r="P4" s="274"/>
      <c r="Q4" s="242"/>
      <c r="R4" s="243"/>
    </row>
    <row r="5" spans="1:18" ht="30" customHeight="1" x14ac:dyDescent="0.25">
      <c r="A5" s="974"/>
      <c r="B5" s="975"/>
      <c r="C5" s="968" t="s">
        <v>948</v>
      </c>
      <c r="D5" s="968"/>
      <c r="E5" s="968" t="s">
        <v>949</v>
      </c>
      <c r="F5" s="968"/>
      <c r="G5" s="968" t="s">
        <v>950</v>
      </c>
      <c r="H5" s="968"/>
      <c r="I5" s="968" t="s">
        <v>949</v>
      </c>
      <c r="J5" s="958"/>
      <c r="K5" s="275"/>
      <c r="L5" s="275"/>
      <c r="M5" s="275"/>
      <c r="N5" s="275"/>
      <c r="O5" s="275"/>
      <c r="P5" s="276"/>
      <c r="Q5" s="242"/>
      <c r="R5" s="243"/>
    </row>
    <row r="6" spans="1:18" ht="15" customHeight="1" x14ac:dyDescent="0.2">
      <c r="A6" s="780" t="s">
        <v>1006</v>
      </c>
      <c r="B6" s="801"/>
      <c r="C6" s="807"/>
      <c r="D6" s="807"/>
      <c r="E6" s="808"/>
      <c r="F6" s="808"/>
      <c r="G6" s="807"/>
      <c r="H6" s="807"/>
      <c r="I6" s="808"/>
      <c r="J6" s="802"/>
      <c r="K6" s="283"/>
      <c r="L6" s="283"/>
      <c r="M6" s="283"/>
      <c r="N6" s="283"/>
      <c r="O6" s="283"/>
      <c r="P6" s="283"/>
      <c r="Q6" s="264"/>
      <c r="R6" s="264"/>
    </row>
    <row r="7" spans="1:18" ht="15" customHeight="1" x14ac:dyDescent="0.2">
      <c r="A7" s="803"/>
      <c r="B7" s="766" t="s">
        <v>952</v>
      </c>
      <c r="C7" s="787">
        <v>23</v>
      </c>
      <c r="D7" s="767"/>
      <c r="E7" s="789" t="s">
        <v>1007</v>
      </c>
      <c r="F7" s="789"/>
      <c r="G7" s="787">
        <v>2</v>
      </c>
      <c r="H7" s="767"/>
      <c r="I7" s="789">
        <v>19</v>
      </c>
      <c r="J7" s="805"/>
      <c r="K7" s="264"/>
      <c r="L7" s="264"/>
      <c r="M7" s="264"/>
      <c r="N7" s="264"/>
      <c r="O7" s="264"/>
      <c r="P7" s="264"/>
      <c r="Q7" s="264"/>
      <c r="R7" s="264"/>
    </row>
    <row r="8" spans="1:18" ht="15" customHeight="1" x14ac:dyDescent="0.2">
      <c r="A8" s="454"/>
      <c r="B8" s="766" t="s">
        <v>955</v>
      </c>
      <c r="C8" s="787">
        <v>26</v>
      </c>
      <c r="D8" s="767"/>
      <c r="E8" s="789" t="s">
        <v>1008</v>
      </c>
      <c r="F8" s="806"/>
      <c r="G8" s="787">
        <v>2</v>
      </c>
      <c r="H8" s="767"/>
      <c r="I8" s="789">
        <v>14</v>
      </c>
      <c r="J8" s="805"/>
      <c r="K8" s="264"/>
      <c r="L8" s="264"/>
      <c r="M8" s="264"/>
      <c r="N8" s="264"/>
      <c r="O8" s="264"/>
      <c r="P8" s="264"/>
      <c r="Q8" s="264"/>
      <c r="R8" s="264"/>
    </row>
    <row r="9" spans="1:18" ht="15" customHeight="1" x14ac:dyDescent="0.2">
      <c r="A9" s="454"/>
      <c r="B9" s="766" t="s">
        <v>957</v>
      </c>
      <c r="C9" s="787">
        <v>28</v>
      </c>
      <c r="D9" s="767"/>
      <c r="E9" s="789" t="s">
        <v>1009</v>
      </c>
      <c r="F9" s="789"/>
      <c r="G9" s="787">
        <v>-3</v>
      </c>
      <c r="H9" s="767"/>
      <c r="I9" s="789">
        <v>3</v>
      </c>
      <c r="J9" s="805"/>
      <c r="K9" s="264"/>
      <c r="L9" s="264"/>
      <c r="M9" s="264"/>
      <c r="N9" s="264"/>
      <c r="O9" s="264"/>
      <c r="P9" s="264"/>
      <c r="Q9" s="264"/>
      <c r="R9" s="264"/>
    </row>
    <row r="10" spans="1:18" ht="15" customHeight="1" x14ac:dyDescent="0.2">
      <c r="A10" s="454"/>
      <c r="B10" s="766" t="s">
        <v>959</v>
      </c>
      <c r="C10" s="787">
        <v>29</v>
      </c>
      <c r="D10" s="767"/>
      <c r="E10" s="977" t="s">
        <v>1010</v>
      </c>
      <c r="F10" s="977"/>
      <c r="G10" s="787">
        <v>4</v>
      </c>
      <c r="H10" s="767"/>
      <c r="I10" s="789">
        <v>11</v>
      </c>
      <c r="J10" s="805"/>
      <c r="K10" s="264"/>
      <c r="L10" s="264"/>
      <c r="M10" s="264"/>
      <c r="N10" s="264"/>
      <c r="O10" s="264"/>
      <c r="P10" s="264"/>
      <c r="Q10" s="264"/>
      <c r="R10" s="264"/>
    </row>
    <row r="11" spans="1:18" ht="15" customHeight="1" x14ac:dyDescent="0.2">
      <c r="A11" s="454"/>
      <c r="B11" s="766" t="s">
        <v>960</v>
      </c>
      <c r="C11" s="787">
        <v>28</v>
      </c>
      <c r="D11" s="767"/>
      <c r="E11" s="977" t="s">
        <v>1011</v>
      </c>
      <c r="F11" s="977"/>
      <c r="G11" s="787">
        <v>6</v>
      </c>
      <c r="H11" s="767"/>
      <c r="I11" s="789">
        <v>1</v>
      </c>
      <c r="J11" s="805"/>
      <c r="K11" s="264"/>
      <c r="L11" s="264"/>
      <c r="M11" s="264"/>
      <c r="N11" s="264"/>
      <c r="O11" s="264"/>
      <c r="P11" s="264"/>
      <c r="Q11" s="264"/>
      <c r="R11" s="264"/>
    </row>
    <row r="12" spans="1:18" ht="15" customHeight="1" x14ac:dyDescent="0.2">
      <c r="A12" s="454"/>
      <c r="B12" s="766" t="s">
        <v>962</v>
      </c>
      <c r="C12" s="787">
        <v>25</v>
      </c>
      <c r="D12" s="767"/>
      <c r="E12" s="789">
        <v>17</v>
      </c>
      <c r="F12" s="789"/>
      <c r="G12" s="787">
        <v>8</v>
      </c>
      <c r="H12" s="767"/>
      <c r="I12" s="788" t="s">
        <v>1012</v>
      </c>
      <c r="J12" s="805"/>
      <c r="K12" s="264"/>
      <c r="L12" s="264"/>
      <c r="M12" s="264"/>
      <c r="N12" s="264"/>
      <c r="O12" s="264"/>
      <c r="P12" s="264"/>
      <c r="Q12" s="264"/>
      <c r="R12" s="264"/>
    </row>
    <row r="13" spans="1:18" ht="15" customHeight="1" x14ac:dyDescent="0.2">
      <c r="A13" s="454"/>
      <c r="B13" s="766" t="s">
        <v>963</v>
      </c>
      <c r="C13" s="787">
        <v>25</v>
      </c>
      <c r="D13" s="767"/>
      <c r="E13" s="809" t="s">
        <v>1013</v>
      </c>
      <c r="F13" s="789"/>
      <c r="G13" s="787">
        <v>8</v>
      </c>
      <c r="H13" s="767"/>
      <c r="I13" s="789">
        <v>2</v>
      </c>
      <c r="J13" s="805"/>
      <c r="K13" s="264"/>
      <c r="L13" s="264"/>
      <c r="M13" s="264"/>
      <c r="N13" s="264"/>
      <c r="O13" s="264"/>
      <c r="P13" s="264"/>
      <c r="Q13" s="264"/>
      <c r="R13" s="264"/>
    </row>
    <row r="14" spans="1:18" ht="15" customHeight="1" x14ac:dyDescent="0.2">
      <c r="A14" s="454"/>
      <c r="B14" s="766" t="s">
        <v>966</v>
      </c>
      <c r="C14" s="787">
        <v>25</v>
      </c>
      <c r="D14" s="767"/>
      <c r="E14" s="789">
        <v>16</v>
      </c>
      <c r="F14" s="789"/>
      <c r="G14" s="787">
        <v>7.5</v>
      </c>
      <c r="H14" s="767"/>
      <c r="I14" s="789">
        <v>14</v>
      </c>
      <c r="J14" s="805"/>
      <c r="K14" s="264"/>
      <c r="L14" s="264"/>
      <c r="M14" s="264"/>
      <c r="N14" s="264"/>
      <c r="O14" s="264"/>
      <c r="P14" s="264"/>
      <c r="Q14" s="264"/>
      <c r="R14" s="264"/>
    </row>
    <row r="15" spans="1:18" ht="15" customHeight="1" x14ac:dyDescent="0.2">
      <c r="A15" s="454"/>
      <c r="B15" s="766" t="s">
        <v>968</v>
      </c>
      <c r="C15" s="787">
        <v>23.5</v>
      </c>
      <c r="D15" s="767"/>
      <c r="E15" s="789">
        <v>11</v>
      </c>
      <c r="F15" s="789"/>
      <c r="G15" s="787">
        <v>9</v>
      </c>
      <c r="H15" s="767"/>
      <c r="I15" s="789">
        <v>28</v>
      </c>
      <c r="J15" s="794"/>
      <c r="K15" s="264"/>
      <c r="L15" s="264"/>
      <c r="M15" s="264"/>
      <c r="N15" s="264"/>
      <c r="O15" s="264"/>
      <c r="P15" s="264"/>
      <c r="Q15" s="264"/>
      <c r="R15" s="264"/>
    </row>
    <row r="16" spans="1:18" ht="15" customHeight="1" x14ac:dyDescent="0.2">
      <c r="A16" s="454"/>
      <c r="B16" s="766" t="s">
        <v>970</v>
      </c>
      <c r="C16" s="787">
        <v>24.5</v>
      </c>
      <c r="D16" s="767"/>
      <c r="E16" s="789" t="s">
        <v>1014</v>
      </c>
      <c r="F16" s="789"/>
      <c r="G16" s="787">
        <v>7</v>
      </c>
      <c r="H16" s="767"/>
      <c r="I16" s="789">
        <v>25</v>
      </c>
      <c r="J16" s="805"/>
      <c r="K16" s="264"/>
      <c r="L16" s="264"/>
      <c r="M16" s="264"/>
      <c r="N16" s="264"/>
      <c r="O16" s="264"/>
      <c r="P16" s="264"/>
      <c r="Q16" s="264"/>
      <c r="R16" s="264"/>
    </row>
    <row r="17" spans="1:18" ht="15" customHeight="1" x14ac:dyDescent="0.2">
      <c r="A17" s="454"/>
      <c r="B17" s="766" t="s">
        <v>973</v>
      </c>
      <c r="C17" s="787">
        <v>25.5</v>
      </c>
      <c r="D17" s="767"/>
      <c r="E17" s="789">
        <v>16</v>
      </c>
      <c r="F17" s="789"/>
      <c r="G17" s="787">
        <v>4</v>
      </c>
      <c r="H17" s="767"/>
      <c r="I17" s="789">
        <v>30</v>
      </c>
      <c r="J17" s="805"/>
      <c r="K17" s="264"/>
      <c r="L17" s="264"/>
      <c r="M17" s="264"/>
      <c r="N17" s="264"/>
      <c r="O17" s="264"/>
      <c r="P17" s="264"/>
      <c r="Q17" s="264"/>
      <c r="R17" s="264"/>
    </row>
    <row r="18" spans="1:18" ht="15" customHeight="1" x14ac:dyDescent="0.2">
      <c r="A18" s="810"/>
      <c r="B18" s="774" t="s">
        <v>975</v>
      </c>
      <c r="C18" s="811">
        <v>26</v>
      </c>
      <c r="D18" s="775"/>
      <c r="E18" s="812" t="s">
        <v>1015</v>
      </c>
      <c r="F18" s="812"/>
      <c r="G18" s="799">
        <v>4.5</v>
      </c>
      <c r="H18" s="775"/>
      <c r="I18" s="800">
        <v>1</v>
      </c>
      <c r="J18" s="813"/>
      <c r="K18" s="264"/>
      <c r="L18" s="264"/>
      <c r="M18" s="264"/>
      <c r="N18" s="264"/>
      <c r="O18" s="264"/>
      <c r="P18" s="264"/>
      <c r="Q18" s="264"/>
      <c r="R18" s="264"/>
    </row>
    <row r="19" spans="1:18" x14ac:dyDescent="0.2">
      <c r="A19" s="298"/>
      <c r="B19" s="299"/>
      <c r="C19" s="300"/>
      <c r="D19" s="300"/>
      <c r="E19" s="301"/>
      <c r="F19" s="301"/>
      <c r="G19" s="300"/>
      <c r="H19" s="300"/>
      <c r="I19" s="301"/>
      <c r="J19" s="302"/>
      <c r="K19" s="264"/>
      <c r="L19" s="264"/>
      <c r="M19" s="264"/>
      <c r="N19" s="264"/>
      <c r="O19" s="264"/>
      <c r="P19" s="264"/>
      <c r="Q19" s="264"/>
      <c r="R19" s="264"/>
    </row>
    <row r="20" spans="1:18" ht="12.75" customHeight="1" x14ac:dyDescent="0.2">
      <c r="A20" s="959" t="s">
        <v>1016</v>
      </c>
      <c r="B20" s="959"/>
      <c r="C20" s="959"/>
      <c r="D20" s="959"/>
      <c r="E20" s="959"/>
      <c r="F20" s="959"/>
      <c r="G20" s="959"/>
      <c r="H20" s="959"/>
      <c r="I20" s="959"/>
      <c r="J20" s="959"/>
      <c r="K20" s="296"/>
      <c r="L20" s="296"/>
      <c r="M20" s="296"/>
      <c r="N20" s="296"/>
      <c r="O20" s="296"/>
      <c r="P20" s="296"/>
      <c r="Q20" s="296"/>
      <c r="R20" s="296"/>
    </row>
    <row r="21" spans="1:18" x14ac:dyDescent="0.2">
      <c r="A21" s="303"/>
      <c r="B21" s="299"/>
      <c r="C21" s="304"/>
      <c r="D21" s="300"/>
      <c r="E21" s="301"/>
      <c r="F21" s="301"/>
      <c r="G21" s="304"/>
      <c r="H21" s="300"/>
      <c r="I21" s="301"/>
      <c r="J21" s="302"/>
      <c r="K21" s="264"/>
      <c r="L21" s="264"/>
      <c r="M21" s="264"/>
      <c r="N21" s="264"/>
      <c r="O21" s="264"/>
      <c r="P21" s="264"/>
      <c r="Q21" s="264"/>
      <c r="R21" s="264"/>
    </row>
    <row r="22" spans="1:18" x14ac:dyDescent="0.2">
      <c r="A22" s="303"/>
      <c r="B22" s="299"/>
      <c r="C22" s="304"/>
      <c r="D22" s="300"/>
      <c r="E22" s="301"/>
      <c r="F22" s="301"/>
      <c r="G22" s="304"/>
      <c r="H22" s="300"/>
      <c r="I22" s="301"/>
      <c r="J22" s="302"/>
      <c r="K22" s="264"/>
      <c r="L22" s="264"/>
      <c r="M22" s="285"/>
      <c r="N22" s="286"/>
      <c r="O22" s="287"/>
      <c r="P22" s="287"/>
      <c r="Q22" s="288"/>
      <c r="R22" s="288"/>
    </row>
    <row r="23" spans="1:18" x14ac:dyDescent="0.2">
      <c r="A23" s="303"/>
      <c r="B23" s="299"/>
      <c r="C23" s="304"/>
      <c r="D23" s="300"/>
      <c r="E23" s="301"/>
      <c r="F23" s="301"/>
      <c r="G23" s="304"/>
      <c r="H23" s="300"/>
      <c r="I23" s="301"/>
      <c r="J23" s="302"/>
      <c r="K23" s="264"/>
      <c r="L23" s="264"/>
      <c r="M23" s="289"/>
      <c r="N23" s="290"/>
      <c r="O23" s="291"/>
      <c r="P23" s="287"/>
      <c r="Q23" s="288"/>
      <c r="R23" s="288"/>
    </row>
    <row r="24" spans="1:18" x14ac:dyDescent="0.2">
      <c r="A24" s="303"/>
      <c r="B24" s="299"/>
      <c r="C24" s="304"/>
      <c r="D24" s="300"/>
      <c r="E24" s="301"/>
      <c r="F24" s="301"/>
      <c r="G24" s="304"/>
      <c r="H24" s="300"/>
      <c r="I24" s="301"/>
      <c r="J24" s="302"/>
      <c r="K24" s="264"/>
      <c r="L24" s="264"/>
      <c r="M24" s="289"/>
      <c r="N24" s="290"/>
      <c r="O24" s="291"/>
      <c r="P24" s="287"/>
      <c r="Q24" s="288"/>
      <c r="R24" s="288"/>
    </row>
    <row r="25" spans="1:18" x14ac:dyDescent="0.2">
      <c r="A25" s="303"/>
      <c r="B25" s="299"/>
      <c r="C25" s="304"/>
      <c r="D25" s="300"/>
      <c r="E25" s="301"/>
      <c r="F25" s="301"/>
      <c r="G25" s="304"/>
      <c r="H25" s="300"/>
      <c r="I25" s="301"/>
      <c r="J25" s="302"/>
      <c r="K25" s="264"/>
      <c r="L25" s="264"/>
      <c r="M25" s="289"/>
      <c r="N25" s="290"/>
      <c r="O25" s="291"/>
      <c r="P25" s="287"/>
      <c r="Q25" s="288"/>
      <c r="R25" s="288"/>
    </row>
    <row r="26" spans="1:18" x14ac:dyDescent="0.2">
      <c r="A26" s="303"/>
      <c r="B26" s="299"/>
      <c r="C26" s="304"/>
      <c r="D26" s="300"/>
      <c r="E26" s="301"/>
      <c r="F26" s="301"/>
      <c r="G26" s="304"/>
      <c r="H26" s="300"/>
      <c r="I26" s="301"/>
      <c r="J26" s="302"/>
      <c r="K26" s="264"/>
      <c r="L26" s="264"/>
      <c r="M26" s="289"/>
      <c r="N26" s="290"/>
      <c r="O26" s="291"/>
      <c r="P26" s="287"/>
      <c r="Q26" s="288"/>
      <c r="R26" s="288"/>
    </row>
    <row r="27" spans="1:18" x14ac:dyDescent="0.2">
      <c r="A27" s="303"/>
      <c r="B27" s="299"/>
      <c r="C27" s="304"/>
      <c r="D27" s="300"/>
      <c r="E27" s="301"/>
      <c r="F27" s="301"/>
      <c r="G27" s="304"/>
      <c r="H27" s="300"/>
      <c r="I27" s="301"/>
      <c r="J27" s="302"/>
      <c r="K27" s="264"/>
      <c r="L27" s="264"/>
      <c r="M27" s="289"/>
      <c r="N27" s="290"/>
      <c r="O27" s="291"/>
      <c r="P27" s="287"/>
      <c r="Q27" s="288"/>
      <c r="R27" s="288"/>
    </row>
    <row r="28" spans="1:18" x14ac:dyDescent="0.2">
      <c r="A28" s="303"/>
      <c r="B28" s="299"/>
      <c r="C28" s="304"/>
      <c r="D28" s="300"/>
      <c r="E28" s="301"/>
      <c r="F28" s="301"/>
      <c r="G28" s="304"/>
      <c r="H28" s="300"/>
      <c r="I28" s="301"/>
      <c r="J28" s="302"/>
      <c r="K28" s="264"/>
      <c r="L28" s="264"/>
      <c r="M28" s="289"/>
      <c r="N28" s="290"/>
      <c r="O28" s="291"/>
      <c r="P28" s="287"/>
      <c r="Q28" s="288"/>
      <c r="R28" s="288"/>
    </row>
    <row r="29" spans="1:18" x14ac:dyDescent="0.2">
      <c r="A29" s="303"/>
      <c r="B29" s="299"/>
      <c r="C29" s="304"/>
      <c r="D29" s="300"/>
      <c r="E29" s="301"/>
      <c r="F29" s="301"/>
      <c r="G29" s="304"/>
      <c r="H29" s="300"/>
      <c r="I29" s="301"/>
      <c r="J29" s="302"/>
      <c r="K29" s="264"/>
      <c r="L29" s="264"/>
      <c r="M29" s="289"/>
      <c r="N29" s="290"/>
      <c r="O29" s="291"/>
      <c r="P29" s="287"/>
      <c r="Q29" s="288"/>
      <c r="R29" s="288"/>
    </row>
    <row r="30" spans="1:18" x14ac:dyDescent="0.2">
      <c r="A30" s="303"/>
      <c r="B30" s="299"/>
      <c r="C30" s="304"/>
      <c r="D30" s="300"/>
      <c r="E30" s="301"/>
      <c r="F30" s="301"/>
      <c r="G30" s="304"/>
      <c r="H30" s="300"/>
      <c r="I30" s="301"/>
      <c r="J30" s="302"/>
      <c r="K30" s="264"/>
      <c r="L30" s="264"/>
      <c r="M30" s="289"/>
      <c r="N30" s="290"/>
      <c r="O30" s="291"/>
      <c r="P30" s="287"/>
      <c r="Q30" s="288"/>
      <c r="R30" s="288"/>
    </row>
    <row r="31" spans="1:18" x14ac:dyDescent="0.2">
      <c r="A31" s="303"/>
      <c r="B31" s="299"/>
      <c r="C31" s="304"/>
      <c r="D31" s="300"/>
      <c r="E31" s="301"/>
      <c r="F31" s="301"/>
      <c r="G31" s="304"/>
      <c r="H31" s="300"/>
      <c r="I31" s="301"/>
      <c r="J31" s="302"/>
      <c r="K31" s="264"/>
      <c r="L31" s="264"/>
      <c r="M31" s="289"/>
      <c r="N31" s="290"/>
      <c r="O31" s="291"/>
      <c r="P31" s="287"/>
      <c r="Q31" s="288"/>
      <c r="R31" s="288"/>
    </row>
    <row r="32" spans="1:18" x14ac:dyDescent="0.2">
      <c r="A32" s="289"/>
      <c r="B32" s="290"/>
      <c r="C32" s="292"/>
      <c r="D32" s="293"/>
      <c r="E32" s="294"/>
      <c r="F32" s="294"/>
      <c r="G32" s="292"/>
      <c r="H32" s="293"/>
      <c r="I32" s="294"/>
      <c r="J32" s="283"/>
      <c r="K32" s="264"/>
      <c r="L32" s="264"/>
      <c r="M32" s="264"/>
      <c r="N32" s="264"/>
      <c r="O32" s="264"/>
      <c r="P32" s="264"/>
      <c r="Q32" s="264"/>
      <c r="R32" s="264"/>
    </row>
    <row r="33" spans="1:18" x14ac:dyDescent="0.2">
      <c r="A33" s="264"/>
      <c r="B33" s="264"/>
      <c r="C33" s="264"/>
      <c r="D33" s="264"/>
      <c r="E33" s="264"/>
      <c r="F33" s="264"/>
      <c r="G33" s="264"/>
      <c r="H33" s="264"/>
      <c r="I33" s="264"/>
      <c r="J33" s="264"/>
      <c r="K33" s="264"/>
      <c r="L33" s="264"/>
      <c r="M33" s="264"/>
      <c r="N33" s="264"/>
      <c r="O33" s="264"/>
      <c r="P33" s="264"/>
      <c r="Q33" s="264"/>
      <c r="R33" s="264"/>
    </row>
  </sheetData>
  <mergeCells count="10">
    <mergeCell ref="E10:F10"/>
    <mergeCell ref="E11:F11"/>
    <mergeCell ref="A20:J20"/>
    <mergeCell ref="A4:A5"/>
    <mergeCell ref="B4:B5"/>
    <mergeCell ref="C4:J4"/>
    <mergeCell ref="C5:D5"/>
    <mergeCell ref="E5:F5"/>
    <mergeCell ref="G5:H5"/>
    <mergeCell ref="I5:J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&amp;L&amp;"Tahoma,Normal"&amp;10 422</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16"/>
  <sheetViews>
    <sheetView showGridLines="0" view="pageBreakPreview" zoomScaleNormal="100" zoomScaleSheetLayoutView="100" workbookViewId="0">
      <selection activeCell="B40" sqref="B40"/>
    </sheetView>
  </sheetViews>
  <sheetFormatPr baseColWidth="10" defaultRowHeight="15" x14ac:dyDescent="0.25"/>
  <cols>
    <col min="1" max="1" width="22.5703125" customWidth="1"/>
    <col min="2" max="2" width="3.5703125" customWidth="1"/>
    <col min="3" max="3" width="21.7109375" customWidth="1"/>
    <col min="4" max="4" width="42.7109375" customWidth="1"/>
    <col min="5" max="5" width="14.5703125" customWidth="1"/>
    <col min="6" max="6" width="13.5703125" customWidth="1"/>
  </cols>
  <sheetData>
    <row r="1" spans="1:6" x14ac:dyDescent="0.25">
      <c r="A1" s="7" t="s">
        <v>1050</v>
      </c>
      <c r="B1" s="8"/>
      <c r="C1" s="315"/>
      <c r="D1" s="57"/>
      <c r="E1" s="315"/>
      <c r="F1" s="358" t="s">
        <v>23</v>
      </c>
    </row>
    <row r="2" spans="1:6" x14ac:dyDescent="0.25">
      <c r="A2" s="20" t="s">
        <v>1051</v>
      </c>
      <c r="B2" s="8"/>
      <c r="C2" s="315"/>
      <c r="D2" s="57"/>
      <c r="E2" s="57"/>
      <c r="F2" s="57"/>
    </row>
    <row r="3" spans="1:6" ht="15.75" x14ac:dyDescent="0.25">
      <c r="A3" s="21">
        <v>2013</v>
      </c>
      <c r="B3" s="21"/>
      <c r="C3" s="9"/>
      <c r="D3" s="57"/>
      <c r="E3" s="57"/>
      <c r="F3" s="57"/>
    </row>
    <row r="4" spans="1:6" ht="15.75" x14ac:dyDescent="0.25">
      <c r="A4" s="70"/>
      <c r="B4" s="70"/>
      <c r="C4" s="9"/>
      <c r="D4" s="57"/>
      <c r="E4" s="57"/>
      <c r="F4" s="57"/>
    </row>
    <row r="5" spans="1:6" ht="20.25" customHeight="1" x14ac:dyDescent="0.25">
      <c r="A5" s="314" t="s">
        <v>1084</v>
      </c>
      <c r="B5" s="851" t="s">
        <v>1094</v>
      </c>
      <c r="C5" s="851"/>
      <c r="D5" s="314" t="s">
        <v>47</v>
      </c>
      <c r="E5" s="851" t="s">
        <v>31</v>
      </c>
      <c r="F5" s="851"/>
    </row>
    <row r="6" spans="1:6" ht="39.75" customHeight="1" x14ac:dyDescent="0.25">
      <c r="A6" s="544" t="s">
        <v>48</v>
      </c>
      <c r="B6" s="545"/>
      <c r="C6" s="546" t="s">
        <v>49</v>
      </c>
      <c r="D6" s="544" t="s">
        <v>809</v>
      </c>
      <c r="E6" s="885" t="s">
        <v>1105</v>
      </c>
      <c r="F6" s="885"/>
    </row>
    <row r="7" spans="1:6" ht="66" customHeight="1" x14ac:dyDescent="0.25">
      <c r="A7" s="359" t="s">
        <v>50</v>
      </c>
      <c r="B7" s="26"/>
      <c r="C7" s="360" t="s">
        <v>49</v>
      </c>
      <c r="D7" s="359" t="s">
        <v>810</v>
      </c>
      <c r="E7" s="886" t="s">
        <v>1106</v>
      </c>
      <c r="F7" s="886"/>
    </row>
    <row r="8" spans="1:6" ht="41.25" customHeight="1" x14ac:dyDescent="0.25">
      <c r="A8" s="359" t="s">
        <v>807</v>
      </c>
      <c r="B8" s="26"/>
      <c r="C8" s="360" t="s">
        <v>51</v>
      </c>
      <c r="D8" s="359" t="s">
        <v>811</v>
      </c>
      <c r="E8" s="884" t="s">
        <v>1107</v>
      </c>
      <c r="F8" s="884"/>
    </row>
    <row r="9" spans="1:6" ht="51" x14ac:dyDescent="0.25">
      <c r="A9" s="359" t="s">
        <v>52</v>
      </c>
      <c r="B9" s="26"/>
      <c r="C9" s="360" t="s">
        <v>53</v>
      </c>
      <c r="D9" s="359" t="s">
        <v>816</v>
      </c>
      <c r="E9" s="886" t="s">
        <v>1108</v>
      </c>
      <c r="F9" s="886"/>
    </row>
    <row r="10" spans="1:6" ht="38.25" x14ac:dyDescent="0.25">
      <c r="A10" s="359" t="s">
        <v>806</v>
      </c>
      <c r="B10" s="26"/>
      <c r="C10" s="360" t="s">
        <v>53</v>
      </c>
      <c r="D10" s="359" t="s">
        <v>812</v>
      </c>
      <c r="E10" s="886" t="s">
        <v>54</v>
      </c>
      <c r="F10" s="886"/>
    </row>
    <row r="11" spans="1:6" ht="39" customHeight="1" x14ac:dyDescent="0.25">
      <c r="A11" s="359" t="s">
        <v>55</v>
      </c>
      <c r="B11" s="26"/>
      <c r="C11" s="360" t="s">
        <v>53</v>
      </c>
      <c r="D11" s="359" t="s">
        <v>813</v>
      </c>
      <c r="E11" s="886" t="s">
        <v>56</v>
      </c>
      <c r="F11" s="886"/>
    </row>
    <row r="12" spans="1:6" ht="54" customHeight="1" x14ac:dyDescent="0.25">
      <c r="A12" s="359" t="s">
        <v>808</v>
      </c>
      <c r="B12" s="26"/>
      <c r="C12" s="360" t="s">
        <v>49</v>
      </c>
      <c r="D12" s="359" t="s">
        <v>814</v>
      </c>
      <c r="E12" s="886" t="s">
        <v>1109</v>
      </c>
      <c r="F12" s="886"/>
    </row>
    <row r="13" spans="1:6" ht="27.75" customHeight="1" x14ac:dyDescent="0.25">
      <c r="A13" s="547" t="s">
        <v>57</v>
      </c>
      <c r="B13" s="548"/>
      <c r="C13" s="549" t="s">
        <v>53</v>
      </c>
      <c r="D13" s="547" t="s">
        <v>815</v>
      </c>
      <c r="E13" s="887" t="s">
        <v>1110</v>
      </c>
      <c r="F13" s="887"/>
    </row>
    <row r="14" spans="1:6" ht="12.75" customHeight="1" x14ac:dyDescent="0.25">
      <c r="A14" s="57"/>
      <c r="B14" s="57"/>
      <c r="C14" s="57"/>
      <c r="D14" s="57"/>
      <c r="E14" s="57"/>
      <c r="F14" s="57"/>
    </row>
    <row r="15" spans="1:6" x14ac:dyDescent="0.25">
      <c r="A15" s="57"/>
      <c r="B15" s="57"/>
      <c r="C15" s="57"/>
      <c r="D15" s="57"/>
      <c r="E15" s="57"/>
      <c r="F15" s="57"/>
    </row>
    <row r="16" spans="1:6" x14ac:dyDescent="0.25">
      <c r="A16" s="33" t="s">
        <v>40</v>
      </c>
      <c r="B16" s="57"/>
      <c r="C16" s="57"/>
      <c r="D16" s="57"/>
      <c r="E16" s="57"/>
      <c r="F16" s="57"/>
    </row>
  </sheetData>
  <mergeCells count="10">
    <mergeCell ref="E9:F9"/>
    <mergeCell ref="E10:F10"/>
    <mergeCell ref="E11:F11"/>
    <mergeCell ref="E12:F12"/>
    <mergeCell ref="E13:F13"/>
    <mergeCell ref="E8:F8"/>
    <mergeCell ref="B5:C5"/>
    <mergeCell ref="E5:F5"/>
    <mergeCell ref="E6:F6"/>
    <mergeCell ref="E7:F7"/>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&amp;L&amp;"Tahoma,Normal"&amp;10 360</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31"/>
  <sheetViews>
    <sheetView showGridLines="0" view="pageBreakPreview" zoomScaleNormal="50" zoomScaleSheetLayoutView="100" workbookViewId="0">
      <selection activeCell="B40" sqref="B40"/>
    </sheetView>
  </sheetViews>
  <sheetFormatPr baseColWidth="10" defaultRowHeight="12.75" x14ac:dyDescent="0.2"/>
  <cols>
    <col min="1" max="1" width="22.140625" style="264" customWidth="1"/>
    <col min="2" max="2" width="26.7109375" style="264" customWidth="1"/>
    <col min="3" max="3" width="5.85546875" style="264" customWidth="1"/>
    <col min="4" max="4" width="1.5703125" style="264" customWidth="1"/>
    <col min="5" max="5" width="5.5703125" style="264" customWidth="1"/>
    <col min="6" max="6" width="1.7109375" style="264" customWidth="1"/>
    <col min="7" max="7" width="4.85546875" style="264" customWidth="1"/>
    <col min="8" max="8" width="1.28515625" style="264" customWidth="1"/>
    <col min="9" max="9" width="5.5703125" style="264" bestFit="1" customWidth="1"/>
    <col min="10" max="10" width="1.42578125" style="264" customWidth="1"/>
    <col min="11" max="11" width="5.7109375" style="264" customWidth="1"/>
    <col min="12" max="12" width="1.7109375" style="264" customWidth="1"/>
    <col min="13" max="13" width="6" style="265" customWidth="1"/>
    <col min="14" max="14" width="1.28515625" style="265" customWidth="1"/>
    <col min="15" max="15" width="5.85546875" style="264" customWidth="1"/>
    <col min="16" max="16" width="2" style="264" customWidth="1"/>
    <col min="17" max="17" width="6" style="264" customWidth="1"/>
    <col min="18" max="18" width="1.85546875" style="264" customWidth="1"/>
    <col min="19" max="19" width="5.7109375" style="264" customWidth="1"/>
    <col min="20" max="20" width="1.85546875" style="264" customWidth="1"/>
    <col min="21" max="21" width="5.85546875" style="264" customWidth="1"/>
    <col min="22" max="22" width="1.42578125" style="264" customWidth="1"/>
    <col min="23" max="23" width="6" style="264" customWidth="1"/>
    <col min="24" max="24" width="1.42578125" style="264" customWidth="1"/>
    <col min="25" max="25" width="4.7109375" style="264" customWidth="1"/>
    <col min="26" max="26" width="1.7109375" style="264" customWidth="1"/>
    <col min="27" max="27" width="8" style="264" customWidth="1"/>
    <col min="28" max="28" width="2.7109375" style="264" customWidth="1"/>
    <col min="29" max="256" width="11.42578125" style="264"/>
    <col min="257" max="257" width="21.42578125" style="264" customWidth="1"/>
    <col min="258" max="258" width="26.7109375" style="264" customWidth="1"/>
    <col min="259" max="259" width="5.85546875" style="264" customWidth="1"/>
    <col min="260" max="260" width="1.5703125" style="264" customWidth="1"/>
    <col min="261" max="261" width="5.5703125" style="264" customWidth="1"/>
    <col min="262" max="262" width="1.7109375" style="264" customWidth="1"/>
    <col min="263" max="263" width="4.85546875" style="264" customWidth="1"/>
    <col min="264" max="264" width="1.28515625" style="264" customWidth="1"/>
    <col min="265" max="265" width="5.5703125" style="264" bestFit="1" customWidth="1"/>
    <col min="266" max="266" width="1.42578125" style="264" customWidth="1"/>
    <col min="267" max="267" width="5.7109375" style="264" customWidth="1"/>
    <col min="268" max="268" width="1.7109375" style="264" customWidth="1"/>
    <col min="269" max="269" width="6" style="264" customWidth="1"/>
    <col min="270" max="270" width="1.28515625" style="264" customWidth="1"/>
    <col min="271" max="271" width="5.85546875" style="264" customWidth="1"/>
    <col min="272" max="272" width="2" style="264" customWidth="1"/>
    <col min="273" max="273" width="6" style="264" customWidth="1"/>
    <col min="274" max="274" width="1.85546875" style="264" customWidth="1"/>
    <col min="275" max="275" width="5.7109375" style="264" customWidth="1"/>
    <col min="276" max="276" width="1.85546875" style="264" customWidth="1"/>
    <col min="277" max="277" width="5.85546875" style="264" customWidth="1"/>
    <col min="278" max="278" width="1.42578125" style="264" customWidth="1"/>
    <col min="279" max="279" width="6" style="264" customWidth="1"/>
    <col min="280" max="280" width="1.42578125" style="264" customWidth="1"/>
    <col min="281" max="281" width="4.7109375" style="264" customWidth="1"/>
    <col min="282" max="282" width="1.7109375" style="264" customWidth="1"/>
    <col min="283" max="283" width="8" style="264" customWidth="1"/>
    <col min="284" max="284" width="2.7109375" style="264" customWidth="1"/>
    <col min="285" max="512" width="11.42578125" style="264"/>
    <col min="513" max="513" width="21.42578125" style="264" customWidth="1"/>
    <col min="514" max="514" width="26.7109375" style="264" customWidth="1"/>
    <col min="515" max="515" width="5.85546875" style="264" customWidth="1"/>
    <col min="516" max="516" width="1.5703125" style="264" customWidth="1"/>
    <col min="517" max="517" width="5.5703125" style="264" customWidth="1"/>
    <col min="518" max="518" width="1.7109375" style="264" customWidth="1"/>
    <col min="519" max="519" width="4.85546875" style="264" customWidth="1"/>
    <col min="520" max="520" width="1.28515625" style="264" customWidth="1"/>
    <col min="521" max="521" width="5.5703125" style="264" bestFit="1" customWidth="1"/>
    <col min="522" max="522" width="1.42578125" style="264" customWidth="1"/>
    <col min="523" max="523" width="5.7109375" style="264" customWidth="1"/>
    <col min="524" max="524" width="1.7109375" style="264" customWidth="1"/>
    <col min="525" max="525" width="6" style="264" customWidth="1"/>
    <col min="526" max="526" width="1.28515625" style="264" customWidth="1"/>
    <col min="527" max="527" width="5.85546875" style="264" customWidth="1"/>
    <col min="528" max="528" width="2" style="264" customWidth="1"/>
    <col min="529" max="529" width="6" style="264" customWidth="1"/>
    <col min="530" max="530" width="1.85546875" style="264" customWidth="1"/>
    <col min="531" max="531" width="5.7109375" style="264" customWidth="1"/>
    <col min="532" max="532" width="1.85546875" style="264" customWidth="1"/>
    <col min="533" max="533" width="5.85546875" style="264" customWidth="1"/>
    <col min="534" max="534" width="1.42578125" style="264" customWidth="1"/>
    <col min="535" max="535" width="6" style="264" customWidth="1"/>
    <col min="536" max="536" width="1.42578125" style="264" customWidth="1"/>
    <col min="537" max="537" width="4.7109375" style="264" customWidth="1"/>
    <col min="538" max="538" width="1.7109375" style="264" customWidth="1"/>
    <col min="539" max="539" width="8" style="264" customWidth="1"/>
    <col min="540" max="540" width="2.7109375" style="264" customWidth="1"/>
    <col min="541" max="768" width="11.42578125" style="264"/>
    <col min="769" max="769" width="21.42578125" style="264" customWidth="1"/>
    <col min="770" max="770" width="26.7109375" style="264" customWidth="1"/>
    <col min="771" max="771" width="5.85546875" style="264" customWidth="1"/>
    <col min="772" max="772" width="1.5703125" style="264" customWidth="1"/>
    <col min="773" max="773" width="5.5703125" style="264" customWidth="1"/>
    <col min="774" max="774" width="1.7109375" style="264" customWidth="1"/>
    <col min="775" max="775" width="4.85546875" style="264" customWidth="1"/>
    <col min="776" max="776" width="1.28515625" style="264" customWidth="1"/>
    <col min="777" max="777" width="5.5703125" style="264" bestFit="1" customWidth="1"/>
    <col min="778" max="778" width="1.42578125" style="264" customWidth="1"/>
    <col min="779" max="779" width="5.7109375" style="264" customWidth="1"/>
    <col min="780" max="780" width="1.7109375" style="264" customWidth="1"/>
    <col min="781" max="781" width="6" style="264" customWidth="1"/>
    <col min="782" max="782" width="1.28515625" style="264" customWidth="1"/>
    <col min="783" max="783" width="5.85546875" style="264" customWidth="1"/>
    <col min="784" max="784" width="2" style="264" customWidth="1"/>
    <col min="785" max="785" width="6" style="264" customWidth="1"/>
    <col min="786" max="786" width="1.85546875" style="264" customWidth="1"/>
    <col min="787" max="787" width="5.7109375" style="264" customWidth="1"/>
    <col min="788" max="788" width="1.85546875" style="264" customWidth="1"/>
    <col min="789" max="789" width="5.85546875" style="264" customWidth="1"/>
    <col min="790" max="790" width="1.42578125" style="264" customWidth="1"/>
    <col min="791" max="791" width="6" style="264" customWidth="1"/>
    <col min="792" max="792" width="1.42578125" style="264" customWidth="1"/>
    <col min="793" max="793" width="4.7109375" style="264" customWidth="1"/>
    <col min="794" max="794" width="1.7109375" style="264" customWidth="1"/>
    <col min="795" max="795" width="8" style="264" customWidth="1"/>
    <col min="796" max="796" width="2.7109375" style="264" customWidth="1"/>
    <col min="797" max="1024" width="11.42578125" style="264"/>
    <col min="1025" max="1025" width="21.42578125" style="264" customWidth="1"/>
    <col min="1026" max="1026" width="26.7109375" style="264" customWidth="1"/>
    <col min="1027" max="1027" width="5.85546875" style="264" customWidth="1"/>
    <col min="1028" max="1028" width="1.5703125" style="264" customWidth="1"/>
    <col min="1029" max="1029" width="5.5703125" style="264" customWidth="1"/>
    <col min="1030" max="1030" width="1.7109375" style="264" customWidth="1"/>
    <col min="1031" max="1031" width="4.85546875" style="264" customWidth="1"/>
    <col min="1032" max="1032" width="1.28515625" style="264" customWidth="1"/>
    <col min="1033" max="1033" width="5.5703125" style="264" bestFit="1" customWidth="1"/>
    <col min="1034" max="1034" width="1.42578125" style="264" customWidth="1"/>
    <col min="1035" max="1035" width="5.7109375" style="264" customWidth="1"/>
    <col min="1036" max="1036" width="1.7109375" style="264" customWidth="1"/>
    <col min="1037" max="1037" width="6" style="264" customWidth="1"/>
    <col min="1038" max="1038" width="1.28515625" style="264" customWidth="1"/>
    <col min="1039" max="1039" width="5.85546875" style="264" customWidth="1"/>
    <col min="1040" max="1040" width="2" style="264" customWidth="1"/>
    <col min="1041" max="1041" width="6" style="264" customWidth="1"/>
    <col min="1042" max="1042" width="1.85546875" style="264" customWidth="1"/>
    <col min="1043" max="1043" width="5.7109375" style="264" customWidth="1"/>
    <col min="1044" max="1044" width="1.85546875" style="264" customWidth="1"/>
    <col min="1045" max="1045" width="5.85546875" style="264" customWidth="1"/>
    <col min="1046" max="1046" width="1.42578125" style="264" customWidth="1"/>
    <col min="1047" max="1047" width="6" style="264" customWidth="1"/>
    <col min="1048" max="1048" width="1.42578125" style="264" customWidth="1"/>
    <col min="1049" max="1049" width="4.7109375" style="264" customWidth="1"/>
    <col min="1050" max="1050" width="1.7109375" style="264" customWidth="1"/>
    <col min="1051" max="1051" width="8" style="264" customWidth="1"/>
    <col min="1052" max="1052" width="2.7109375" style="264" customWidth="1"/>
    <col min="1053" max="1280" width="11.42578125" style="264"/>
    <col min="1281" max="1281" width="21.42578125" style="264" customWidth="1"/>
    <col min="1282" max="1282" width="26.7109375" style="264" customWidth="1"/>
    <col min="1283" max="1283" width="5.85546875" style="264" customWidth="1"/>
    <col min="1284" max="1284" width="1.5703125" style="264" customWidth="1"/>
    <col min="1285" max="1285" width="5.5703125" style="264" customWidth="1"/>
    <col min="1286" max="1286" width="1.7109375" style="264" customWidth="1"/>
    <col min="1287" max="1287" width="4.85546875" style="264" customWidth="1"/>
    <col min="1288" max="1288" width="1.28515625" style="264" customWidth="1"/>
    <col min="1289" max="1289" width="5.5703125" style="264" bestFit="1" customWidth="1"/>
    <col min="1290" max="1290" width="1.42578125" style="264" customWidth="1"/>
    <col min="1291" max="1291" width="5.7109375" style="264" customWidth="1"/>
    <col min="1292" max="1292" width="1.7109375" style="264" customWidth="1"/>
    <col min="1293" max="1293" width="6" style="264" customWidth="1"/>
    <col min="1294" max="1294" width="1.28515625" style="264" customWidth="1"/>
    <col min="1295" max="1295" width="5.85546875" style="264" customWidth="1"/>
    <col min="1296" max="1296" width="2" style="264" customWidth="1"/>
    <col min="1297" max="1297" width="6" style="264" customWidth="1"/>
    <col min="1298" max="1298" width="1.85546875" style="264" customWidth="1"/>
    <col min="1299" max="1299" width="5.7109375" style="264" customWidth="1"/>
    <col min="1300" max="1300" width="1.85546875" style="264" customWidth="1"/>
    <col min="1301" max="1301" width="5.85546875" style="264" customWidth="1"/>
    <col min="1302" max="1302" width="1.42578125" style="264" customWidth="1"/>
    <col min="1303" max="1303" width="6" style="264" customWidth="1"/>
    <col min="1304" max="1304" width="1.42578125" style="264" customWidth="1"/>
    <col min="1305" max="1305" width="4.7109375" style="264" customWidth="1"/>
    <col min="1306" max="1306" width="1.7109375" style="264" customWidth="1"/>
    <col min="1307" max="1307" width="8" style="264" customWidth="1"/>
    <col min="1308" max="1308" width="2.7109375" style="264" customWidth="1"/>
    <col min="1309" max="1536" width="11.42578125" style="264"/>
    <col min="1537" max="1537" width="21.42578125" style="264" customWidth="1"/>
    <col min="1538" max="1538" width="26.7109375" style="264" customWidth="1"/>
    <col min="1539" max="1539" width="5.85546875" style="264" customWidth="1"/>
    <col min="1540" max="1540" width="1.5703125" style="264" customWidth="1"/>
    <col min="1541" max="1541" width="5.5703125" style="264" customWidth="1"/>
    <col min="1542" max="1542" width="1.7109375" style="264" customWidth="1"/>
    <col min="1543" max="1543" width="4.85546875" style="264" customWidth="1"/>
    <col min="1544" max="1544" width="1.28515625" style="264" customWidth="1"/>
    <col min="1545" max="1545" width="5.5703125" style="264" bestFit="1" customWidth="1"/>
    <col min="1546" max="1546" width="1.42578125" style="264" customWidth="1"/>
    <col min="1547" max="1547" width="5.7109375" style="264" customWidth="1"/>
    <col min="1548" max="1548" width="1.7109375" style="264" customWidth="1"/>
    <col min="1549" max="1549" width="6" style="264" customWidth="1"/>
    <col min="1550" max="1550" width="1.28515625" style="264" customWidth="1"/>
    <col min="1551" max="1551" width="5.85546875" style="264" customWidth="1"/>
    <col min="1552" max="1552" width="2" style="264" customWidth="1"/>
    <col min="1553" max="1553" width="6" style="264" customWidth="1"/>
    <col min="1554" max="1554" width="1.85546875" style="264" customWidth="1"/>
    <col min="1555" max="1555" width="5.7109375" style="264" customWidth="1"/>
    <col min="1556" max="1556" width="1.85546875" style="264" customWidth="1"/>
    <col min="1557" max="1557" width="5.85546875" style="264" customWidth="1"/>
    <col min="1558" max="1558" width="1.42578125" style="264" customWidth="1"/>
    <col min="1559" max="1559" width="6" style="264" customWidth="1"/>
    <col min="1560" max="1560" width="1.42578125" style="264" customWidth="1"/>
    <col min="1561" max="1561" width="4.7109375" style="264" customWidth="1"/>
    <col min="1562" max="1562" width="1.7109375" style="264" customWidth="1"/>
    <col min="1563" max="1563" width="8" style="264" customWidth="1"/>
    <col min="1564" max="1564" width="2.7109375" style="264" customWidth="1"/>
    <col min="1565" max="1792" width="11.42578125" style="264"/>
    <col min="1793" max="1793" width="21.42578125" style="264" customWidth="1"/>
    <col min="1794" max="1794" width="26.7109375" style="264" customWidth="1"/>
    <col min="1795" max="1795" width="5.85546875" style="264" customWidth="1"/>
    <col min="1796" max="1796" width="1.5703125" style="264" customWidth="1"/>
    <col min="1797" max="1797" width="5.5703125" style="264" customWidth="1"/>
    <col min="1798" max="1798" width="1.7109375" style="264" customWidth="1"/>
    <col min="1799" max="1799" width="4.85546875" style="264" customWidth="1"/>
    <col min="1800" max="1800" width="1.28515625" style="264" customWidth="1"/>
    <col min="1801" max="1801" width="5.5703125" style="264" bestFit="1" customWidth="1"/>
    <col min="1802" max="1802" width="1.42578125" style="264" customWidth="1"/>
    <col min="1803" max="1803" width="5.7109375" style="264" customWidth="1"/>
    <col min="1804" max="1804" width="1.7109375" style="264" customWidth="1"/>
    <col min="1805" max="1805" width="6" style="264" customWidth="1"/>
    <col min="1806" max="1806" width="1.28515625" style="264" customWidth="1"/>
    <col min="1807" max="1807" width="5.85546875" style="264" customWidth="1"/>
    <col min="1808" max="1808" width="2" style="264" customWidth="1"/>
    <col min="1809" max="1809" width="6" style="264" customWidth="1"/>
    <col min="1810" max="1810" width="1.85546875" style="264" customWidth="1"/>
    <col min="1811" max="1811" width="5.7109375" style="264" customWidth="1"/>
    <col min="1812" max="1812" width="1.85546875" style="264" customWidth="1"/>
    <col min="1813" max="1813" width="5.85546875" style="264" customWidth="1"/>
    <col min="1814" max="1814" width="1.42578125" style="264" customWidth="1"/>
    <col min="1815" max="1815" width="6" style="264" customWidth="1"/>
    <col min="1816" max="1816" width="1.42578125" style="264" customWidth="1"/>
    <col min="1817" max="1817" width="4.7109375" style="264" customWidth="1"/>
    <col min="1818" max="1818" width="1.7109375" style="264" customWidth="1"/>
    <col min="1819" max="1819" width="8" style="264" customWidth="1"/>
    <col min="1820" max="1820" width="2.7109375" style="264" customWidth="1"/>
    <col min="1821" max="2048" width="11.42578125" style="264"/>
    <col min="2049" max="2049" width="21.42578125" style="264" customWidth="1"/>
    <col min="2050" max="2050" width="26.7109375" style="264" customWidth="1"/>
    <col min="2051" max="2051" width="5.85546875" style="264" customWidth="1"/>
    <col min="2052" max="2052" width="1.5703125" style="264" customWidth="1"/>
    <col min="2053" max="2053" width="5.5703125" style="264" customWidth="1"/>
    <col min="2054" max="2054" width="1.7109375" style="264" customWidth="1"/>
    <col min="2055" max="2055" width="4.85546875" style="264" customWidth="1"/>
    <col min="2056" max="2056" width="1.28515625" style="264" customWidth="1"/>
    <col min="2057" max="2057" width="5.5703125" style="264" bestFit="1" customWidth="1"/>
    <col min="2058" max="2058" width="1.42578125" style="264" customWidth="1"/>
    <col min="2059" max="2059" width="5.7109375" style="264" customWidth="1"/>
    <col min="2060" max="2060" width="1.7109375" style="264" customWidth="1"/>
    <col min="2061" max="2061" width="6" style="264" customWidth="1"/>
    <col min="2062" max="2062" width="1.28515625" style="264" customWidth="1"/>
    <col min="2063" max="2063" width="5.85546875" style="264" customWidth="1"/>
    <col min="2064" max="2064" width="2" style="264" customWidth="1"/>
    <col min="2065" max="2065" width="6" style="264" customWidth="1"/>
    <col min="2066" max="2066" width="1.85546875" style="264" customWidth="1"/>
    <col min="2067" max="2067" width="5.7109375" style="264" customWidth="1"/>
    <col min="2068" max="2068" width="1.85546875" style="264" customWidth="1"/>
    <col min="2069" max="2069" width="5.85546875" style="264" customWidth="1"/>
    <col min="2070" max="2070" width="1.42578125" style="264" customWidth="1"/>
    <col min="2071" max="2071" width="6" style="264" customWidth="1"/>
    <col min="2072" max="2072" width="1.42578125" style="264" customWidth="1"/>
    <col min="2073" max="2073" width="4.7109375" style="264" customWidth="1"/>
    <col min="2074" max="2074" width="1.7109375" style="264" customWidth="1"/>
    <col min="2075" max="2075" width="8" style="264" customWidth="1"/>
    <col min="2076" max="2076" width="2.7109375" style="264" customWidth="1"/>
    <col min="2077" max="2304" width="11.42578125" style="264"/>
    <col min="2305" max="2305" width="21.42578125" style="264" customWidth="1"/>
    <col min="2306" max="2306" width="26.7109375" style="264" customWidth="1"/>
    <col min="2307" max="2307" width="5.85546875" style="264" customWidth="1"/>
    <col min="2308" max="2308" width="1.5703125" style="264" customWidth="1"/>
    <col min="2309" max="2309" width="5.5703125" style="264" customWidth="1"/>
    <col min="2310" max="2310" width="1.7109375" style="264" customWidth="1"/>
    <col min="2311" max="2311" width="4.85546875" style="264" customWidth="1"/>
    <col min="2312" max="2312" width="1.28515625" style="264" customWidth="1"/>
    <col min="2313" max="2313" width="5.5703125" style="264" bestFit="1" customWidth="1"/>
    <col min="2314" max="2314" width="1.42578125" style="264" customWidth="1"/>
    <col min="2315" max="2315" width="5.7109375" style="264" customWidth="1"/>
    <col min="2316" max="2316" width="1.7109375" style="264" customWidth="1"/>
    <col min="2317" max="2317" width="6" style="264" customWidth="1"/>
    <col min="2318" max="2318" width="1.28515625" style="264" customWidth="1"/>
    <col min="2319" max="2319" width="5.85546875" style="264" customWidth="1"/>
    <col min="2320" max="2320" width="2" style="264" customWidth="1"/>
    <col min="2321" max="2321" width="6" style="264" customWidth="1"/>
    <col min="2322" max="2322" width="1.85546875" style="264" customWidth="1"/>
    <col min="2323" max="2323" width="5.7109375" style="264" customWidth="1"/>
    <col min="2324" max="2324" width="1.85546875" style="264" customWidth="1"/>
    <col min="2325" max="2325" width="5.85546875" style="264" customWidth="1"/>
    <col min="2326" max="2326" width="1.42578125" style="264" customWidth="1"/>
    <col min="2327" max="2327" width="6" style="264" customWidth="1"/>
    <col min="2328" max="2328" width="1.42578125" style="264" customWidth="1"/>
    <col min="2329" max="2329" width="4.7109375" style="264" customWidth="1"/>
    <col min="2330" max="2330" width="1.7109375" style="264" customWidth="1"/>
    <col min="2331" max="2331" width="8" style="264" customWidth="1"/>
    <col min="2332" max="2332" width="2.7109375" style="264" customWidth="1"/>
    <col min="2333" max="2560" width="11.42578125" style="264"/>
    <col min="2561" max="2561" width="21.42578125" style="264" customWidth="1"/>
    <col min="2562" max="2562" width="26.7109375" style="264" customWidth="1"/>
    <col min="2563" max="2563" width="5.85546875" style="264" customWidth="1"/>
    <col min="2564" max="2564" width="1.5703125" style="264" customWidth="1"/>
    <col min="2565" max="2565" width="5.5703125" style="264" customWidth="1"/>
    <col min="2566" max="2566" width="1.7109375" style="264" customWidth="1"/>
    <col min="2567" max="2567" width="4.85546875" style="264" customWidth="1"/>
    <col min="2568" max="2568" width="1.28515625" style="264" customWidth="1"/>
    <col min="2569" max="2569" width="5.5703125" style="264" bestFit="1" customWidth="1"/>
    <col min="2570" max="2570" width="1.42578125" style="264" customWidth="1"/>
    <col min="2571" max="2571" width="5.7109375" style="264" customWidth="1"/>
    <col min="2572" max="2572" width="1.7109375" style="264" customWidth="1"/>
    <col min="2573" max="2573" width="6" style="264" customWidth="1"/>
    <col min="2574" max="2574" width="1.28515625" style="264" customWidth="1"/>
    <col min="2575" max="2575" width="5.85546875" style="264" customWidth="1"/>
    <col min="2576" max="2576" width="2" style="264" customWidth="1"/>
    <col min="2577" max="2577" width="6" style="264" customWidth="1"/>
    <col min="2578" max="2578" width="1.85546875" style="264" customWidth="1"/>
    <col min="2579" max="2579" width="5.7109375" style="264" customWidth="1"/>
    <col min="2580" max="2580" width="1.85546875" style="264" customWidth="1"/>
    <col min="2581" max="2581" width="5.85546875" style="264" customWidth="1"/>
    <col min="2582" max="2582" width="1.42578125" style="264" customWidth="1"/>
    <col min="2583" max="2583" width="6" style="264" customWidth="1"/>
    <col min="2584" max="2584" width="1.42578125" style="264" customWidth="1"/>
    <col min="2585" max="2585" width="4.7109375" style="264" customWidth="1"/>
    <col min="2586" max="2586" width="1.7109375" style="264" customWidth="1"/>
    <col min="2587" max="2587" width="8" style="264" customWidth="1"/>
    <col min="2588" max="2588" width="2.7109375" style="264" customWidth="1"/>
    <col min="2589" max="2816" width="11.42578125" style="264"/>
    <col min="2817" max="2817" width="21.42578125" style="264" customWidth="1"/>
    <col min="2818" max="2818" width="26.7109375" style="264" customWidth="1"/>
    <col min="2819" max="2819" width="5.85546875" style="264" customWidth="1"/>
    <col min="2820" max="2820" width="1.5703125" style="264" customWidth="1"/>
    <col min="2821" max="2821" width="5.5703125" style="264" customWidth="1"/>
    <col min="2822" max="2822" width="1.7109375" style="264" customWidth="1"/>
    <col min="2823" max="2823" width="4.85546875" style="264" customWidth="1"/>
    <col min="2824" max="2824" width="1.28515625" style="264" customWidth="1"/>
    <col min="2825" max="2825" width="5.5703125" style="264" bestFit="1" customWidth="1"/>
    <col min="2826" max="2826" width="1.42578125" style="264" customWidth="1"/>
    <col min="2827" max="2827" width="5.7109375" style="264" customWidth="1"/>
    <col min="2828" max="2828" width="1.7109375" style="264" customWidth="1"/>
    <col min="2829" max="2829" width="6" style="264" customWidth="1"/>
    <col min="2830" max="2830" width="1.28515625" style="264" customWidth="1"/>
    <col min="2831" max="2831" width="5.85546875" style="264" customWidth="1"/>
    <col min="2832" max="2832" width="2" style="264" customWidth="1"/>
    <col min="2833" max="2833" width="6" style="264" customWidth="1"/>
    <col min="2834" max="2834" width="1.85546875" style="264" customWidth="1"/>
    <col min="2835" max="2835" width="5.7109375" style="264" customWidth="1"/>
    <col min="2836" max="2836" width="1.85546875" style="264" customWidth="1"/>
    <col min="2837" max="2837" width="5.85546875" style="264" customWidth="1"/>
    <col min="2838" max="2838" width="1.42578125" style="264" customWidth="1"/>
    <col min="2839" max="2839" width="6" style="264" customWidth="1"/>
    <col min="2840" max="2840" width="1.42578125" style="264" customWidth="1"/>
    <col min="2841" max="2841" width="4.7109375" style="264" customWidth="1"/>
    <col min="2842" max="2842" width="1.7109375" style="264" customWidth="1"/>
    <col min="2843" max="2843" width="8" style="264" customWidth="1"/>
    <col min="2844" max="2844" width="2.7109375" style="264" customWidth="1"/>
    <col min="2845" max="3072" width="11.42578125" style="264"/>
    <col min="3073" max="3073" width="21.42578125" style="264" customWidth="1"/>
    <col min="3074" max="3074" width="26.7109375" style="264" customWidth="1"/>
    <col min="3075" max="3075" width="5.85546875" style="264" customWidth="1"/>
    <col min="3076" max="3076" width="1.5703125" style="264" customWidth="1"/>
    <col min="3077" max="3077" width="5.5703125" style="264" customWidth="1"/>
    <col min="3078" max="3078" width="1.7109375" style="264" customWidth="1"/>
    <col min="3079" max="3079" width="4.85546875" style="264" customWidth="1"/>
    <col min="3080" max="3080" width="1.28515625" style="264" customWidth="1"/>
    <col min="3081" max="3081" width="5.5703125" style="264" bestFit="1" customWidth="1"/>
    <col min="3082" max="3082" width="1.42578125" style="264" customWidth="1"/>
    <col min="3083" max="3083" width="5.7109375" style="264" customWidth="1"/>
    <col min="3084" max="3084" width="1.7109375" style="264" customWidth="1"/>
    <col min="3085" max="3085" width="6" style="264" customWidth="1"/>
    <col min="3086" max="3086" width="1.28515625" style="264" customWidth="1"/>
    <col min="3087" max="3087" width="5.85546875" style="264" customWidth="1"/>
    <col min="3088" max="3088" width="2" style="264" customWidth="1"/>
    <col min="3089" max="3089" width="6" style="264" customWidth="1"/>
    <col min="3090" max="3090" width="1.85546875" style="264" customWidth="1"/>
    <col min="3091" max="3091" width="5.7109375" style="264" customWidth="1"/>
    <col min="3092" max="3092" width="1.85546875" style="264" customWidth="1"/>
    <col min="3093" max="3093" width="5.85546875" style="264" customWidth="1"/>
    <col min="3094" max="3094" width="1.42578125" style="264" customWidth="1"/>
    <col min="3095" max="3095" width="6" style="264" customWidth="1"/>
    <col min="3096" max="3096" width="1.42578125" style="264" customWidth="1"/>
    <col min="3097" max="3097" width="4.7109375" style="264" customWidth="1"/>
    <col min="3098" max="3098" width="1.7109375" style="264" customWidth="1"/>
    <col min="3099" max="3099" width="8" style="264" customWidth="1"/>
    <col min="3100" max="3100" width="2.7109375" style="264" customWidth="1"/>
    <col min="3101" max="3328" width="11.42578125" style="264"/>
    <col min="3329" max="3329" width="21.42578125" style="264" customWidth="1"/>
    <col min="3330" max="3330" width="26.7109375" style="264" customWidth="1"/>
    <col min="3331" max="3331" width="5.85546875" style="264" customWidth="1"/>
    <col min="3332" max="3332" width="1.5703125" style="264" customWidth="1"/>
    <col min="3333" max="3333" width="5.5703125" style="264" customWidth="1"/>
    <col min="3334" max="3334" width="1.7109375" style="264" customWidth="1"/>
    <col min="3335" max="3335" width="4.85546875" style="264" customWidth="1"/>
    <col min="3336" max="3336" width="1.28515625" style="264" customWidth="1"/>
    <col min="3337" max="3337" width="5.5703125" style="264" bestFit="1" customWidth="1"/>
    <col min="3338" max="3338" width="1.42578125" style="264" customWidth="1"/>
    <col min="3339" max="3339" width="5.7109375" style="264" customWidth="1"/>
    <col min="3340" max="3340" width="1.7109375" style="264" customWidth="1"/>
    <col min="3341" max="3341" width="6" style="264" customWidth="1"/>
    <col min="3342" max="3342" width="1.28515625" style="264" customWidth="1"/>
    <col min="3343" max="3343" width="5.85546875" style="264" customWidth="1"/>
    <col min="3344" max="3344" width="2" style="264" customWidth="1"/>
    <col min="3345" max="3345" width="6" style="264" customWidth="1"/>
    <col min="3346" max="3346" width="1.85546875" style="264" customWidth="1"/>
    <col min="3347" max="3347" width="5.7109375" style="264" customWidth="1"/>
    <col min="3348" max="3348" width="1.85546875" style="264" customWidth="1"/>
    <col min="3349" max="3349" width="5.85546875" style="264" customWidth="1"/>
    <col min="3350" max="3350" width="1.42578125" style="264" customWidth="1"/>
    <col min="3351" max="3351" width="6" style="264" customWidth="1"/>
    <col min="3352" max="3352" width="1.42578125" style="264" customWidth="1"/>
    <col min="3353" max="3353" width="4.7109375" style="264" customWidth="1"/>
    <col min="3354" max="3354" width="1.7109375" style="264" customWidth="1"/>
    <col min="3355" max="3355" width="8" style="264" customWidth="1"/>
    <col min="3356" max="3356" width="2.7109375" style="264" customWidth="1"/>
    <col min="3357" max="3584" width="11.42578125" style="264"/>
    <col min="3585" max="3585" width="21.42578125" style="264" customWidth="1"/>
    <col min="3586" max="3586" width="26.7109375" style="264" customWidth="1"/>
    <col min="3587" max="3587" width="5.85546875" style="264" customWidth="1"/>
    <col min="3588" max="3588" width="1.5703125" style="264" customWidth="1"/>
    <col min="3589" max="3589" width="5.5703125" style="264" customWidth="1"/>
    <col min="3590" max="3590" width="1.7109375" style="264" customWidth="1"/>
    <col min="3591" max="3591" width="4.85546875" style="264" customWidth="1"/>
    <col min="3592" max="3592" width="1.28515625" style="264" customWidth="1"/>
    <col min="3593" max="3593" width="5.5703125" style="264" bestFit="1" customWidth="1"/>
    <col min="3594" max="3594" width="1.42578125" style="264" customWidth="1"/>
    <col min="3595" max="3595" width="5.7109375" style="264" customWidth="1"/>
    <col min="3596" max="3596" width="1.7109375" style="264" customWidth="1"/>
    <col min="3597" max="3597" width="6" style="264" customWidth="1"/>
    <col min="3598" max="3598" width="1.28515625" style="264" customWidth="1"/>
    <col min="3599" max="3599" width="5.85546875" style="264" customWidth="1"/>
    <col min="3600" max="3600" width="2" style="264" customWidth="1"/>
    <col min="3601" max="3601" width="6" style="264" customWidth="1"/>
    <col min="3602" max="3602" width="1.85546875" style="264" customWidth="1"/>
    <col min="3603" max="3603" width="5.7109375" style="264" customWidth="1"/>
    <col min="3604" max="3604" width="1.85546875" style="264" customWidth="1"/>
    <col min="3605" max="3605" width="5.85546875" style="264" customWidth="1"/>
    <col min="3606" max="3606" width="1.42578125" style="264" customWidth="1"/>
    <col min="3607" max="3607" width="6" style="264" customWidth="1"/>
    <col min="3608" max="3608" width="1.42578125" style="264" customWidth="1"/>
    <col min="3609" max="3609" width="4.7109375" style="264" customWidth="1"/>
    <col min="3610" max="3610" width="1.7109375" style="264" customWidth="1"/>
    <col min="3611" max="3611" width="8" style="264" customWidth="1"/>
    <col min="3612" max="3612" width="2.7109375" style="264" customWidth="1"/>
    <col min="3613" max="3840" width="11.42578125" style="264"/>
    <col min="3841" max="3841" width="21.42578125" style="264" customWidth="1"/>
    <col min="3842" max="3842" width="26.7109375" style="264" customWidth="1"/>
    <col min="3843" max="3843" width="5.85546875" style="264" customWidth="1"/>
    <col min="3844" max="3844" width="1.5703125" style="264" customWidth="1"/>
    <col min="3845" max="3845" width="5.5703125" style="264" customWidth="1"/>
    <col min="3846" max="3846" width="1.7109375" style="264" customWidth="1"/>
    <col min="3847" max="3847" width="4.85546875" style="264" customWidth="1"/>
    <col min="3848" max="3848" width="1.28515625" style="264" customWidth="1"/>
    <col min="3849" max="3849" width="5.5703125" style="264" bestFit="1" customWidth="1"/>
    <col min="3850" max="3850" width="1.42578125" style="264" customWidth="1"/>
    <col min="3851" max="3851" width="5.7109375" style="264" customWidth="1"/>
    <col min="3852" max="3852" width="1.7109375" style="264" customWidth="1"/>
    <col min="3853" max="3853" width="6" style="264" customWidth="1"/>
    <col min="3854" max="3854" width="1.28515625" style="264" customWidth="1"/>
    <col min="3855" max="3855" width="5.85546875" style="264" customWidth="1"/>
    <col min="3856" max="3856" width="2" style="264" customWidth="1"/>
    <col min="3857" max="3857" width="6" style="264" customWidth="1"/>
    <col min="3858" max="3858" width="1.85546875" style="264" customWidth="1"/>
    <col min="3859" max="3859" width="5.7109375" style="264" customWidth="1"/>
    <col min="3860" max="3860" width="1.85546875" style="264" customWidth="1"/>
    <col min="3861" max="3861" width="5.85546875" style="264" customWidth="1"/>
    <col min="3862" max="3862" width="1.42578125" style="264" customWidth="1"/>
    <col min="3863" max="3863" width="6" style="264" customWidth="1"/>
    <col min="3864" max="3864" width="1.42578125" style="264" customWidth="1"/>
    <col min="3865" max="3865" width="4.7109375" style="264" customWidth="1"/>
    <col min="3866" max="3866" width="1.7109375" style="264" customWidth="1"/>
    <col min="3867" max="3867" width="8" style="264" customWidth="1"/>
    <col min="3868" max="3868" width="2.7109375" style="264" customWidth="1"/>
    <col min="3869" max="4096" width="11.42578125" style="264"/>
    <col min="4097" max="4097" width="21.42578125" style="264" customWidth="1"/>
    <col min="4098" max="4098" width="26.7109375" style="264" customWidth="1"/>
    <col min="4099" max="4099" width="5.85546875" style="264" customWidth="1"/>
    <col min="4100" max="4100" width="1.5703125" style="264" customWidth="1"/>
    <col min="4101" max="4101" width="5.5703125" style="264" customWidth="1"/>
    <col min="4102" max="4102" width="1.7109375" style="264" customWidth="1"/>
    <col min="4103" max="4103" width="4.85546875" style="264" customWidth="1"/>
    <col min="4104" max="4104" width="1.28515625" style="264" customWidth="1"/>
    <col min="4105" max="4105" width="5.5703125" style="264" bestFit="1" customWidth="1"/>
    <col min="4106" max="4106" width="1.42578125" style="264" customWidth="1"/>
    <col min="4107" max="4107" width="5.7109375" style="264" customWidth="1"/>
    <col min="4108" max="4108" width="1.7109375" style="264" customWidth="1"/>
    <col min="4109" max="4109" width="6" style="264" customWidth="1"/>
    <col min="4110" max="4110" width="1.28515625" style="264" customWidth="1"/>
    <col min="4111" max="4111" width="5.85546875" style="264" customWidth="1"/>
    <col min="4112" max="4112" width="2" style="264" customWidth="1"/>
    <col min="4113" max="4113" width="6" style="264" customWidth="1"/>
    <col min="4114" max="4114" width="1.85546875" style="264" customWidth="1"/>
    <col min="4115" max="4115" width="5.7109375" style="264" customWidth="1"/>
    <col min="4116" max="4116" width="1.85546875" style="264" customWidth="1"/>
    <col min="4117" max="4117" width="5.85546875" style="264" customWidth="1"/>
    <col min="4118" max="4118" width="1.42578125" style="264" customWidth="1"/>
    <col min="4119" max="4119" width="6" style="264" customWidth="1"/>
    <col min="4120" max="4120" width="1.42578125" style="264" customWidth="1"/>
    <col min="4121" max="4121" width="4.7109375" style="264" customWidth="1"/>
    <col min="4122" max="4122" width="1.7109375" style="264" customWidth="1"/>
    <col min="4123" max="4123" width="8" style="264" customWidth="1"/>
    <col min="4124" max="4124" width="2.7109375" style="264" customWidth="1"/>
    <col min="4125" max="4352" width="11.42578125" style="264"/>
    <col min="4353" max="4353" width="21.42578125" style="264" customWidth="1"/>
    <col min="4354" max="4354" width="26.7109375" style="264" customWidth="1"/>
    <col min="4355" max="4355" width="5.85546875" style="264" customWidth="1"/>
    <col min="4356" max="4356" width="1.5703125" style="264" customWidth="1"/>
    <col min="4357" max="4357" width="5.5703125" style="264" customWidth="1"/>
    <col min="4358" max="4358" width="1.7109375" style="264" customWidth="1"/>
    <col min="4359" max="4359" width="4.85546875" style="264" customWidth="1"/>
    <col min="4360" max="4360" width="1.28515625" style="264" customWidth="1"/>
    <col min="4361" max="4361" width="5.5703125" style="264" bestFit="1" customWidth="1"/>
    <col min="4362" max="4362" width="1.42578125" style="264" customWidth="1"/>
    <col min="4363" max="4363" width="5.7109375" style="264" customWidth="1"/>
    <col min="4364" max="4364" width="1.7109375" style="264" customWidth="1"/>
    <col min="4365" max="4365" width="6" style="264" customWidth="1"/>
    <col min="4366" max="4366" width="1.28515625" style="264" customWidth="1"/>
    <col min="4367" max="4367" width="5.85546875" style="264" customWidth="1"/>
    <col min="4368" max="4368" width="2" style="264" customWidth="1"/>
    <col min="4369" max="4369" width="6" style="264" customWidth="1"/>
    <col min="4370" max="4370" width="1.85546875" style="264" customWidth="1"/>
    <col min="4371" max="4371" width="5.7109375" style="264" customWidth="1"/>
    <col min="4372" max="4372" width="1.85546875" style="264" customWidth="1"/>
    <col min="4373" max="4373" width="5.85546875" style="264" customWidth="1"/>
    <col min="4374" max="4374" width="1.42578125" style="264" customWidth="1"/>
    <col min="4375" max="4375" width="6" style="264" customWidth="1"/>
    <col min="4376" max="4376" width="1.42578125" style="264" customWidth="1"/>
    <col min="4377" max="4377" width="4.7109375" style="264" customWidth="1"/>
    <col min="4378" max="4378" width="1.7109375" style="264" customWidth="1"/>
    <col min="4379" max="4379" width="8" style="264" customWidth="1"/>
    <col min="4380" max="4380" width="2.7109375" style="264" customWidth="1"/>
    <col min="4381" max="4608" width="11.42578125" style="264"/>
    <col min="4609" max="4609" width="21.42578125" style="264" customWidth="1"/>
    <col min="4610" max="4610" width="26.7109375" style="264" customWidth="1"/>
    <col min="4611" max="4611" width="5.85546875" style="264" customWidth="1"/>
    <col min="4612" max="4612" width="1.5703125" style="264" customWidth="1"/>
    <col min="4613" max="4613" width="5.5703125" style="264" customWidth="1"/>
    <col min="4614" max="4614" width="1.7109375" style="264" customWidth="1"/>
    <col min="4615" max="4615" width="4.85546875" style="264" customWidth="1"/>
    <col min="4616" max="4616" width="1.28515625" style="264" customWidth="1"/>
    <col min="4617" max="4617" width="5.5703125" style="264" bestFit="1" customWidth="1"/>
    <col min="4618" max="4618" width="1.42578125" style="264" customWidth="1"/>
    <col min="4619" max="4619" width="5.7109375" style="264" customWidth="1"/>
    <col min="4620" max="4620" width="1.7109375" style="264" customWidth="1"/>
    <col min="4621" max="4621" width="6" style="264" customWidth="1"/>
    <col min="4622" max="4622" width="1.28515625" style="264" customWidth="1"/>
    <col min="4623" max="4623" width="5.85546875" style="264" customWidth="1"/>
    <col min="4624" max="4624" width="2" style="264" customWidth="1"/>
    <col min="4625" max="4625" width="6" style="264" customWidth="1"/>
    <col min="4626" max="4626" width="1.85546875" style="264" customWidth="1"/>
    <col min="4627" max="4627" width="5.7109375" style="264" customWidth="1"/>
    <col min="4628" max="4628" width="1.85546875" style="264" customWidth="1"/>
    <col min="4629" max="4629" width="5.85546875" style="264" customWidth="1"/>
    <col min="4630" max="4630" width="1.42578125" style="264" customWidth="1"/>
    <col min="4631" max="4631" width="6" style="264" customWidth="1"/>
    <col min="4632" max="4632" width="1.42578125" style="264" customWidth="1"/>
    <col min="4633" max="4633" width="4.7109375" style="264" customWidth="1"/>
    <col min="4634" max="4634" width="1.7109375" style="264" customWidth="1"/>
    <col min="4635" max="4635" width="8" style="264" customWidth="1"/>
    <col min="4636" max="4636" width="2.7109375" style="264" customWidth="1"/>
    <col min="4637" max="4864" width="11.42578125" style="264"/>
    <col min="4865" max="4865" width="21.42578125" style="264" customWidth="1"/>
    <col min="4866" max="4866" width="26.7109375" style="264" customWidth="1"/>
    <col min="4867" max="4867" width="5.85546875" style="264" customWidth="1"/>
    <col min="4868" max="4868" width="1.5703125" style="264" customWidth="1"/>
    <col min="4869" max="4869" width="5.5703125" style="264" customWidth="1"/>
    <col min="4870" max="4870" width="1.7109375" style="264" customWidth="1"/>
    <col min="4871" max="4871" width="4.85546875" style="264" customWidth="1"/>
    <col min="4872" max="4872" width="1.28515625" style="264" customWidth="1"/>
    <col min="4873" max="4873" width="5.5703125" style="264" bestFit="1" customWidth="1"/>
    <col min="4874" max="4874" width="1.42578125" style="264" customWidth="1"/>
    <col min="4875" max="4875" width="5.7109375" style="264" customWidth="1"/>
    <col min="4876" max="4876" width="1.7109375" style="264" customWidth="1"/>
    <col min="4877" max="4877" width="6" style="264" customWidth="1"/>
    <col min="4878" max="4878" width="1.28515625" style="264" customWidth="1"/>
    <col min="4879" max="4879" width="5.85546875" style="264" customWidth="1"/>
    <col min="4880" max="4880" width="2" style="264" customWidth="1"/>
    <col min="4881" max="4881" width="6" style="264" customWidth="1"/>
    <col min="4882" max="4882" width="1.85546875" style="264" customWidth="1"/>
    <col min="4883" max="4883" width="5.7109375" style="264" customWidth="1"/>
    <col min="4884" max="4884" width="1.85546875" style="264" customWidth="1"/>
    <col min="4885" max="4885" width="5.85546875" style="264" customWidth="1"/>
    <col min="4886" max="4886" width="1.42578125" style="264" customWidth="1"/>
    <col min="4887" max="4887" width="6" style="264" customWidth="1"/>
    <col min="4888" max="4888" width="1.42578125" style="264" customWidth="1"/>
    <col min="4889" max="4889" width="4.7109375" style="264" customWidth="1"/>
    <col min="4890" max="4890" width="1.7109375" style="264" customWidth="1"/>
    <col min="4891" max="4891" width="8" style="264" customWidth="1"/>
    <col min="4892" max="4892" width="2.7109375" style="264" customWidth="1"/>
    <col min="4893" max="5120" width="11.42578125" style="264"/>
    <col min="5121" max="5121" width="21.42578125" style="264" customWidth="1"/>
    <col min="5122" max="5122" width="26.7109375" style="264" customWidth="1"/>
    <col min="5123" max="5123" width="5.85546875" style="264" customWidth="1"/>
    <col min="5124" max="5124" width="1.5703125" style="264" customWidth="1"/>
    <col min="5125" max="5125" width="5.5703125" style="264" customWidth="1"/>
    <col min="5126" max="5126" width="1.7109375" style="264" customWidth="1"/>
    <col min="5127" max="5127" width="4.85546875" style="264" customWidth="1"/>
    <col min="5128" max="5128" width="1.28515625" style="264" customWidth="1"/>
    <col min="5129" max="5129" width="5.5703125" style="264" bestFit="1" customWidth="1"/>
    <col min="5130" max="5130" width="1.42578125" style="264" customWidth="1"/>
    <col min="5131" max="5131" width="5.7109375" style="264" customWidth="1"/>
    <col min="5132" max="5132" width="1.7109375" style="264" customWidth="1"/>
    <col min="5133" max="5133" width="6" style="264" customWidth="1"/>
    <col min="5134" max="5134" width="1.28515625" style="264" customWidth="1"/>
    <col min="5135" max="5135" width="5.85546875" style="264" customWidth="1"/>
    <col min="5136" max="5136" width="2" style="264" customWidth="1"/>
    <col min="5137" max="5137" width="6" style="264" customWidth="1"/>
    <col min="5138" max="5138" width="1.85546875" style="264" customWidth="1"/>
    <col min="5139" max="5139" width="5.7109375" style="264" customWidth="1"/>
    <col min="5140" max="5140" width="1.85546875" style="264" customWidth="1"/>
    <col min="5141" max="5141" width="5.85546875" style="264" customWidth="1"/>
    <col min="5142" max="5142" width="1.42578125" style="264" customWidth="1"/>
    <col min="5143" max="5143" width="6" style="264" customWidth="1"/>
    <col min="5144" max="5144" width="1.42578125" style="264" customWidth="1"/>
    <col min="5145" max="5145" width="4.7109375" style="264" customWidth="1"/>
    <col min="5146" max="5146" width="1.7109375" style="264" customWidth="1"/>
    <col min="5147" max="5147" width="8" style="264" customWidth="1"/>
    <col min="5148" max="5148" width="2.7109375" style="264" customWidth="1"/>
    <col min="5149" max="5376" width="11.42578125" style="264"/>
    <col min="5377" max="5377" width="21.42578125" style="264" customWidth="1"/>
    <col min="5378" max="5378" width="26.7109375" style="264" customWidth="1"/>
    <col min="5379" max="5379" width="5.85546875" style="264" customWidth="1"/>
    <col min="5380" max="5380" width="1.5703125" style="264" customWidth="1"/>
    <col min="5381" max="5381" width="5.5703125" style="264" customWidth="1"/>
    <col min="5382" max="5382" width="1.7109375" style="264" customWidth="1"/>
    <col min="5383" max="5383" width="4.85546875" style="264" customWidth="1"/>
    <col min="5384" max="5384" width="1.28515625" style="264" customWidth="1"/>
    <col min="5385" max="5385" width="5.5703125" style="264" bestFit="1" customWidth="1"/>
    <col min="5386" max="5386" width="1.42578125" style="264" customWidth="1"/>
    <col min="5387" max="5387" width="5.7109375" style="264" customWidth="1"/>
    <col min="5388" max="5388" width="1.7109375" style="264" customWidth="1"/>
    <col min="5389" max="5389" width="6" style="264" customWidth="1"/>
    <col min="5390" max="5390" width="1.28515625" style="264" customWidth="1"/>
    <col min="5391" max="5391" width="5.85546875" style="264" customWidth="1"/>
    <col min="5392" max="5392" width="2" style="264" customWidth="1"/>
    <col min="5393" max="5393" width="6" style="264" customWidth="1"/>
    <col min="5394" max="5394" width="1.85546875" style="264" customWidth="1"/>
    <col min="5395" max="5395" width="5.7109375" style="264" customWidth="1"/>
    <col min="5396" max="5396" width="1.85546875" style="264" customWidth="1"/>
    <col min="5397" max="5397" width="5.85546875" style="264" customWidth="1"/>
    <col min="5398" max="5398" width="1.42578125" style="264" customWidth="1"/>
    <col min="5399" max="5399" width="6" style="264" customWidth="1"/>
    <col min="5400" max="5400" width="1.42578125" style="264" customWidth="1"/>
    <col min="5401" max="5401" width="4.7109375" style="264" customWidth="1"/>
    <col min="5402" max="5402" width="1.7109375" style="264" customWidth="1"/>
    <col min="5403" max="5403" width="8" style="264" customWidth="1"/>
    <col min="5404" max="5404" width="2.7109375" style="264" customWidth="1"/>
    <col min="5405" max="5632" width="11.42578125" style="264"/>
    <col min="5633" max="5633" width="21.42578125" style="264" customWidth="1"/>
    <col min="5634" max="5634" width="26.7109375" style="264" customWidth="1"/>
    <col min="5635" max="5635" width="5.85546875" style="264" customWidth="1"/>
    <col min="5636" max="5636" width="1.5703125" style="264" customWidth="1"/>
    <col min="5637" max="5637" width="5.5703125" style="264" customWidth="1"/>
    <col min="5638" max="5638" width="1.7109375" style="264" customWidth="1"/>
    <col min="5639" max="5639" width="4.85546875" style="264" customWidth="1"/>
    <col min="5640" max="5640" width="1.28515625" style="264" customWidth="1"/>
    <col min="5641" max="5641" width="5.5703125" style="264" bestFit="1" customWidth="1"/>
    <col min="5642" max="5642" width="1.42578125" style="264" customWidth="1"/>
    <col min="5643" max="5643" width="5.7109375" style="264" customWidth="1"/>
    <col min="5644" max="5644" width="1.7109375" style="264" customWidth="1"/>
    <col min="5645" max="5645" width="6" style="264" customWidth="1"/>
    <col min="5646" max="5646" width="1.28515625" style="264" customWidth="1"/>
    <col min="5647" max="5647" width="5.85546875" style="264" customWidth="1"/>
    <col min="5648" max="5648" width="2" style="264" customWidth="1"/>
    <col min="5649" max="5649" width="6" style="264" customWidth="1"/>
    <col min="5650" max="5650" width="1.85546875" style="264" customWidth="1"/>
    <col min="5651" max="5651" width="5.7109375" style="264" customWidth="1"/>
    <col min="5652" max="5652" width="1.85546875" style="264" customWidth="1"/>
    <col min="5653" max="5653" width="5.85546875" style="264" customWidth="1"/>
    <col min="5654" max="5654" width="1.42578125" style="264" customWidth="1"/>
    <col min="5655" max="5655" width="6" style="264" customWidth="1"/>
    <col min="5656" max="5656" width="1.42578125" style="264" customWidth="1"/>
    <col min="5657" max="5657" width="4.7109375" style="264" customWidth="1"/>
    <col min="5658" max="5658" width="1.7109375" style="264" customWidth="1"/>
    <col min="5659" max="5659" width="8" style="264" customWidth="1"/>
    <col min="5660" max="5660" width="2.7109375" style="264" customWidth="1"/>
    <col min="5661" max="5888" width="11.42578125" style="264"/>
    <col min="5889" max="5889" width="21.42578125" style="264" customWidth="1"/>
    <col min="5890" max="5890" width="26.7109375" style="264" customWidth="1"/>
    <col min="5891" max="5891" width="5.85546875" style="264" customWidth="1"/>
    <col min="5892" max="5892" width="1.5703125" style="264" customWidth="1"/>
    <col min="5893" max="5893" width="5.5703125" style="264" customWidth="1"/>
    <col min="5894" max="5894" width="1.7109375" style="264" customWidth="1"/>
    <col min="5895" max="5895" width="4.85546875" style="264" customWidth="1"/>
    <col min="5896" max="5896" width="1.28515625" style="264" customWidth="1"/>
    <col min="5897" max="5897" width="5.5703125" style="264" bestFit="1" customWidth="1"/>
    <col min="5898" max="5898" width="1.42578125" style="264" customWidth="1"/>
    <col min="5899" max="5899" width="5.7109375" style="264" customWidth="1"/>
    <col min="5900" max="5900" width="1.7109375" style="264" customWidth="1"/>
    <col min="5901" max="5901" width="6" style="264" customWidth="1"/>
    <col min="5902" max="5902" width="1.28515625" style="264" customWidth="1"/>
    <col min="5903" max="5903" width="5.85546875" style="264" customWidth="1"/>
    <col min="5904" max="5904" width="2" style="264" customWidth="1"/>
    <col min="5905" max="5905" width="6" style="264" customWidth="1"/>
    <col min="5906" max="5906" width="1.85546875" style="264" customWidth="1"/>
    <col min="5907" max="5907" width="5.7109375" style="264" customWidth="1"/>
    <col min="5908" max="5908" width="1.85546875" style="264" customWidth="1"/>
    <col min="5909" max="5909" width="5.85546875" style="264" customWidth="1"/>
    <col min="5910" max="5910" width="1.42578125" style="264" customWidth="1"/>
    <col min="5911" max="5911" width="6" style="264" customWidth="1"/>
    <col min="5912" max="5912" width="1.42578125" style="264" customWidth="1"/>
    <col min="5913" max="5913" width="4.7109375" style="264" customWidth="1"/>
    <col min="5914" max="5914" width="1.7109375" style="264" customWidth="1"/>
    <col min="5915" max="5915" width="8" style="264" customWidth="1"/>
    <col min="5916" max="5916" width="2.7109375" style="264" customWidth="1"/>
    <col min="5917" max="6144" width="11.42578125" style="264"/>
    <col min="6145" max="6145" width="21.42578125" style="264" customWidth="1"/>
    <col min="6146" max="6146" width="26.7109375" style="264" customWidth="1"/>
    <col min="6147" max="6147" width="5.85546875" style="264" customWidth="1"/>
    <col min="6148" max="6148" width="1.5703125" style="264" customWidth="1"/>
    <col min="6149" max="6149" width="5.5703125" style="264" customWidth="1"/>
    <col min="6150" max="6150" width="1.7109375" style="264" customWidth="1"/>
    <col min="6151" max="6151" width="4.85546875" style="264" customWidth="1"/>
    <col min="6152" max="6152" width="1.28515625" style="264" customWidth="1"/>
    <col min="6153" max="6153" width="5.5703125" style="264" bestFit="1" customWidth="1"/>
    <col min="6154" max="6154" width="1.42578125" style="264" customWidth="1"/>
    <col min="6155" max="6155" width="5.7109375" style="264" customWidth="1"/>
    <col min="6156" max="6156" width="1.7109375" style="264" customWidth="1"/>
    <col min="6157" max="6157" width="6" style="264" customWidth="1"/>
    <col min="6158" max="6158" width="1.28515625" style="264" customWidth="1"/>
    <col min="6159" max="6159" width="5.85546875" style="264" customWidth="1"/>
    <col min="6160" max="6160" width="2" style="264" customWidth="1"/>
    <col min="6161" max="6161" width="6" style="264" customWidth="1"/>
    <col min="6162" max="6162" width="1.85546875" style="264" customWidth="1"/>
    <col min="6163" max="6163" width="5.7109375" style="264" customWidth="1"/>
    <col min="6164" max="6164" width="1.85546875" style="264" customWidth="1"/>
    <col min="6165" max="6165" width="5.85546875" style="264" customWidth="1"/>
    <col min="6166" max="6166" width="1.42578125" style="264" customWidth="1"/>
    <col min="6167" max="6167" width="6" style="264" customWidth="1"/>
    <col min="6168" max="6168" width="1.42578125" style="264" customWidth="1"/>
    <col min="6169" max="6169" width="4.7109375" style="264" customWidth="1"/>
    <col min="6170" max="6170" width="1.7109375" style="264" customWidth="1"/>
    <col min="6171" max="6171" width="8" style="264" customWidth="1"/>
    <col min="6172" max="6172" width="2.7109375" style="264" customWidth="1"/>
    <col min="6173" max="6400" width="11.42578125" style="264"/>
    <col min="6401" max="6401" width="21.42578125" style="264" customWidth="1"/>
    <col min="6402" max="6402" width="26.7109375" style="264" customWidth="1"/>
    <col min="6403" max="6403" width="5.85546875" style="264" customWidth="1"/>
    <col min="6404" max="6404" width="1.5703125" style="264" customWidth="1"/>
    <col min="6405" max="6405" width="5.5703125" style="264" customWidth="1"/>
    <col min="6406" max="6406" width="1.7109375" style="264" customWidth="1"/>
    <col min="6407" max="6407" width="4.85546875" style="264" customWidth="1"/>
    <col min="6408" max="6408" width="1.28515625" style="264" customWidth="1"/>
    <col min="6409" max="6409" width="5.5703125" style="264" bestFit="1" customWidth="1"/>
    <col min="6410" max="6410" width="1.42578125" style="264" customWidth="1"/>
    <col min="6411" max="6411" width="5.7109375" style="264" customWidth="1"/>
    <col min="6412" max="6412" width="1.7109375" style="264" customWidth="1"/>
    <col min="6413" max="6413" width="6" style="264" customWidth="1"/>
    <col min="6414" max="6414" width="1.28515625" style="264" customWidth="1"/>
    <col min="6415" max="6415" width="5.85546875" style="264" customWidth="1"/>
    <col min="6416" max="6416" width="2" style="264" customWidth="1"/>
    <col min="6417" max="6417" width="6" style="264" customWidth="1"/>
    <col min="6418" max="6418" width="1.85546875" style="264" customWidth="1"/>
    <col min="6419" max="6419" width="5.7109375" style="264" customWidth="1"/>
    <col min="6420" max="6420" width="1.85546875" style="264" customWidth="1"/>
    <col min="6421" max="6421" width="5.85546875" style="264" customWidth="1"/>
    <col min="6422" max="6422" width="1.42578125" style="264" customWidth="1"/>
    <col min="6423" max="6423" width="6" style="264" customWidth="1"/>
    <col min="6424" max="6424" width="1.42578125" style="264" customWidth="1"/>
    <col min="6425" max="6425" width="4.7109375" style="264" customWidth="1"/>
    <col min="6426" max="6426" width="1.7109375" style="264" customWidth="1"/>
    <col min="6427" max="6427" width="8" style="264" customWidth="1"/>
    <col min="6428" max="6428" width="2.7109375" style="264" customWidth="1"/>
    <col min="6429" max="6656" width="11.42578125" style="264"/>
    <col min="6657" max="6657" width="21.42578125" style="264" customWidth="1"/>
    <col min="6658" max="6658" width="26.7109375" style="264" customWidth="1"/>
    <col min="6659" max="6659" width="5.85546875" style="264" customWidth="1"/>
    <col min="6660" max="6660" width="1.5703125" style="264" customWidth="1"/>
    <col min="6661" max="6661" width="5.5703125" style="264" customWidth="1"/>
    <col min="6662" max="6662" width="1.7109375" style="264" customWidth="1"/>
    <col min="6663" max="6663" width="4.85546875" style="264" customWidth="1"/>
    <col min="6664" max="6664" width="1.28515625" style="264" customWidth="1"/>
    <col min="6665" max="6665" width="5.5703125" style="264" bestFit="1" customWidth="1"/>
    <col min="6666" max="6666" width="1.42578125" style="264" customWidth="1"/>
    <col min="6667" max="6667" width="5.7109375" style="264" customWidth="1"/>
    <col min="6668" max="6668" width="1.7109375" style="264" customWidth="1"/>
    <col min="6669" max="6669" width="6" style="264" customWidth="1"/>
    <col min="6670" max="6670" width="1.28515625" style="264" customWidth="1"/>
    <col min="6671" max="6671" width="5.85546875" style="264" customWidth="1"/>
    <col min="6672" max="6672" width="2" style="264" customWidth="1"/>
    <col min="6673" max="6673" width="6" style="264" customWidth="1"/>
    <col min="6674" max="6674" width="1.85546875" style="264" customWidth="1"/>
    <col min="6675" max="6675" width="5.7109375" style="264" customWidth="1"/>
    <col min="6676" max="6676" width="1.85546875" style="264" customWidth="1"/>
    <col min="6677" max="6677" width="5.85546875" style="264" customWidth="1"/>
    <col min="6678" max="6678" width="1.42578125" style="264" customWidth="1"/>
    <col min="6679" max="6679" width="6" style="264" customWidth="1"/>
    <col min="6680" max="6680" width="1.42578125" style="264" customWidth="1"/>
    <col min="6681" max="6681" width="4.7109375" style="264" customWidth="1"/>
    <col min="6682" max="6682" width="1.7109375" style="264" customWidth="1"/>
    <col min="6683" max="6683" width="8" style="264" customWidth="1"/>
    <col min="6684" max="6684" width="2.7109375" style="264" customWidth="1"/>
    <col min="6685" max="6912" width="11.42578125" style="264"/>
    <col min="6913" max="6913" width="21.42578125" style="264" customWidth="1"/>
    <col min="6914" max="6914" width="26.7109375" style="264" customWidth="1"/>
    <col min="6915" max="6915" width="5.85546875" style="264" customWidth="1"/>
    <col min="6916" max="6916" width="1.5703125" style="264" customWidth="1"/>
    <col min="6917" max="6917" width="5.5703125" style="264" customWidth="1"/>
    <col min="6918" max="6918" width="1.7109375" style="264" customWidth="1"/>
    <col min="6919" max="6919" width="4.85546875" style="264" customWidth="1"/>
    <col min="6920" max="6920" width="1.28515625" style="264" customWidth="1"/>
    <col min="6921" max="6921" width="5.5703125" style="264" bestFit="1" customWidth="1"/>
    <col min="6922" max="6922" width="1.42578125" style="264" customWidth="1"/>
    <col min="6923" max="6923" width="5.7109375" style="264" customWidth="1"/>
    <col min="6924" max="6924" width="1.7109375" style="264" customWidth="1"/>
    <col min="6925" max="6925" width="6" style="264" customWidth="1"/>
    <col min="6926" max="6926" width="1.28515625" style="264" customWidth="1"/>
    <col min="6927" max="6927" width="5.85546875" style="264" customWidth="1"/>
    <col min="6928" max="6928" width="2" style="264" customWidth="1"/>
    <col min="6929" max="6929" width="6" style="264" customWidth="1"/>
    <col min="6930" max="6930" width="1.85546875" style="264" customWidth="1"/>
    <col min="6931" max="6931" width="5.7109375" style="264" customWidth="1"/>
    <col min="6932" max="6932" width="1.85546875" style="264" customWidth="1"/>
    <col min="6933" max="6933" width="5.85546875" style="264" customWidth="1"/>
    <col min="6934" max="6934" width="1.42578125" style="264" customWidth="1"/>
    <col min="6935" max="6935" width="6" style="264" customWidth="1"/>
    <col min="6936" max="6936" width="1.42578125" style="264" customWidth="1"/>
    <col min="6937" max="6937" width="4.7109375" style="264" customWidth="1"/>
    <col min="6938" max="6938" width="1.7109375" style="264" customWidth="1"/>
    <col min="6939" max="6939" width="8" style="264" customWidth="1"/>
    <col min="6940" max="6940" width="2.7109375" style="264" customWidth="1"/>
    <col min="6941" max="7168" width="11.42578125" style="264"/>
    <col min="7169" max="7169" width="21.42578125" style="264" customWidth="1"/>
    <col min="7170" max="7170" width="26.7109375" style="264" customWidth="1"/>
    <col min="7171" max="7171" width="5.85546875" style="264" customWidth="1"/>
    <col min="7172" max="7172" width="1.5703125" style="264" customWidth="1"/>
    <col min="7173" max="7173" width="5.5703125" style="264" customWidth="1"/>
    <col min="7174" max="7174" width="1.7109375" style="264" customWidth="1"/>
    <col min="7175" max="7175" width="4.85546875" style="264" customWidth="1"/>
    <col min="7176" max="7176" width="1.28515625" style="264" customWidth="1"/>
    <col min="7177" max="7177" width="5.5703125" style="264" bestFit="1" customWidth="1"/>
    <col min="7178" max="7178" width="1.42578125" style="264" customWidth="1"/>
    <col min="7179" max="7179" width="5.7109375" style="264" customWidth="1"/>
    <col min="7180" max="7180" width="1.7109375" style="264" customWidth="1"/>
    <col min="7181" max="7181" width="6" style="264" customWidth="1"/>
    <col min="7182" max="7182" width="1.28515625" style="264" customWidth="1"/>
    <col min="7183" max="7183" width="5.85546875" style="264" customWidth="1"/>
    <col min="7184" max="7184" width="2" style="264" customWidth="1"/>
    <col min="7185" max="7185" width="6" style="264" customWidth="1"/>
    <col min="7186" max="7186" width="1.85546875" style="264" customWidth="1"/>
    <col min="7187" max="7187" width="5.7109375" style="264" customWidth="1"/>
    <col min="7188" max="7188" width="1.85546875" style="264" customWidth="1"/>
    <col min="7189" max="7189" width="5.85546875" style="264" customWidth="1"/>
    <col min="7190" max="7190" width="1.42578125" style="264" customWidth="1"/>
    <col min="7191" max="7191" width="6" style="264" customWidth="1"/>
    <col min="7192" max="7192" width="1.42578125" style="264" customWidth="1"/>
    <col min="7193" max="7193" width="4.7109375" style="264" customWidth="1"/>
    <col min="7194" max="7194" width="1.7109375" style="264" customWidth="1"/>
    <col min="7195" max="7195" width="8" style="264" customWidth="1"/>
    <col min="7196" max="7196" width="2.7109375" style="264" customWidth="1"/>
    <col min="7197" max="7424" width="11.42578125" style="264"/>
    <col min="7425" max="7425" width="21.42578125" style="264" customWidth="1"/>
    <col min="7426" max="7426" width="26.7109375" style="264" customWidth="1"/>
    <col min="7427" max="7427" width="5.85546875" style="264" customWidth="1"/>
    <col min="7428" max="7428" width="1.5703125" style="264" customWidth="1"/>
    <col min="7429" max="7429" width="5.5703125" style="264" customWidth="1"/>
    <col min="7430" max="7430" width="1.7109375" style="264" customWidth="1"/>
    <col min="7431" max="7431" width="4.85546875" style="264" customWidth="1"/>
    <col min="7432" max="7432" width="1.28515625" style="264" customWidth="1"/>
    <col min="7433" max="7433" width="5.5703125" style="264" bestFit="1" customWidth="1"/>
    <col min="7434" max="7434" width="1.42578125" style="264" customWidth="1"/>
    <col min="7435" max="7435" width="5.7109375" style="264" customWidth="1"/>
    <col min="7436" max="7436" width="1.7109375" style="264" customWidth="1"/>
    <col min="7437" max="7437" width="6" style="264" customWidth="1"/>
    <col min="7438" max="7438" width="1.28515625" style="264" customWidth="1"/>
    <col min="7439" max="7439" width="5.85546875" style="264" customWidth="1"/>
    <col min="7440" max="7440" width="2" style="264" customWidth="1"/>
    <col min="7441" max="7441" width="6" style="264" customWidth="1"/>
    <col min="7442" max="7442" width="1.85546875" style="264" customWidth="1"/>
    <col min="7443" max="7443" width="5.7109375" style="264" customWidth="1"/>
    <col min="7444" max="7444" width="1.85546875" style="264" customWidth="1"/>
    <col min="7445" max="7445" width="5.85546875" style="264" customWidth="1"/>
    <col min="7446" max="7446" width="1.42578125" style="264" customWidth="1"/>
    <col min="7447" max="7447" width="6" style="264" customWidth="1"/>
    <col min="7448" max="7448" width="1.42578125" style="264" customWidth="1"/>
    <col min="7449" max="7449" width="4.7109375" style="264" customWidth="1"/>
    <col min="7450" max="7450" width="1.7109375" style="264" customWidth="1"/>
    <col min="7451" max="7451" width="8" style="264" customWidth="1"/>
    <col min="7452" max="7452" width="2.7109375" style="264" customWidth="1"/>
    <col min="7453" max="7680" width="11.42578125" style="264"/>
    <col min="7681" max="7681" width="21.42578125" style="264" customWidth="1"/>
    <col min="7682" max="7682" width="26.7109375" style="264" customWidth="1"/>
    <col min="7683" max="7683" width="5.85546875" style="264" customWidth="1"/>
    <col min="7684" max="7684" width="1.5703125" style="264" customWidth="1"/>
    <col min="7685" max="7685" width="5.5703125" style="264" customWidth="1"/>
    <col min="7686" max="7686" width="1.7109375" style="264" customWidth="1"/>
    <col min="7687" max="7687" width="4.85546875" style="264" customWidth="1"/>
    <col min="7688" max="7688" width="1.28515625" style="264" customWidth="1"/>
    <col min="7689" max="7689" width="5.5703125" style="264" bestFit="1" customWidth="1"/>
    <col min="7690" max="7690" width="1.42578125" style="264" customWidth="1"/>
    <col min="7691" max="7691" width="5.7109375" style="264" customWidth="1"/>
    <col min="7692" max="7692" width="1.7109375" style="264" customWidth="1"/>
    <col min="7693" max="7693" width="6" style="264" customWidth="1"/>
    <col min="7694" max="7694" width="1.28515625" style="264" customWidth="1"/>
    <col min="7695" max="7695" width="5.85546875" style="264" customWidth="1"/>
    <col min="7696" max="7696" width="2" style="264" customWidth="1"/>
    <col min="7697" max="7697" width="6" style="264" customWidth="1"/>
    <col min="7698" max="7698" width="1.85546875" style="264" customWidth="1"/>
    <col min="7699" max="7699" width="5.7109375" style="264" customWidth="1"/>
    <col min="7700" max="7700" width="1.85546875" style="264" customWidth="1"/>
    <col min="7701" max="7701" width="5.85546875" style="264" customWidth="1"/>
    <col min="7702" max="7702" width="1.42578125" style="264" customWidth="1"/>
    <col min="7703" max="7703" width="6" style="264" customWidth="1"/>
    <col min="7704" max="7704" width="1.42578125" style="264" customWidth="1"/>
    <col min="7705" max="7705" width="4.7109375" style="264" customWidth="1"/>
    <col min="7706" max="7706" width="1.7109375" style="264" customWidth="1"/>
    <col min="7707" max="7707" width="8" style="264" customWidth="1"/>
    <col min="7708" max="7708" width="2.7109375" style="264" customWidth="1"/>
    <col min="7709" max="7936" width="11.42578125" style="264"/>
    <col min="7937" max="7937" width="21.42578125" style="264" customWidth="1"/>
    <col min="7938" max="7938" width="26.7109375" style="264" customWidth="1"/>
    <col min="7939" max="7939" width="5.85546875" style="264" customWidth="1"/>
    <col min="7940" max="7940" width="1.5703125" style="264" customWidth="1"/>
    <col min="7941" max="7941" width="5.5703125" style="264" customWidth="1"/>
    <col min="7942" max="7942" width="1.7109375" style="264" customWidth="1"/>
    <col min="7943" max="7943" width="4.85546875" style="264" customWidth="1"/>
    <col min="7944" max="7944" width="1.28515625" style="264" customWidth="1"/>
    <col min="7945" max="7945" width="5.5703125" style="264" bestFit="1" customWidth="1"/>
    <col min="7946" max="7946" width="1.42578125" style="264" customWidth="1"/>
    <col min="7947" max="7947" width="5.7109375" style="264" customWidth="1"/>
    <col min="7948" max="7948" width="1.7109375" style="264" customWidth="1"/>
    <col min="7949" max="7949" width="6" style="264" customWidth="1"/>
    <col min="7950" max="7950" width="1.28515625" style="264" customWidth="1"/>
    <col min="7951" max="7951" width="5.85546875" style="264" customWidth="1"/>
    <col min="7952" max="7952" width="2" style="264" customWidth="1"/>
    <col min="7953" max="7953" width="6" style="264" customWidth="1"/>
    <col min="7954" max="7954" width="1.85546875" style="264" customWidth="1"/>
    <col min="7955" max="7955" width="5.7109375" style="264" customWidth="1"/>
    <col min="7956" max="7956" width="1.85546875" style="264" customWidth="1"/>
    <col min="7957" max="7957" width="5.85546875" style="264" customWidth="1"/>
    <col min="7958" max="7958" width="1.42578125" style="264" customWidth="1"/>
    <col min="7959" max="7959" width="6" style="264" customWidth="1"/>
    <col min="7960" max="7960" width="1.42578125" style="264" customWidth="1"/>
    <col min="7961" max="7961" width="4.7109375" style="264" customWidth="1"/>
    <col min="7962" max="7962" width="1.7109375" style="264" customWidth="1"/>
    <col min="7963" max="7963" width="8" style="264" customWidth="1"/>
    <col min="7964" max="7964" width="2.7109375" style="264" customWidth="1"/>
    <col min="7965" max="8192" width="11.42578125" style="264"/>
    <col min="8193" max="8193" width="21.42578125" style="264" customWidth="1"/>
    <col min="8194" max="8194" width="26.7109375" style="264" customWidth="1"/>
    <col min="8195" max="8195" width="5.85546875" style="264" customWidth="1"/>
    <col min="8196" max="8196" width="1.5703125" style="264" customWidth="1"/>
    <col min="8197" max="8197" width="5.5703125" style="264" customWidth="1"/>
    <col min="8198" max="8198" width="1.7109375" style="264" customWidth="1"/>
    <col min="8199" max="8199" width="4.85546875" style="264" customWidth="1"/>
    <col min="8200" max="8200" width="1.28515625" style="264" customWidth="1"/>
    <col min="8201" max="8201" width="5.5703125" style="264" bestFit="1" customWidth="1"/>
    <col min="8202" max="8202" width="1.42578125" style="264" customWidth="1"/>
    <col min="8203" max="8203" width="5.7109375" style="264" customWidth="1"/>
    <col min="8204" max="8204" width="1.7109375" style="264" customWidth="1"/>
    <col min="8205" max="8205" width="6" style="264" customWidth="1"/>
    <col min="8206" max="8206" width="1.28515625" style="264" customWidth="1"/>
    <col min="8207" max="8207" width="5.85546875" style="264" customWidth="1"/>
    <col min="8208" max="8208" width="2" style="264" customWidth="1"/>
    <col min="8209" max="8209" width="6" style="264" customWidth="1"/>
    <col min="8210" max="8210" width="1.85546875" style="264" customWidth="1"/>
    <col min="8211" max="8211" width="5.7109375" style="264" customWidth="1"/>
    <col min="8212" max="8212" width="1.85546875" style="264" customWidth="1"/>
    <col min="8213" max="8213" width="5.85546875" style="264" customWidth="1"/>
    <col min="8214" max="8214" width="1.42578125" style="264" customWidth="1"/>
    <col min="8215" max="8215" width="6" style="264" customWidth="1"/>
    <col min="8216" max="8216" width="1.42578125" style="264" customWidth="1"/>
    <col min="8217" max="8217" width="4.7109375" style="264" customWidth="1"/>
    <col min="8218" max="8218" width="1.7109375" style="264" customWidth="1"/>
    <col min="8219" max="8219" width="8" style="264" customWidth="1"/>
    <col min="8220" max="8220" width="2.7109375" style="264" customWidth="1"/>
    <col min="8221" max="8448" width="11.42578125" style="264"/>
    <col min="8449" max="8449" width="21.42578125" style="264" customWidth="1"/>
    <col min="8450" max="8450" width="26.7109375" style="264" customWidth="1"/>
    <col min="8451" max="8451" width="5.85546875" style="264" customWidth="1"/>
    <col min="8452" max="8452" width="1.5703125" style="264" customWidth="1"/>
    <col min="8453" max="8453" width="5.5703125" style="264" customWidth="1"/>
    <col min="8454" max="8454" width="1.7109375" style="264" customWidth="1"/>
    <col min="8455" max="8455" width="4.85546875" style="264" customWidth="1"/>
    <col min="8456" max="8456" width="1.28515625" style="264" customWidth="1"/>
    <col min="8457" max="8457" width="5.5703125" style="264" bestFit="1" customWidth="1"/>
    <col min="8458" max="8458" width="1.42578125" style="264" customWidth="1"/>
    <col min="8459" max="8459" width="5.7109375" style="264" customWidth="1"/>
    <col min="8460" max="8460" width="1.7109375" style="264" customWidth="1"/>
    <col min="8461" max="8461" width="6" style="264" customWidth="1"/>
    <col min="8462" max="8462" width="1.28515625" style="264" customWidth="1"/>
    <col min="8463" max="8463" width="5.85546875" style="264" customWidth="1"/>
    <col min="8464" max="8464" width="2" style="264" customWidth="1"/>
    <col min="8465" max="8465" width="6" style="264" customWidth="1"/>
    <col min="8466" max="8466" width="1.85546875" style="264" customWidth="1"/>
    <col min="8467" max="8467" width="5.7109375" style="264" customWidth="1"/>
    <col min="8468" max="8468" width="1.85546875" style="264" customWidth="1"/>
    <col min="8469" max="8469" width="5.85546875" style="264" customWidth="1"/>
    <col min="8470" max="8470" width="1.42578125" style="264" customWidth="1"/>
    <col min="8471" max="8471" width="6" style="264" customWidth="1"/>
    <col min="8472" max="8472" width="1.42578125" style="264" customWidth="1"/>
    <col min="8473" max="8473" width="4.7109375" style="264" customWidth="1"/>
    <col min="8474" max="8474" width="1.7109375" style="264" customWidth="1"/>
    <col min="8475" max="8475" width="8" style="264" customWidth="1"/>
    <col min="8476" max="8476" width="2.7109375" style="264" customWidth="1"/>
    <col min="8477" max="8704" width="11.42578125" style="264"/>
    <col min="8705" max="8705" width="21.42578125" style="264" customWidth="1"/>
    <col min="8706" max="8706" width="26.7109375" style="264" customWidth="1"/>
    <col min="8707" max="8707" width="5.85546875" style="264" customWidth="1"/>
    <col min="8708" max="8708" width="1.5703125" style="264" customWidth="1"/>
    <col min="8709" max="8709" width="5.5703125" style="264" customWidth="1"/>
    <col min="8710" max="8710" width="1.7109375" style="264" customWidth="1"/>
    <col min="8711" max="8711" width="4.85546875" style="264" customWidth="1"/>
    <col min="8712" max="8712" width="1.28515625" style="264" customWidth="1"/>
    <col min="8713" max="8713" width="5.5703125" style="264" bestFit="1" customWidth="1"/>
    <col min="8714" max="8714" width="1.42578125" style="264" customWidth="1"/>
    <col min="8715" max="8715" width="5.7109375" style="264" customWidth="1"/>
    <col min="8716" max="8716" width="1.7109375" style="264" customWidth="1"/>
    <col min="8717" max="8717" width="6" style="264" customWidth="1"/>
    <col min="8718" max="8718" width="1.28515625" style="264" customWidth="1"/>
    <col min="8719" max="8719" width="5.85546875" style="264" customWidth="1"/>
    <col min="8720" max="8720" width="2" style="264" customWidth="1"/>
    <col min="8721" max="8721" width="6" style="264" customWidth="1"/>
    <col min="8722" max="8722" width="1.85546875" style="264" customWidth="1"/>
    <col min="8723" max="8723" width="5.7109375" style="264" customWidth="1"/>
    <col min="8724" max="8724" width="1.85546875" style="264" customWidth="1"/>
    <col min="8725" max="8725" width="5.85546875" style="264" customWidth="1"/>
    <col min="8726" max="8726" width="1.42578125" style="264" customWidth="1"/>
    <col min="8727" max="8727" width="6" style="264" customWidth="1"/>
    <col min="8728" max="8728" width="1.42578125" style="264" customWidth="1"/>
    <col min="8729" max="8729" width="4.7109375" style="264" customWidth="1"/>
    <col min="8730" max="8730" width="1.7109375" style="264" customWidth="1"/>
    <col min="8731" max="8731" width="8" style="264" customWidth="1"/>
    <col min="8732" max="8732" width="2.7109375" style="264" customWidth="1"/>
    <col min="8733" max="8960" width="11.42578125" style="264"/>
    <col min="8961" max="8961" width="21.42578125" style="264" customWidth="1"/>
    <col min="8962" max="8962" width="26.7109375" style="264" customWidth="1"/>
    <col min="8963" max="8963" width="5.85546875" style="264" customWidth="1"/>
    <col min="8964" max="8964" width="1.5703125" style="264" customWidth="1"/>
    <col min="8965" max="8965" width="5.5703125" style="264" customWidth="1"/>
    <col min="8966" max="8966" width="1.7109375" style="264" customWidth="1"/>
    <col min="8967" max="8967" width="4.85546875" style="264" customWidth="1"/>
    <col min="8968" max="8968" width="1.28515625" style="264" customWidth="1"/>
    <col min="8969" max="8969" width="5.5703125" style="264" bestFit="1" customWidth="1"/>
    <col min="8970" max="8970" width="1.42578125" style="264" customWidth="1"/>
    <col min="8971" max="8971" width="5.7109375" style="264" customWidth="1"/>
    <col min="8972" max="8972" width="1.7109375" style="264" customWidth="1"/>
    <col min="8973" max="8973" width="6" style="264" customWidth="1"/>
    <col min="8974" max="8974" width="1.28515625" style="264" customWidth="1"/>
    <col min="8975" max="8975" width="5.85546875" style="264" customWidth="1"/>
    <col min="8976" max="8976" width="2" style="264" customWidth="1"/>
    <col min="8977" max="8977" width="6" style="264" customWidth="1"/>
    <col min="8978" max="8978" width="1.85546875" style="264" customWidth="1"/>
    <col min="8979" max="8979" width="5.7109375" style="264" customWidth="1"/>
    <col min="8980" max="8980" width="1.85546875" style="264" customWidth="1"/>
    <col min="8981" max="8981" width="5.85546875" style="264" customWidth="1"/>
    <col min="8982" max="8982" width="1.42578125" style="264" customWidth="1"/>
    <col min="8983" max="8983" width="6" style="264" customWidth="1"/>
    <col min="8984" max="8984" width="1.42578125" style="264" customWidth="1"/>
    <col min="8985" max="8985" width="4.7109375" style="264" customWidth="1"/>
    <col min="8986" max="8986" width="1.7109375" style="264" customWidth="1"/>
    <col min="8987" max="8987" width="8" style="264" customWidth="1"/>
    <col min="8988" max="8988" width="2.7109375" style="264" customWidth="1"/>
    <col min="8989" max="9216" width="11.42578125" style="264"/>
    <col min="9217" max="9217" width="21.42578125" style="264" customWidth="1"/>
    <col min="9218" max="9218" width="26.7109375" style="264" customWidth="1"/>
    <col min="9219" max="9219" width="5.85546875" style="264" customWidth="1"/>
    <col min="9220" max="9220" width="1.5703125" style="264" customWidth="1"/>
    <col min="9221" max="9221" width="5.5703125" style="264" customWidth="1"/>
    <col min="9222" max="9222" width="1.7109375" style="264" customWidth="1"/>
    <col min="9223" max="9223" width="4.85546875" style="264" customWidth="1"/>
    <col min="9224" max="9224" width="1.28515625" style="264" customWidth="1"/>
    <col min="9225" max="9225" width="5.5703125" style="264" bestFit="1" customWidth="1"/>
    <col min="9226" max="9226" width="1.42578125" style="264" customWidth="1"/>
    <col min="9227" max="9227" width="5.7109375" style="264" customWidth="1"/>
    <col min="9228" max="9228" width="1.7109375" style="264" customWidth="1"/>
    <col min="9229" max="9229" width="6" style="264" customWidth="1"/>
    <col min="9230" max="9230" width="1.28515625" style="264" customWidth="1"/>
    <col min="9231" max="9231" width="5.85546875" style="264" customWidth="1"/>
    <col min="9232" max="9232" width="2" style="264" customWidth="1"/>
    <col min="9233" max="9233" width="6" style="264" customWidth="1"/>
    <col min="9234" max="9234" width="1.85546875" style="264" customWidth="1"/>
    <col min="9235" max="9235" width="5.7109375" style="264" customWidth="1"/>
    <col min="9236" max="9236" width="1.85546875" style="264" customWidth="1"/>
    <col min="9237" max="9237" width="5.85546875" style="264" customWidth="1"/>
    <col min="9238" max="9238" width="1.42578125" style="264" customWidth="1"/>
    <col min="9239" max="9239" width="6" style="264" customWidth="1"/>
    <col min="9240" max="9240" width="1.42578125" style="264" customWidth="1"/>
    <col min="9241" max="9241" width="4.7109375" style="264" customWidth="1"/>
    <col min="9242" max="9242" width="1.7109375" style="264" customWidth="1"/>
    <col min="9243" max="9243" width="8" style="264" customWidth="1"/>
    <col min="9244" max="9244" width="2.7109375" style="264" customWidth="1"/>
    <col min="9245" max="9472" width="11.42578125" style="264"/>
    <col min="9473" max="9473" width="21.42578125" style="264" customWidth="1"/>
    <col min="9474" max="9474" width="26.7109375" style="264" customWidth="1"/>
    <col min="9475" max="9475" width="5.85546875" style="264" customWidth="1"/>
    <col min="9476" max="9476" width="1.5703125" style="264" customWidth="1"/>
    <col min="9477" max="9477" width="5.5703125" style="264" customWidth="1"/>
    <col min="9478" max="9478" width="1.7109375" style="264" customWidth="1"/>
    <col min="9479" max="9479" width="4.85546875" style="264" customWidth="1"/>
    <col min="9480" max="9480" width="1.28515625" style="264" customWidth="1"/>
    <col min="9481" max="9481" width="5.5703125" style="264" bestFit="1" customWidth="1"/>
    <col min="9482" max="9482" width="1.42578125" style="264" customWidth="1"/>
    <col min="9483" max="9483" width="5.7109375" style="264" customWidth="1"/>
    <col min="9484" max="9484" width="1.7109375" style="264" customWidth="1"/>
    <col min="9485" max="9485" width="6" style="264" customWidth="1"/>
    <col min="9486" max="9486" width="1.28515625" style="264" customWidth="1"/>
    <col min="9487" max="9487" width="5.85546875" style="264" customWidth="1"/>
    <col min="9488" max="9488" width="2" style="264" customWidth="1"/>
    <col min="9489" max="9489" width="6" style="264" customWidth="1"/>
    <col min="9490" max="9490" width="1.85546875" style="264" customWidth="1"/>
    <col min="9491" max="9491" width="5.7109375" style="264" customWidth="1"/>
    <col min="9492" max="9492" width="1.85546875" style="264" customWidth="1"/>
    <col min="9493" max="9493" width="5.85546875" style="264" customWidth="1"/>
    <col min="9494" max="9494" width="1.42578125" style="264" customWidth="1"/>
    <col min="9495" max="9495" width="6" style="264" customWidth="1"/>
    <col min="9496" max="9496" width="1.42578125" style="264" customWidth="1"/>
    <col min="9497" max="9497" width="4.7109375" style="264" customWidth="1"/>
    <col min="9498" max="9498" width="1.7109375" style="264" customWidth="1"/>
    <col min="9499" max="9499" width="8" style="264" customWidth="1"/>
    <col min="9500" max="9500" width="2.7109375" style="264" customWidth="1"/>
    <col min="9501" max="9728" width="11.42578125" style="264"/>
    <col min="9729" max="9729" width="21.42578125" style="264" customWidth="1"/>
    <col min="9730" max="9730" width="26.7109375" style="264" customWidth="1"/>
    <col min="9731" max="9731" width="5.85546875" style="264" customWidth="1"/>
    <col min="9732" max="9732" width="1.5703125" style="264" customWidth="1"/>
    <col min="9733" max="9733" width="5.5703125" style="264" customWidth="1"/>
    <col min="9734" max="9734" width="1.7109375" style="264" customWidth="1"/>
    <col min="9735" max="9735" width="4.85546875" style="264" customWidth="1"/>
    <col min="9736" max="9736" width="1.28515625" style="264" customWidth="1"/>
    <col min="9737" max="9737" width="5.5703125" style="264" bestFit="1" customWidth="1"/>
    <col min="9738" max="9738" width="1.42578125" style="264" customWidth="1"/>
    <col min="9739" max="9739" width="5.7109375" style="264" customWidth="1"/>
    <col min="9740" max="9740" width="1.7109375" style="264" customWidth="1"/>
    <col min="9741" max="9741" width="6" style="264" customWidth="1"/>
    <col min="9742" max="9742" width="1.28515625" style="264" customWidth="1"/>
    <col min="9743" max="9743" width="5.85546875" style="264" customWidth="1"/>
    <col min="9744" max="9744" width="2" style="264" customWidth="1"/>
    <col min="9745" max="9745" width="6" style="264" customWidth="1"/>
    <col min="9746" max="9746" width="1.85546875" style="264" customWidth="1"/>
    <col min="9747" max="9747" width="5.7109375" style="264" customWidth="1"/>
    <col min="9748" max="9748" width="1.85546875" style="264" customWidth="1"/>
    <col min="9749" max="9749" width="5.85546875" style="264" customWidth="1"/>
    <col min="9750" max="9750" width="1.42578125" style="264" customWidth="1"/>
    <col min="9751" max="9751" width="6" style="264" customWidth="1"/>
    <col min="9752" max="9752" width="1.42578125" style="264" customWidth="1"/>
    <col min="9753" max="9753" width="4.7109375" style="264" customWidth="1"/>
    <col min="9754" max="9754" width="1.7109375" style="264" customWidth="1"/>
    <col min="9755" max="9755" width="8" style="264" customWidth="1"/>
    <col min="9756" max="9756" width="2.7109375" style="264" customWidth="1"/>
    <col min="9757" max="9984" width="11.42578125" style="264"/>
    <col min="9985" max="9985" width="21.42578125" style="264" customWidth="1"/>
    <col min="9986" max="9986" width="26.7109375" style="264" customWidth="1"/>
    <col min="9987" max="9987" width="5.85546875" style="264" customWidth="1"/>
    <col min="9988" max="9988" width="1.5703125" style="264" customWidth="1"/>
    <col min="9989" max="9989" width="5.5703125" style="264" customWidth="1"/>
    <col min="9990" max="9990" width="1.7109375" style="264" customWidth="1"/>
    <col min="9991" max="9991" width="4.85546875" style="264" customWidth="1"/>
    <col min="9992" max="9992" width="1.28515625" style="264" customWidth="1"/>
    <col min="9993" max="9993" width="5.5703125" style="264" bestFit="1" customWidth="1"/>
    <col min="9994" max="9994" width="1.42578125" style="264" customWidth="1"/>
    <col min="9995" max="9995" width="5.7109375" style="264" customWidth="1"/>
    <col min="9996" max="9996" width="1.7109375" style="264" customWidth="1"/>
    <col min="9997" max="9997" width="6" style="264" customWidth="1"/>
    <col min="9998" max="9998" width="1.28515625" style="264" customWidth="1"/>
    <col min="9999" max="9999" width="5.85546875" style="264" customWidth="1"/>
    <col min="10000" max="10000" width="2" style="264" customWidth="1"/>
    <col min="10001" max="10001" width="6" style="264" customWidth="1"/>
    <col min="10002" max="10002" width="1.85546875" style="264" customWidth="1"/>
    <col min="10003" max="10003" width="5.7109375" style="264" customWidth="1"/>
    <col min="10004" max="10004" width="1.85546875" style="264" customWidth="1"/>
    <col min="10005" max="10005" width="5.85546875" style="264" customWidth="1"/>
    <col min="10006" max="10006" width="1.42578125" style="264" customWidth="1"/>
    <col min="10007" max="10007" width="6" style="264" customWidth="1"/>
    <col min="10008" max="10008" width="1.42578125" style="264" customWidth="1"/>
    <col min="10009" max="10009" width="4.7109375" style="264" customWidth="1"/>
    <col min="10010" max="10010" width="1.7109375" style="264" customWidth="1"/>
    <col min="10011" max="10011" width="8" style="264" customWidth="1"/>
    <col min="10012" max="10012" width="2.7109375" style="264" customWidth="1"/>
    <col min="10013" max="10240" width="11.42578125" style="264"/>
    <col min="10241" max="10241" width="21.42578125" style="264" customWidth="1"/>
    <col min="10242" max="10242" width="26.7109375" style="264" customWidth="1"/>
    <col min="10243" max="10243" width="5.85546875" style="264" customWidth="1"/>
    <col min="10244" max="10244" width="1.5703125" style="264" customWidth="1"/>
    <col min="10245" max="10245" width="5.5703125" style="264" customWidth="1"/>
    <col min="10246" max="10246" width="1.7109375" style="264" customWidth="1"/>
    <col min="10247" max="10247" width="4.85546875" style="264" customWidth="1"/>
    <col min="10248" max="10248" width="1.28515625" style="264" customWidth="1"/>
    <col min="10249" max="10249" width="5.5703125" style="264" bestFit="1" customWidth="1"/>
    <col min="10250" max="10250" width="1.42578125" style="264" customWidth="1"/>
    <col min="10251" max="10251" width="5.7109375" style="264" customWidth="1"/>
    <col min="10252" max="10252" width="1.7109375" style="264" customWidth="1"/>
    <col min="10253" max="10253" width="6" style="264" customWidth="1"/>
    <col min="10254" max="10254" width="1.28515625" style="264" customWidth="1"/>
    <col min="10255" max="10255" width="5.85546875" style="264" customWidth="1"/>
    <col min="10256" max="10256" width="2" style="264" customWidth="1"/>
    <col min="10257" max="10257" width="6" style="264" customWidth="1"/>
    <col min="10258" max="10258" width="1.85546875" style="264" customWidth="1"/>
    <col min="10259" max="10259" width="5.7109375" style="264" customWidth="1"/>
    <col min="10260" max="10260" width="1.85546875" style="264" customWidth="1"/>
    <col min="10261" max="10261" width="5.85546875" style="264" customWidth="1"/>
    <col min="10262" max="10262" width="1.42578125" style="264" customWidth="1"/>
    <col min="10263" max="10263" width="6" style="264" customWidth="1"/>
    <col min="10264" max="10264" width="1.42578125" style="264" customWidth="1"/>
    <col min="10265" max="10265" width="4.7109375" style="264" customWidth="1"/>
    <col min="10266" max="10266" width="1.7109375" style="264" customWidth="1"/>
    <col min="10267" max="10267" width="8" style="264" customWidth="1"/>
    <col min="10268" max="10268" width="2.7109375" style="264" customWidth="1"/>
    <col min="10269" max="10496" width="11.42578125" style="264"/>
    <col min="10497" max="10497" width="21.42578125" style="264" customWidth="1"/>
    <col min="10498" max="10498" width="26.7109375" style="264" customWidth="1"/>
    <col min="10499" max="10499" width="5.85546875" style="264" customWidth="1"/>
    <col min="10500" max="10500" width="1.5703125" style="264" customWidth="1"/>
    <col min="10501" max="10501" width="5.5703125" style="264" customWidth="1"/>
    <col min="10502" max="10502" width="1.7109375" style="264" customWidth="1"/>
    <col min="10503" max="10503" width="4.85546875" style="264" customWidth="1"/>
    <col min="10504" max="10504" width="1.28515625" style="264" customWidth="1"/>
    <col min="10505" max="10505" width="5.5703125" style="264" bestFit="1" customWidth="1"/>
    <col min="10506" max="10506" width="1.42578125" style="264" customWidth="1"/>
    <col min="10507" max="10507" width="5.7109375" style="264" customWidth="1"/>
    <col min="10508" max="10508" width="1.7109375" style="264" customWidth="1"/>
    <col min="10509" max="10509" width="6" style="264" customWidth="1"/>
    <col min="10510" max="10510" width="1.28515625" style="264" customWidth="1"/>
    <col min="10511" max="10511" width="5.85546875" style="264" customWidth="1"/>
    <col min="10512" max="10512" width="2" style="264" customWidth="1"/>
    <col min="10513" max="10513" width="6" style="264" customWidth="1"/>
    <col min="10514" max="10514" width="1.85546875" style="264" customWidth="1"/>
    <col min="10515" max="10515" width="5.7109375" style="264" customWidth="1"/>
    <col min="10516" max="10516" width="1.85546875" style="264" customWidth="1"/>
    <col min="10517" max="10517" width="5.85546875" style="264" customWidth="1"/>
    <col min="10518" max="10518" width="1.42578125" style="264" customWidth="1"/>
    <col min="10519" max="10519" width="6" style="264" customWidth="1"/>
    <col min="10520" max="10520" width="1.42578125" style="264" customWidth="1"/>
    <col min="10521" max="10521" width="4.7109375" style="264" customWidth="1"/>
    <col min="10522" max="10522" width="1.7109375" style="264" customWidth="1"/>
    <col min="10523" max="10523" width="8" style="264" customWidth="1"/>
    <col min="10524" max="10524" width="2.7109375" style="264" customWidth="1"/>
    <col min="10525" max="10752" width="11.42578125" style="264"/>
    <col min="10753" max="10753" width="21.42578125" style="264" customWidth="1"/>
    <col min="10754" max="10754" width="26.7109375" style="264" customWidth="1"/>
    <col min="10755" max="10755" width="5.85546875" style="264" customWidth="1"/>
    <col min="10756" max="10756" width="1.5703125" style="264" customWidth="1"/>
    <col min="10757" max="10757" width="5.5703125" style="264" customWidth="1"/>
    <col min="10758" max="10758" width="1.7109375" style="264" customWidth="1"/>
    <col min="10759" max="10759" width="4.85546875" style="264" customWidth="1"/>
    <col min="10760" max="10760" width="1.28515625" style="264" customWidth="1"/>
    <col min="10761" max="10761" width="5.5703125" style="264" bestFit="1" customWidth="1"/>
    <col min="10762" max="10762" width="1.42578125" style="264" customWidth="1"/>
    <col min="10763" max="10763" width="5.7109375" style="264" customWidth="1"/>
    <col min="10764" max="10764" width="1.7109375" style="264" customWidth="1"/>
    <col min="10765" max="10765" width="6" style="264" customWidth="1"/>
    <col min="10766" max="10766" width="1.28515625" style="264" customWidth="1"/>
    <col min="10767" max="10767" width="5.85546875" style="264" customWidth="1"/>
    <col min="10768" max="10768" width="2" style="264" customWidth="1"/>
    <col min="10769" max="10769" width="6" style="264" customWidth="1"/>
    <col min="10770" max="10770" width="1.85546875" style="264" customWidth="1"/>
    <col min="10771" max="10771" width="5.7109375" style="264" customWidth="1"/>
    <col min="10772" max="10772" width="1.85546875" style="264" customWidth="1"/>
    <col min="10773" max="10773" width="5.85546875" style="264" customWidth="1"/>
    <col min="10774" max="10774" width="1.42578125" style="264" customWidth="1"/>
    <col min="10775" max="10775" width="6" style="264" customWidth="1"/>
    <col min="10776" max="10776" width="1.42578125" style="264" customWidth="1"/>
    <col min="10777" max="10777" width="4.7109375" style="264" customWidth="1"/>
    <col min="10778" max="10778" width="1.7109375" style="264" customWidth="1"/>
    <col min="10779" max="10779" width="8" style="264" customWidth="1"/>
    <col min="10780" max="10780" width="2.7109375" style="264" customWidth="1"/>
    <col min="10781" max="11008" width="11.42578125" style="264"/>
    <col min="11009" max="11009" width="21.42578125" style="264" customWidth="1"/>
    <col min="11010" max="11010" width="26.7109375" style="264" customWidth="1"/>
    <col min="11011" max="11011" width="5.85546875" style="264" customWidth="1"/>
    <col min="11012" max="11012" width="1.5703125" style="264" customWidth="1"/>
    <col min="11013" max="11013" width="5.5703125" style="264" customWidth="1"/>
    <col min="11014" max="11014" width="1.7109375" style="264" customWidth="1"/>
    <col min="11015" max="11015" width="4.85546875" style="264" customWidth="1"/>
    <col min="11016" max="11016" width="1.28515625" style="264" customWidth="1"/>
    <col min="11017" max="11017" width="5.5703125" style="264" bestFit="1" customWidth="1"/>
    <col min="11018" max="11018" width="1.42578125" style="264" customWidth="1"/>
    <col min="11019" max="11019" width="5.7109375" style="264" customWidth="1"/>
    <col min="11020" max="11020" width="1.7109375" style="264" customWidth="1"/>
    <col min="11021" max="11021" width="6" style="264" customWidth="1"/>
    <col min="11022" max="11022" width="1.28515625" style="264" customWidth="1"/>
    <col min="11023" max="11023" width="5.85546875" style="264" customWidth="1"/>
    <col min="11024" max="11024" width="2" style="264" customWidth="1"/>
    <col min="11025" max="11025" width="6" style="264" customWidth="1"/>
    <col min="11026" max="11026" width="1.85546875" style="264" customWidth="1"/>
    <col min="11027" max="11027" width="5.7109375" style="264" customWidth="1"/>
    <col min="11028" max="11028" width="1.85546875" style="264" customWidth="1"/>
    <col min="11029" max="11029" width="5.85546875" style="264" customWidth="1"/>
    <col min="11030" max="11030" width="1.42578125" style="264" customWidth="1"/>
    <col min="11031" max="11031" width="6" style="264" customWidth="1"/>
    <col min="11032" max="11032" width="1.42578125" style="264" customWidth="1"/>
    <col min="11033" max="11033" width="4.7109375" style="264" customWidth="1"/>
    <col min="11034" max="11034" width="1.7109375" style="264" customWidth="1"/>
    <col min="11035" max="11035" width="8" style="264" customWidth="1"/>
    <col min="11036" max="11036" width="2.7109375" style="264" customWidth="1"/>
    <col min="11037" max="11264" width="11.42578125" style="264"/>
    <col min="11265" max="11265" width="21.42578125" style="264" customWidth="1"/>
    <col min="11266" max="11266" width="26.7109375" style="264" customWidth="1"/>
    <col min="11267" max="11267" width="5.85546875" style="264" customWidth="1"/>
    <col min="11268" max="11268" width="1.5703125" style="264" customWidth="1"/>
    <col min="11269" max="11269" width="5.5703125" style="264" customWidth="1"/>
    <col min="11270" max="11270" width="1.7109375" style="264" customWidth="1"/>
    <col min="11271" max="11271" width="4.85546875" style="264" customWidth="1"/>
    <col min="11272" max="11272" width="1.28515625" style="264" customWidth="1"/>
    <col min="11273" max="11273" width="5.5703125" style="264" bestFit="1" customWidth="1"/>
    <col min="11274" max="11274" width="1.42578125" style="264" customWidth="1"/>
    <col min="11275" max="11275" width="5.7109375" style="264" customWidth="1"/>
    <col min="11276" max="11276" width="1.7109375" style="264" customWidth="1"/>
    <col min="11277" max="11277" width="6" style="264" customWidth="1"/>
    <col min="11278" max="11278" width="1.28515625" style="264" customWidth="1"/>
    <col min="11279" max="11279" width="5.85546875" style="264" customWidth="1"/>
    <col min="11280" max="11280" width="2" style="264" customWidth="1"/>
    <col min="11281" max="11281" width="6" style="264" customWidth="1"/>
    <col min="11282" max="11282" width="1.85546875" style="264" customWidth="1"/>
    <col min="11283" max="11283" width="5.7109375" style="264" customWidth="1"/>
    <col min="11284" max="11284" width="1.85546875" style="264" customWidth="1"/>
    <col min="11285" max="11285" width="5.85546875" style="264" customWidth="1"/>
    <col min="11286" max="11286" width="1.42578125" style="264" customWidth="1"/>
    <col min="11287" max="11287" width="6" style="264" customWidth="1"/>
    <col min="11288" max="11288" width="1.42578125" style="264" customWidth="1"/>
    <col min="11289" max="11289" width="4.7109375" style="264" customWidth="1"/>
    <col min="11290" max="11290" width="1.7109375" style="264" customWidth="1"/>
    <col min="11291" max="11291" width="8" style="264" customWidth="1"/>
    <col min="11292" max="11292" width="2.7109375" style="264" customWidth="1"/>
    <col min="11293" max="11520" width="11.42578125" style="264"/>
    <col min="11521" max="11521" width="21.42578125" style="264" customWidth="1"/>
    <col min="11522" max="11522" width="26.7109375" style="264" customWidth="1"/>
    <col min="11523" max="11523" width="5.85546875" style="264" customWidth="1"/>
    <col min="11524" max="11524" width="1.5703125" style="264" customWidth="1"/>
    <col min="11525" max="11525" width="5.5703125" style="264" customWidth="1"/>
    <col min="11526" max="11526" width="1.7109375" style="264" customWidth="1"/>
    <col min="11527" max="11527" width="4.85546875" style="264" customWidth="1"/>
    <col min="11528" max="11528" width="1.28515625" style="264" customWidth="1"/>
    <col min="11529" max="11529" width="5.5703125" style="264" bestFit="1" customWidth="1"/>
    <col min="11530" max="11530" width="1.42578125" style="264" customWidth="1"/>
    <col min="11531" max="11531" width="5.7109375" style="264" customWidth="1"/>
    <col min="11532" max="11532" width="1.7109375" style="264" customWidth="1"/>
    <col min="11533" max="11533" width="6" style="264" customWidth="1"/>
    <col min="11534" max="11534" width="1.28515625" style="264" customWidth="1"/>
    <col min="11535" max="11535" width="5.85546875" style="264" customWidth="1"/>
    <col min="11536" max="11536" width="2" style="264" customWidth="1"/>
    <col min="11537" max="11537" width="6" style="264" customWidth="1"/>
    <col min="11538" max="11538" width="1.85546875" style="264" customWidth="1"/>
    <col min="11539" max="11539" width="5.7109375" style="264" customWidth="1"/>
    <col min="11540" max="11540" width="1.85546875" style="264" customWidth="1"/>
    <col min="11541" max="11541" width="5.85546875" style="264" customWidth="1"/>
    <col min="11542" max="11542" width="1.42578125" style="264" customWidth="1"/>
    <col min="11543" max="11543" width="6" style="264" customWidth="1"/>
    <col min="11544" max="11544" width="1.42578125" style="264" customWidth="1"/>
    <col min="11545" max="11545" width="4.7109375" style="264" customWidth="1"/>
    <col min="11546" max="11546" width="1.7109375" style="264" customWidth="1"/>
    <col min="11547" max="11547" width="8" style="264" customWidth="1"/>
    <col min="11548" max="11548" width="2.7109375" style="264" customWidth="1"/>
    <col min="11549" max="11776" width="11.42578125" style="264"/>
    <col min="11777" max="11777" width="21.42578125" style="264" customWidth="1"/>
    <col min="11778" max="11778" width="26.7109375" style="264" customWidth="1"/>
    <col min="11779" max="11779" width="5.85546875" style="264" customWidth="1"/>
    <col min="11780" max="11780" width="1.5703125" style="264" customWidth="1"/>
    <col min="11781" max="11781" width="5.5703125" style="264" customWidth="1"/>
    <col min="11782" max="11782" width="1.7109375" style="264" customWidth="1"/>
    <col min="11783" max="11783" width="4.85546875" style="264" customWidth="1"/>
    <col min="11784" max="11784" width="1.28515625" style="264" customWidth="1"/>
    <col min="11785" max="11785" width="5.5703125" style="264" bestFit="1" customWidth="1"/>
    <col min="11786" max="11786" width="1.42578125" style="264" customWidth="1"/>
    <col min="11787" max="11787" width="5.7109375" style="264" customWidth="1"/>
    <col min="11788" max="11788" width="1.7109375" style="264" customWidth="1"/>
    <col min="11789" max="11789" width="6" style="264" customWidth="1"/>
    <col min="11790" max="11790" width="1.28515625" style="264" customWidth="1"/>
    <col min="11791" max="11791" width="5.85546875" style="264" customWidth="1"/>
    <col min="11792" max="11792" width="2" style="264" customWidth="1"/>
    <col min="11793" max="11793" width="6" style="264" customWidth="1"/>
    <col min="11794" max="11794" width="1.85546875" style="264" customWidth="1"/>
    <col min="11795" max="11795" width="5.7109375" style="264" customWidth="1"/>
    <col min="11796" max="11796" width="1.85546875" style="264" customWidth="1"/>
    <col min="11797" max="11797" width="5.85546875" style="264" customWidth="1"/>
    <col min="11798" max="11798" width="1.42578125" style="264" customWidth="1"/>
    <col min="11799" max="11799" width="6" style="264" customWidth="1"/>
    <col min="11800" max="11800" width="1.42578125" style="264" customWidth="1"/>
    <col min="11801" max="11801" width="4.7109375" style="264" customWidth="1"/>
    <col min="11802" max="11802" width="1.7109375" style="264" customWidth="1"/>
    <col min="11803" max="11803" width="8" style="264" customWidth="1"/>
    <col min="11804" max="11804" width="2.7109375" style="264" customWidth="1"/>
    <col min="11805" max="12032" width="11.42578125" style="264"/>
    <col min="12033" max="12033" width="21.42578125" style="264" customWidth="1"/>
    <col min="12034" max="12034" width="26.7109375" style="264" customWidth="1"/>
    <col min="12035" max="12035" width="5.85546875" style="264" customWidth="1"/>
    <col min="12036" max="12036" width="1.5703125" style="264" customWidth="1"/>
    <col min="12037" max="12037" width="5.5703125" style="264" customWidth="1"/>
    <col min="12038" max="12038" width="1.7109375" style="264" customWidth="1"/>
    <col min="12039" max="12039" width="4.85546875" style="264" customWidth="1"/>
    <col min="12040" max="12040" width="1.28515625" style="264" customWidth="1"/>
    <col min="12041" max="12041" width="5.5703125" style="264" bestFit="1" customWidth="1"/>
    <col min="12042" max="12042" width="1.42578125" style="264" customWidth="1"/>
    <col min="12043" max="12043" width="5.7109375" style="264" customWidth="1"/>
    <col min="12044" max="12044" width="1.7109375" style="264" customWidth="1"/>
    <col min="12045" max="12045" width="6" style="264" customWidth="1"/>
    <col min="12046" max="12046" width="1.28515625" style="264" customWidth="1"/>
    <col min="12047" max="12047" width="5.85546875" style="264" customWidth="1"/>
    <col min="12048" max="12048" width="2" style="264" customWidth="1"/>
    <col min="12049" max="12049" width="6" style="264" customWidth="1"/>
    <col min="12050" max="12050" width="1.85546875" style="264" customWidth="1"/>
    <col min="12051" max="12051" width="5.7109375" style="264" customWidth="1"/>
    <col min="12052" max="12052" width="1.85546875" style="264" customWidth="1"/>
    <col min="12053" max="12053" width="5.85546875" style="264" customWidth="1"/>
    <col min="12054" max="12054" width="1.42578125" style="264" customWidth="1"/>
    <col min="12055" max="12055" width="6" style="264" customWidth="1"/>
    <col min="12056" max="12056" width="1.42578125" style="264" customWidth="1"/>
    <col min="12057" max="12057" width="4.7109375" style="264" customWidth="1"/>
    <col min="12058" max="12058" width="1.7109375" style="264" customWidth="1"/>
    <col min="12059" max="12059" width="8" style="264" customWidth="1"/>
    <col min="12060" max="12060" width="2.7109375" style="264" customWidth="1"/>
    <col min="12061" max="12288" width="11.42578125" style="264"/>
    <col min="12289" max="12289" width="21.42578125" style="264" customWidth="1"/>
    <col min="12290" max="12290" width="26.7109375" style="264" customWidth="1"/>
    <col min="12291" max="12291" width="5.85546875" style="264" customWidth="1"/>
    <col min="12292" max="12292" width="1.5703125" style="264" customWidth="1"/>
    <col min="12293" max="12293" width="5.5703125" style="264" customWidth="1"/>
    <col min="12294" max="12294" width="1.7109375" style="264" customWidth="1"/>
    <col min="12295" max="12295" width="4.85546875" style="264" customWidth="1"/>
    <col min="12296" max="12296" width="1.28515625" style="264" customWidth="1"/>
    <col min="12297" max="12297" width="5.5703125" style="264" bestFit="1" customWidth="1"/>
    <col min="12298" max="12298" width="1.42578125" style="264" customWidth="1"/>
    <col min="12299" max="12299" width="5.7109375" style="264" customWidth="1"/>
    <col min="12300" max="12300" width="1.7109375" style="264" customWidth="1"/>
    <col min="12301" max="12301" width="6" style="264" customWidth="1"/>
    <col min="12302" max="12302" width="1.28515625" style="264" customWidth="1"/>
    <col min="12303" max="12303" width="5.85546875" style="264" customWidth="1"/>
    <col min="12304" max="12304" width="2" style="264" customWidth="1"/>
    <col min="12305" max="12305" width="6" style="264" customWidth="1"/>
    <col min="12306" max="12306" width="1.85546875" style="264" customWidth="1"/>
    <col min="12307" max="12307" width="5.7109375" style="264" customWidth="1"/>
    <col min="12308" max="12308" width="1.85546875" style="264" customWidth="1"/>
    <col min="12309" max="12309" width="5.85546875" style="264" customWidth="1"/>
    <col min="12310" max="12310" width="1.42578125" style="264" customWidth="1"/>
    <col min="12311" max="12311" width="6" style="264" customWidth="1"/>
    <col min="12312" max="12312" width="1.42578125" style="264" customWidth="1"/>
    <col min="12313" max="12313" width="4.7109375" style="264" customWidth="1"/>
    <col min="12314" max="12314" width="1.7109375" style="264" customWidth="1"/>
    <col min="12315" max="12315" width="8" style="264" customWidth="1"/>
    <col min="12316" max="12316" width="2.7109375" style="264" customWidth="1"/>
    <col min="12317" max="12544" width="11.42578125" style="264"/>
    <col min="12545" max="12545" width="21.42578125" style="264" customWidth="1"/>
    <col min="12546" max="12546" width="26.7109375" style="264" customWidth="1"/>
    <col min="12547" max="12547" width="5.85546875" style="264" customWidth="1"/>
    <col min="12548" max="12548" width="1.5703125" style="264" customWidth="1"/>
    <col min="12549" max="12549" width="5.5703125" style="264" customWidth="1"/>
    <col min="12550" max="12550" width="1.7109375" style="264" customWidth="1"/>
    <col min="12551" max="12551" width="4.85546875" style="264" customWidth="1"/>
    <col min="12552" max="12552" width="1.28515625" style="264" customWidth="1"/>
    <col min="12553" max="12553" width="5.5703125" style="264" bestFit="1" customWidth="1"/>
    <col min="12554" max="12554" width="1.42578125" style="264" customWidth="1"/>
    <col min="12555" max="12555" width="5.7109375" style="264" customWidth="1"/>
    <col min="12556" max="12556" width="1.7109375" style="264" customWidth="1"/>
    <col min="12557" max="12557" width="6" style="264" customWidth="1"/>
    <col min="12558" max="12558" width="1.28515625" style="264" customWidth="1"/>
    <col min="12559" max="12559" width="5.85546875" style="264" customWidth="1"/>
    <col min="12560" max="12560" width="2" style="264" customWidth="1"/>
    <col min="12561" max="12561" width="6" style="264" customWidth="1"/>
    <col min="12562" max="12562" width="1.85546875" style="264" customWidth="1"/>
    <col min="12563" max="12563" width="5.7109375" style="264" customWidth="1"/>
    <col min="12564" max="12564" width="1.85546875" style="264" customWidth="1"/>
    <col min="12565" max="12565" width="5.85546875" style="264" customWidth="1"/>
    <col min="12566" max="12566" width="1.42578125" style="264" customWidth="1"/>
    <col min="12567" max="12567" width="6" style="264" customWidth="1"/>
    <col min="12568" max="12568" width="1.42578125" style="264" customWidth="1"/>
    <col min="12569" max="12569" width="4.7109375" style="264" customWidth="1"/>
    <col min="12570" max="12570" width="1.7109375" style="264" customWidth="1"/>
    <col min="12571" max="12571" width="8" style="264" customWidth="1"/>
    <col min="12572" max="12572" width="2.7109375" style="264" customWidth="1"/>
    <col min="12573" max="12800" width="11.42578125" style="264"/>
    <col min="12801" max="12801" width="21.42578125" style="264" customWidth="1"/>
    <col min="12802" max="12802" width="26.7109375" style="264" customWidth="1"/>
    <col min="12803" max="12803" width="5.85546875" style="264" customWidth="1"/>
    <col min="12804" max="12804" width="1.5703125" style="264" customWidth="1"/>
    <col min="12805" max="12805" width="5.5703125" style="264" customWidth="1"/>
    <col min="12806" max="12806" width="1.7109375" style="264" customWidth="1"/>
    <col min="12807" max="12807" width="4.85546875" style="264" customWidth="1"/>
    <col min="12808" max="12808" width="1.28515625" style="264" customWidth="1"/>
    <col min="12809" max="12809" width="5.5703125" style="264" bestFit="1" customWidth="1"/>
    <col min="12810" max="12810" width="1.42578125" style="264" customWidth="1"/>
    <col min="12811" max="12811" width="5.7109375" style="264" customWidth="1"/>
    <col min="12812" max="12812" width="1.7109375" style="264" customWidth="1"/>
    <col min="12813" max="12813" width="6" style="264" customWidth="1"/>
    <col min="12814" max="12814" width="1.28515625" style="264" customWidth="1"/>
    <col min="12815" max="12815" width="5.85546875" style="264" customWidth="1"/>
    <col min="12816" max="12816" width="2" style="264" customWidth="1"/>
    <col min="12817" max="12817" width="6" style="264" customWidth="1"/>
    <col min="12818" max="12818" width="1.85546875" style="264" customWidth="1"/>
    <col min="12819" max="12819" width="5.7109375" style="264" customWidth="1"/>
    <col min="12820" max="12820" width="1.85546875" style="264" customWidth="1"/>
    <col min="12821" max="12821" width="5.85546875" style="264" customWidth="1"/>
    <col min="12822" max="12822" width="1.42578125" style="264" customWidth="1"/>
    <col min="12823" max="12823" width="6" style="264" customWidth="1"/>
    <col min="12824" max="12824" width="1.42578125" style="264" customWidth="1"/>
    <col min="12825" max="12825" width="4.7109375" style="264" customWidth="1"/>
    <col min="12826" max="12826" width="1.7109375" style="264" customWidth="1"/>
    <col min="12827" max="12827" width="8" style="264" customWidth="1"/>
    <col min="12828" max="12828" width="2.7109375" style="264" customWidth="1"/>
    <col min="12829" max="13056" width="11.42578125" style="264"/>
    <col min="13057" max="13057" width="21.42578125" style="264" customWidth="1"/>
    <col min="13058" max="13058" width="26.7109375" style="264" customWidth="1"/>
    <col min="13059" max="13059" width="5.85546875" style="264" customWidth="1"/>
    <col min="13060" max="13060" width="1.5703125" style="264" customWidth="1"/>
    <col min="13061" max="13061" width="5.5703125" style="264" customWidth="1"/>
    <col min="13062" max="13062" width="1.7109375" style="264" customWidth="1"/>
    <col min="13063" max="13063" width="4.85546875" style="264" customWidth="1"/>
    <col min="13064" max="13064" width="1.28515625" style="264" customWidth="1"/>
    <col min="13065" max="13065" width="5.5703125" style="264" bestFit="1" customWidth="1"/>
    <col min="13066" max="13066" width="1.42578125" style="264" customWidth="1"/>
    <col min="13067" max="13067" width="5.7109375" style="264" customWidth="1"/>
    <col min="13068" max="13068" width="1.7109375" style="264" customWidth="1"/>
    <col min="13069" max="13069" width="6" style="264" customWidth="1"/>
    <col min="13070" max="13070" width="1.28515625" style="264" customWidth="1"/>
    <col min="13071" max="13071" width="5.85546875" style="264" customWidth="1"/>
    <col min="13072" max="13072" width="2" style="264" customWidth="1"/>
    <col min="13073" max="13073" width="6" style="264" customWidth="1"/>
    <col min="13074" max="13074" width="1.85546875" style="264" customWidth="1"/>
    <col min="13075" max="13075" width="5.7109375" style="264" customWidth="1"/>
    <col min="13076" max="13076" width="1.85546875" style="264" customWidth="1"/>
    <col min="13077" max="13077" width="5.85546875" style="264" customWidth="1"/>
    <col min="13078" max="13078" width="1.42578125" style="264" customWidth="1"/>
    <col min="13079" max="13079" width="6" style="264" customWidth="1"/>
    <col min="13080" max="13080" width="1.42578125" style="264" customWidth="1"/>
    <col min="13081" max="13081" width="4.7109375" style="264" customWidth="1"/>
    <col min="13082" max="13082" width="1.7109375" style="264" customWidth="1"/>
    <col min="13083" max="13083" width="8" style="264" customWidth="1"/>
    <col min="13084" max="13084" width="2.7109375" style="264" customWidth="1"/>
    <col min="13085" max="13312" width="11.42578125" style="264"/>
    <col min="13313" max="13313" width="21.42578125" style="264" customWidth="1"/>
    <col min="13314" max="13314" width="26.7109375" style="264" customWidth="1"/>
    <col min="13315" max="13315" width="5.85546875" style="264" customWidth="1"/>
    <col min="13316" max="13316" width="1.5703125" style="264" customWidth="1"/>
    <col min="13317" max="13317" width="5.5703125" style="264" customWidth="1"/>
    <col min="13318" max="13318" width="1.7109375" style="264" customWidth="1"/>
    <col min="13319" max="13319" width="4.85546875" style="264" customWidth="1"/>
    <col min="13320" max="13320" width="1.28515625" style="264" customWidth="1"/>
    <col min="13321" max="13321" width="5.5703125" style="264" bestFit="1" customWidth="1"/>
    <col min="13322" max="13322" width="1.42578125" style="264" customWidth="1"/>
    <col min="13323" max="13323" width="5.7109375" style="264" customWidth="1"/>
    <col min="13324" max="13324" width="1.7109375" style="264" customWidth="1"/>
    <col min="13325" max="13325" width="6" style="264" customWidth="1"/>
    <col min="13326" max="13326" width="1.28515625" style="264" customWidth="1"/>
    <col min="13327" max="13327" width="5.85546875" style="264" customWidth="1"/>
    <col min="13328" max="13328" width="2" style="264" customWidth="1"/>
    <col min="13329" max="13329" width="6" style="264" customWidth="1"/>
    <col min="13330" max="13330" width="1.85546875" style="264" customWidth="1"/>
    <col min="13331" max="13331" width="5.7109375" style="264" customWidth="1"/>
    <col min="13332" max="13332" width="1.85546875" style="264" customWidth="1"/>
    <col min="13333" max="13333" width="5.85546875" style="264" customWidth="1"/>
    <col min="13334" max="13334" width="1.42578125" style="264" customWidth="1"/>
    <col min="13335" max="13335" width="6" style="264" customWidth="1"/>
    <col min="13336" max="13336" width="1.42578125" style="264" customWidth="1"/>
    <col min="13337" max="13337" width="4.7109375" style="264" customWidth="1"/>
    <col min="13338" max="13338" width="1.7109375" style="264" customWidth="1"/>
    <col min="13339" max="13339" width="8" style="264" customWidth="1"/>
    <col min="13340" max="13340" width="2.7109375" style="264" customWidth="1"/>
    <col min="13341" max="13568" width="11.42578125" style="264"/>
    <col min="13569" max="13569" width="21.42578125" style="264" customWidth="1"/>
    <col min="13570" max="13570" width="26.7109375" style="264" customWidth="1"/>
    <col min="13571" max="13571" width="5.85546875" style="264" customWidth="1"/>
    <col min="13572" max="13572" width="1.5703125" style="264" customWidth="1"/>
    <col min="13573" max="13573" width="5.5703125" style="264" customWidth="1"/>
    <col min="13574" max="13574" width="1.7109375" style="264" customWidth="1"/>
    <col min="13575" max="13575" width="4.85546875" style="264" customWidth="1"/>
    <col min="13576" max="13576" width="1.28515625" style="264" customWidth="1"/>
    <col min="13577" max="13577" width="5.5703125" style="264" bestFit="1" customWidth="1"/>
    <col min="13578" max="13578" width="1.42578125" style="264" customWidth="1"/>
    <col min="13579" max="13579" width="5.7109375" style="264" customWidth="1"/>
    <col min="13580" max="13580" width="1.7109375" style="264" customWidth="1"/>
    <col min="13581" max="13581" width="6" style="264" customWidth="1"/>
    <col min="13582" max="13582" width="1.28515625" style="264" customWidth="1"/>
    <col min="13583" max="13583" width="5.85546875" style="264" customWidth="1"/>
    <col min="13584" max="13584" width="2" style="264" customWidth="1"/>
    <col min="13585" max="13585" width="6" style="264" customWidth="1"/>
    <col min="13586" max="13586" width="1.85546875" style="264" customWidth="1"/>
    <col min="13587" max="13587" width="5.7109375" style="264" customWidth="1"/>
    <col min="13588" max="13588" width="1.85546875" style="264" customWidth="1"/>
    <col min="13589" max="13589" width="5.85546875" style="264" customWidth="1"/>
    <col min="13590" max="13590" width="1.42578125" style="264" customWidth="1"/>
    <col min="13591" max="13591" width="6" style="264" customWidth="1"/>
    <col min="13592" max="13592" width="1.42578125" style="264" customWidth="1"/>
    <col min="13593" max="13593" width="4.7109375" style="264" customWidth="1"/>
    <col min="13594" max="13594" width="1.7109375" style="264" customWidth="1"/>
    <col min="13595" max="13595" width="8" style="264" customWidth="1"/>
    <col min="13596" max="13596" width="2.7109375" style="264" customWidth="1"/>
    <col min="13597" max="13824" width="11.42578125" style="264"/>
    <col min="13825" max="13825" width="21.42578125" style="264" customWidth="1"/>
    <col min="13826" max="13826" width="26.7109375" style="264" customWidth="1"/>
    <col min="13827" max="13827" width="5.85546875" style="264" customWidth="1"/>
    <col min="13828" max="13828" width="1.5703125" style="264" customWidth="1"/>
    <col min="13829" max="13829" width="5.5703125" style="264" customWidth="1"/>
    <col min="13830" max="13830" width="1.7109375" style="264" customWidth="1"/>
    <col min="13831" max="13831" width="4.85546875" style="264" customWidth="1"/>
    <col min="13832" max="13832" width="1.28515625" style="264" customWidth="1"/>
    <col min="13833" max="13833" width="5.5703125" style="264" bestFit="1" customWidth="1"/>
    <col min="13834" max="13834" width="1.42578125" style="264" customWidth="1"/>
    <col min="13835" max="13835" width="5.7109375" style="264" customWidth="1"/>
    <col min="13836" max="13836" width="1.7109375" style="264" customWidth="1"/>
    <col min="13837" max="13837" width="6" style="264" customWidth="1"/>
    <col min="13838" max="13838" width="1.28515625" style="264" customWidth="1"/>
    <col min="13839" max="13839" width="5.85546875" style="264" customWidth="1"/>
    <col min="13840" max="13840" width="2" style="264" customWidth="1"/>
    <col min="13841" max="13841" width="6" style="264" customWidth="1"/>
    <col min="13842" max="13842" width="1.85546875" style="264" customWidth="1"/>
    <col min="13843" max="13843" width="5.7109375" style="264" customWidth="1"/>
    <col min="13844" max="13844" width="1.85546875" style="264" customWidth="1"/>
    <col min="13845" max="13845" width="5.85546875" style="264" customWidth="1"/>
    <col min="13846" max="13846" width="1.42578125" style="264" customWidth="1"/>
    <col min="13847" max="13847" width="6" style="264" customWidth="1"/>
    <col min="13848" max="13848" width="1.42578125" style="264" customWidth="1"/>
    <col min="13849" max="13849" width="4.7109375" style="264" customWidth="1"/>
    <col min="13850" max="13850" width="1.7109375" style="264" customWidth="1"/>
    <col min="13851" max="13851" width="8" style="264" customWidth="1"/>
    <col min="13852" max="13852" width="2.7109375" style="264" customWidth="1"/>
    <col min="13853" max="14080" width="11.42578125" style="264"/>
    <col min="14081" max="14081" width="21.42578125" style="264" customWidth="1"/>
    <col min="14082" max="14082" width="26.7109375" style="264" customWidth="1"/>
    <col min="14083" max="14083" width="5.85546875" style="264" customWidth="1"/>
    <col min="14084" max="14084" width="1.5703125" style="264" customWidth="1"/>
    <col min="14085" max="14085" width="5.5703125" style="264" customWidth="1"/>
    <col min="14086" max="14086" width="1.7109375" style="264" customWidth="1"/>
    <col min="14087" max="14087" width="4.85546875" style="264" customWidth="1"/>
    <col min="14088" max="14088" width="1.28515625" style="264" customWidth="1"/>
    <col min="14089" max="14089" width="5.5703125" style="264" bestFit="1" customWidth="1"/>
    <col min="14090" max="14090" width="1.42578125" style="264" customWidth="1"/>
    <col min="14091" max="14091" width="5.7109375" style="264" customWidth="1"/>
    <col min="14092" max="14092" width="1.7109375" style="264" customWidth="1"/>
    <col min="14093" max="14093" width="6" style="264" customWidth="1"/>
    <col min="14094" max="14094" width="1.28515625" style="264" customWidth="1"/>
    <col min="14095" max="14095" width="5.85546875" style="264" customWidth="1"/>
    <col min="14096" max="14096" width="2" style="264" customWidth="1"/>
    <col min="14097" max="14097" width="6" style="264" customWidth="1"/>
    <col min="14098" max="14098" width="1.85546875" style="264" customWidth="1"/>
    <col min="14099" max="14099" width="5.7109375" style="264" customWidth="1"/>
    <col min="14100" max="14100" width="1.85546875" style="264" customWidth="1"/>
    <col min="14101" max="14101" width="5.85546875" style="264" customWidth="1"/>
    <col min="14102" max="14102" width="1.42578125" style="264" customWidth="1"/>
    <col min="14103" max="14103" width="6" style="264" customWidth="1"/>
    <col min="14104" max="14104" width="1.42578125" style="264" customWidth="1"/>
    <col min="14105" max="14105" width="4.7109375" style="264" customWidth="1"/>
    <col min="14106" max="14106" width="1.7109375" style="264" customWidth="1"/>
    <col min="14107" max="14107" width="8" style="264" customWidth="1"/>
    <col min="14108" max="14108" width="2.7109375" style="264" customWidth="1"/>
    <col min="14109" max="14336" width="11.42578125" style="264"/>
    <col min="14337" max="14337" width="21.42578125" style="264" customWidth="1"/>
    <col min="14338" max="14338" width="26.7109375" style="264" customWidth="1"/>
    <col min="14339" max="14339" width="5.85546875" style="264" customWidth="1"/>
    <col min="14340" max="14340" width="1.5703125" style="264" customWidth="1"/>
    <col min="14341" max="14341" width="5.5703125" style="264" customWidth="1"/>
    <col min="14342" max="14342" width="1.7109375" style="264" customWidth="1"/>
    <col min="14343" max="14343" width="4.85546875" style="264" customWidth="1"/>
    <col min="14344" max="14344" width="1.28515625" style="264" customWidth="1"/>
    <col min="14345" max="14345" width="5.5703125" style="264" bestFit="1" customWidth="1"/>
    <col min="14346" max="14346" width="1.42578125" style="264" customWidth="1"/>
    <col min="14347" max="14347" width="5.7109375" style="264" customWidth="1"/>
    <col min="14348" max="14348" width="1.7109375" style="264" customWidth="1"/>
    <col min="14349" max="14349" width="6" style="264" customWidth="1"/>
    <col min="14350" max="14350" width="1.28515625" style="264" customWidth="1"/>
    <col min="14351" max="14351" width="5.85546875" style="264" customWidth="1"/>
    <col min="14352" max="14352" width="2" style="264" customWidth="1"/>
    <col min="14353" max="14353" width="6" style="264" customWidth="1"/>
    <col min="14354" max="14354" width="1.85546875" style="264" customWidth="1"/>
    <col min="14355" max="14355" width="5.7109375" style="264" customWidth="1"/>
    <col min="14356" max="14356" width="1.85546875" style="264" customWidth="1"/>
    <col min="14357" max="14357" width="5.85546875" style="264" customWidth="1"/>
    <col min="14358" max="14358" width="1.42578125" style="264" customWidth="1"/>
    <col min="14359" max="14359" width="6" style="264" customWidth="1"/>
    <col min="14360" max="14360" width="1.42578125" style="264" customWidth="1"/>
    <col min="14361" max="14361" width="4.7109375" style="264" customWidth="1"/>
    <col min="14362" max="14362" width="1.7109375" style="264" customWidth="1"/>
    <col min="14363" max="14363" width="8" style="264" customWidth="1"/>
    <col min="14364" max="14364" width="2.7109375" style="264" customWidth="1"/>
    <col min="14365" max="14592" width="11.42578125" style="264"/>
    <col min="14593" max="14593" width="21.42578125" style="264" customWidth="1"/>
    <col min="14594" max="14594" width="26.7109375" style="264" customWidth="1"/>
    <col min="14595" max="14595" width="5.85546875" style="264" customWidth="1"/>
    <col min="14596" max="14596" width="1.5703125" style="264" customWidth="1"/>
    <col min="14597" max="14597" width="5.5703125" style="264" customWidth="1"/>
    <col min="14598" max="14598" width="1.7109375" style="264" customWidth="1"/>
    <col min="14599" max="14599" width="4.85546875" style="264" customWidth="1"/>
    <col min="14600" max="14600" width="1.28515625" style="264" customWidth="1"/>
    <col min="14601" max="14601" width="5.5703125" style="264" bestFit="1" customWidth="1"/>
    <col min="14602" max="14602" width="1.42578125" style="264" customWidth="1"/>
    <col min="14603" max="14603" width="5.7109375" style="264" customWidth="1"/>
    <col min="14604" max="14604" width="1.7109375" style="264" customWidth="1"/>
    <col min="14605" max="14605" width="6" style="264" customWidth="1"/>
    <col min="14606" max="14606" width="1.28515625" style="264" customWidth="1"/>
    <col min="14607" max="14607" width="5.85546875" style="264" customWidth="1"/>
    <col min="14608" max="14608" width="2" style="264" customWidth="1"/>
    <col min="14609" max="14609" width="6" style="264" customWidth="1"/>
    <col min="14610" max="14610" width="1.85546875" style="264" customWidth="1"/>
    <col min="14611" max="14611" width="5.7109375" style="264" customWidth="1"/>
    <col min="14612" max="14612" width="1.85546875" style="264" customWidth="1"/>
    <col min="14613" max="14613" width="5.85546875" style="264" customWidth="1"/>
    <col min="14614" max="14614" width="1.42578125" style="264" customWidth="1"/>
    <col min="14615" max="14615" width="6" style="264" customWidth="1"/>
    <col min="14616" max="14616" width="1.42578125" style="264" customWidth="1"/>
    <col min="14617" max="14617" width="4.7109375" style="264" customWidth="1"/>
    <col min="14618" max="14618" width="1.7109375" style="264" customWidth="1"/>
    <col min="14619" max="14619" width="8" style="264" customWidth="1"/>
    <col min="14620" max="14620" width="2.7109375" style="264" customWidth="1"/>
    <col min="14621" max="14848" width="11.42578125" style="264"/>
    <col min="14849" max="14849" width="21.42578125" style="264" customWidth="1"/>
    <col min="14850" max="14850" width="26.7109375" style="264" customWidth="1"/>
    <col min="14851" max="14851" width="5.85546875" style="264" customWidth="1"/>
    <col min="14852" max="14852" width="1.5703125" style="264" customWidth="1"/>
    <col min="14853" max="14853" width="5.5703125" style="264" customWidth="1"/>
    <col min="14854" max="14854" width="1.7109375" style="264" customWidth="1"/>
    <col min="14855" max="14855" width="4.85546875" style="264" customWidth="1"/>
    <col min="14856" max="14856" width="1.28515625" style="264" customWidth="1"/>
    <col min="14857" max="14857" width="5.5703125" style="264" bestFit="1" customWidth="1"/>
    <col min="14858" max="14858" width="1.42578125" style="264" customWidth="1"/>
    <col min="14859" max="14859" width="5.7109375" style="264" customWidth="1"/>
    <col min="14860" max="14860" width="1.7109375" style="264" customWidth="1"/>
    <col min="14861" max="14861" width="6" style="264" customWidth="1"/>
    <col min="14862" max="14862" width="1.28515625" style="264" customWidth="1"/>
    <col min="14863" max="14863" width="5.85546875" style="264" customWidth="1"/>
    <col min="14864" max="14864" width="2" style="264" customWidth="1"/>
    <col min="14865" max="14865" width="6" style="264" customWidth="1"/>
    <col min="14866" max="14866" width="1.85546875" style="264" customWidth="1"/>
    <col min="14867" max="14867" width="5.7109375" style="264" customWidth="1"/>
    <col min="14868" max="14868" width="1.85546875" style="264" customWidth="1"/>
    <col min="14869" max="14869" width="5.85546875" style="264" customWidth="1"/>
    <col min="14870" max="14870" width="1.42578125" style="264" customWidth="1"/>
    <col min="14871" max="14871" width="6" style="264" customWidth="1"/>
    <col min="14872" max="14872" width="1.42578125" style="264" customWidth="1"/>
    <col min="14873" max="14873" width="4.7109375" style="264" customWidth="1"/>
    <col min="14874" max="14874" width="1.7109375" style="264" customWidth="1"/>
    <col min="14875" max="14875" width="8" style="264" customWidth="1"/>
    <col min="14876" max="14876" width="2.7109375" style="264" customWidth="1"/>
    <col min="14877" max="15104" width="11.42578125" style="264"/>
    <col min="15105" max="15105" width="21.42578125" style="264" customWidth="1"/>
    <col min="15106" max="15106" width="26.7109375" style="264" customWidth="1"/>
    <col min="15107" max="15107" width="5.85546875" style="264" customWidth="1"/>
    <col min="15108" max="15108" width="1.5703125" style="264" customWidth="1"/>
    <col min="15109" max="15109" width="5.5703125" style="264" customWidth="1"/>
    <col min="15110" max="15110" width="1.7109375" style="264" customWidth="1"/>
    <col min="15111" max="15111" width="4.85546875" style="264" customWidth="1"/>
    <col min="15112" max="15112" width="1.28515625" style="264" customWidth="1"/>
    <col min="15113" max="15113" width="5.5703125" style="264" bestFit="1" customWidth="1"/>
    <col min="15114" max="15114" width="1.42578125" style="264" customWidth="1"/>
    <col min="15115" max="15115" width="5.7109375" style="264" customWidth="1"/>
    <col min="15116" max="15116" width="1.7109375" style="264" customWidth="1"/>
    <col min="15117" max="15117" width="6" style="264" customWidth="1"/>
    <col min="15118" max="15118" width="1.28515625" style="264" customWidth="1"/>
    <col min="15119" max="15119" width="5.85546875" style="264" customWidth="1"/>
    <col min="15120" max="15120" width="2" style="264" customWidth="1"/>
    <col min="15121" max="15121" width="6" style="264" customWidth="1"/>
    <col min="15122" max="15122" width="1.85546875" style="264" customWidth="1"/>
    <col min="15123" max="15123" width="5.7109375" style="264" customWidth="1"/>
    <col min="15124" max="15124" width="1.85546875" style="264" customWidth="1"/>
    <col min="15125" max="15125" width="5.85546875" style="264" customWidth="1"/>
    <col min="15126" max="15126" width="1.42578125" style="264" customWidth="1"/>
    <col min="15127" max="15127" width="6" style="264" customWidth="1"/>
    <col min="15128" max="15128" width="1.42578125" style="264" customWidth="1"/>
    <col min="15129" max="15129" width="4.7109375" style="264" customWidth="1"/>
    <col min="15130" max="15130" width="1.7109375" style="264" customWidth="1"/>
    <col min="15131" max="15131" width="8" style="264" customWidth="1"/>
    <col min="15132" max="15132" width="2.7109375" style="264" customWidth="1"/>
    <col min="15133" max="15360" width="11.42578125" style="264"/>
    <col min="15361" max="15361" width="21.42578125" style="264" customWidth="1"/>
    <col min="15362" max="15362" width="26.7109375" style="264" customWidth="1"/>
    <col min="15363" max="15363" width="5.85546875" style="264" customWidth="1"/>
    <col min="15364" max="15364" width="1.5703125" style="264" customWidth="1"/>
    <col min="15365" max="15365" width="5.5703125" style="264" customWidth="1"/>
    <col min="15366" max="15366" width="1.7109375" style="264" customWidth="1"/>
    <col min="15367" max="15367" width="4.85546875" style="264" customWidth="1"/>
    <col min="15368" max="15368" width="1.28515625" style="264" customWidth="1"/>
    <col min="15369" max="15369" width="5.5703125" style="264" bestFit="1" customWidth="1"/>
    <col min="15370" max="15370" width="1.42578125" style="264" customWidth="1"/>
    <col min="15371" max="15371" width="5.7109375" style="264" customWidth="1"/>
    <col min="15372" max="15372" width="1.7109375" style="264" customWidth="1"/>
    <col min="15373" max="15373" width="6" style="264" customWidth="1"/>
    <col min="15374" max="15374" width="1.28515625" style="264" customWidth="1"/>
    <col min="15375" max="15375" width="5.85546875" style="264" customWidth="1"/>
    <col min="15376" max="15376" width="2" style="264" customWidth="1"/>
    <col min="15377" max="15377" width="6" style="264" customWidth="1"/>
    <col min="15378" max="15378" width="1.85546875" style="264" customWidth="1"/>
    <col min="15379" max="15379" width="5.7109375" style="264" customWidth="1"/>
    <col min="15380" max="15380" width="1.85546875" style="264" customWidth="1"/>
    <col min="15381" max="15381" width="5.85546875" style="264" customWidth="1"/>
    <col min="15382" max="15382" width="1.42578125" style="264" customWidth="1"/>
    <col min="15383" max="15383" width="6" style="264" customWidth="1"/>
    <col min="15384" max="15384" width="1.42578125" style="264" customWidth="1"/>
    <col min="15385" max="15385" width="4.7109375" style="264" customWidth="1"/>
    <col min="15386" max="15386" width="1.7109375" style="264" customWidth="1"/>
    <col min="15387" max="15387" width="8" style="264" customWidth="1"/>
    <col min="15388" max="15388" width="2.7109375" style="264" customWidth="1"/>
    <col min="15389" max="15616" width="11.42578125" style="264"/>
    <col min="15617" max="15617" width="21.42578125" style="264" customWidth="1"/>
    <col min="15618" max="15618" width="26.7109375" style="264" customWidth="1"/>
    <col min="15619" max="15619" width="5.85546875" style="264" customWidth="1"/>
    <col min="15620" max="15620" width="1.5703125" style="264" customWidth="1"/>
    <col min="15621" max="15621" width="5.5703125" style="264" customWidth="1"/>
    <col min="15622" max="15622" width="1.7109375" style="264" customWidth="1"/>
    <col min="15623" max="15623" width="4.85546875" style="264" customWidth="1"/>
    <col min="15624" max="15624" width="1.28515625" style="264" customWidth="1"/>
    <col min="15625" max="15625" width="5.5703125" style="264" bestFit="1" customWidth="1"/>
    <col min="15626" max="15626" width="1.42578125" style="264" customWidth="1"/>
    <col min="15627" max="15627" width="5.7109375" style="264" customWidth="1"/>
    <col min="15628" max="15628" width="1.7109375" style="264" customWidth="1"/>
    <col min="15629" max="15629" width="6" style="264" customWidth="1"/>
    <col min="15630" max="15630" width="1.28515625" style="264" customWidth="1"/>
    <col min="15631" max="15631" width="5.85546875" style="264" customWidth="1"/>
    <col min="15632" max="15632" width="2" style="264" customWidth="1"/>
    <col min="15633" max="15633" width="6" style="264" customWidth="1"/>
    <col min="15634" max="15634" width="1.85546875" style="264" customWidth="1"/>
    <col min="15635" max="15635" width="5.7109375" style="264" customWidth="1"/>
    <col min="15636" max="15636" width="1.85546875" style="264" customWidth="1"/>
    <col min="15637" max="15637" width="5.85546875" style="264" customWidth="1"/>
    <col min="15638" max="15638" width="1.42578125" style="264" customWidth="1"/>
    <col min="15639" max="15639" width="6" style="264" customWidth="1"/>
    <col min="15640" max="15640" width="1.42578125" style="264" customWidth="1"/>
    <col min="15641" max="15641" width="4.7109375" style="264" customWidth="1"/>
    <col min="15642" max="15642" width="1.7109375" style="264" customWidth="1"/>
    <col min="15643" max="15643" width="8" style="264" customWidth="1"/>
    <col min="15644" max="15644" width="2.7109375" style="264" customWidth="1"/>
    <col min="15645" max="15872" width="11.42578125" style="264"/>
    <col min="15873" max="15873" width="21.42578125" style="264" customWidth="1"/>
    <col min="15874" max="15874" width="26.7109375" style="264" customWidth="1"/>
    <col min="15875" max="15875" width="5.85546875" style="264" customWidth="1"/>
    <col min="15876" max="15876" width="1.5703125" style="264" customWidth="1"/>
    <col min="15877" max="15877" width="5.5703125" style="264" customWidth="1"/>
    <col min="15878" max="15878" width="1.7109375" style="264" customWidth="1"/>
    <col min="15879" max="15879" width="4.85546875" style="264" customWidth="1"/>
    <col min="15880" max="15880" width="1.28515625" style="264" customWidth="1"/>
    <col min="15881" max="15881" width="5.5703125" style="264" bestFit="1" customWidth="1"/>
    <col min="15882" max="15882" width="1.42578125" style="264" customWidth="1"/>
    <col min="15883" max="15883" width="5.7109375" style="264" customWidth="1"/>
    <col min="15884" max="15884" width="1.7109375" style="264" customWidth="1"/>
    <col min="15885" max="15885" width="6" style="264" customWidth="1"/>
    <col min="15886" max="15886" width="1.28515625" style="264" customWidth="1"/>
    <col min="15887" max="15887" width="5.85546875" style="264" customWidth="1"/>
    <col min="15888" max="15888" width="2" style="264" customWidth="1"/>
    <col min="15889" max="15889" width="6" style="264" customWidth="1"/>
    <col min="15890" max="15890" width="1.85546875" style="264" customWidth="1"/>
    <col min="15891" max="15891" width="5.7109375" style="264" customWidth="1"/>
    <col min="15892" max="15892" width="1.85546875" style="264" customWidth="1"/>
    <col min="15893" max="15893" width="5.85546875" style="264" customWidth="1"/>
    <col min="15894" max="15894" width="1.42578125" style="264" customWidth="1"/>
    <col min="15895" max="15895" width="6" style="264" customWidth="1"/>
    <col min="15896" max="15896" width="1.42578125" style="264" customWidth="1"/>
    <col min="15897" max="15897" width="4.7109375" style="264" customWidth="1"/>
    <col min="15898" max="15898" width="1.7109375" style="264" customWidth="1"/>
    <col min="15899" max="15899" width="8" style="264" customWidth="1"/>
    <col min="15900" max="15900" width="2.7109375" style="264" customWidth="1"/>
    <col min="15901" max="16128" width="11.42578125" style="264"/>
    <col min="16129" max="16129" width="21.42578125" style="264" customWidth="1"/>
    <col min="16130" max="16130" width="26.7109375" style="264" customWidth="1"/>
    <col min="16131" max="16131" width="5.85546875" style="264" customWidth="1"/>
    <col min="16132" max="16132" width="1.5703125" style="264" customWidth="1"/>
    <col min="16133" max="16133" width="5.5703125" style="264" customWidth="1"/>
    <col min="16134" max="16134" width="1.7109375" style="264" customWidth="1"/>
    <col min="16135" max="16135" width="4.85546875" style="264" customWidth="1"/>
    <col min="16136" max="16136" width="1.28515625" style="264" customWidth="1"/>
    <col min="16137" max="16137" width="5.5703125" style="264" bestFit="1" customWidth="1"/>
    <col min="16138" max="16138" width="1.42578125" style="264" customWidth="1"/>
    <col min="16139" max="16139" width="5.7109375" style="264" customWidth="1"/>
    <col min="16140" max="16140" width="1.7109375" style="264" customWidth="1"/>
    <col min="16141" max="16141" width="6" style="264" customWidth="1"/>
    <col min="16142" max="16142" width="1.28515625" style="264" customWidth="1"/>
    <col min="16143" max="16143" width="5.85546875" style="264" customWidth="1"/>
    <col min="16144" max="16144" width="2" style="264" customWidth="1"/>
    <col min="16145" max="16145" width="6" style="264" customWidth="1"/>
    <col min="16146" max="16146" width="1.85546875" style="264" customWidth="1"/>
    <col min="16147" max="16147" width="5.7109375" style="264" customWidth="1"/>
    <col min="16148" max="16148" width="1.85546875" style="264" customWidth="1"/>
    <col min="16149" max="16149" width="5.85546875" style="264" customWidth="1"/>
    <col min="16150" max="16150" width="1.42578125" style="264" customWidth="1"/>
    <col min="16151" max="16151" width="6" style="264" customWidth="1"/>
    <col min="16152" max="16152" width="1.42578125" style="264" customWidth="1"/>
    <col min="16153" max="16153" width="4.7109375" style="264" customWidth="1"/>
    <col min="16154" max="16154" width="1.7109375" style="264" customWidth="1"/>
    <col min="16155" max="16155" width="8" style="264" customWidth="1"/>
    <col min="16156" max="16156" width="2.7109375" style="264" customWidth="1"/>
    <col min="16157" max="16384" width="11.42578125" style="264"/>
  </cols>
  <sheetData>
    <row r="1" spans="1:30" s="243" customFormat="1" ht="18" x14ac:dyDescent="0.25">
      <c r="A1" s="466" t="s">
        <v>1017</v>
      </c>
      <c r="B1" s="466"/>
      <c r="C1" s="467"/>
      <c r="D1" s="467"/>
      <c r="E1" s="467"/>
      <c r="F1" s="467"/>
      <c r="G1" s="467"/>
      <c r="H1" s="467"/>
      <c r="I1" s="467"/>
      <c r="J1" s="467"/>
      <c r="K1" s="467"/>
      <c r="L1" s="467"/>
      <c r="M1" s="467"/>
      <c r="N1" s="467"/>
      <c r="O1" s="467"/>
      <c r="P1" s="467"/>
      <c r="Q1" s="446"/>
      <c r="R1" s="446"/>
      <c r="S1" s="447"/>
      <c r="T1" s="447"/>
      <c r="U1" s="447"/>
      <c r="V1" s="447"/>
      <c r="W1" s="447"/>
      <c r="X1" s="447"/>
      <c r="Y1" s="450"/>
      <c r="Z1" s="447"/>
      <c r="AA1" s="447"/>
      <c r="AB1" s="180" t="s">
        <v>734</v>
      </c>
    </row>
    <row r="2" spans="1:30" s="243" customFormat="1" ht="18" customHeight="1" x14ac:dyDescent="0.25">
      <c r="A2" s="468" t="s">
        <v>1018</v>
      </c>
      <c r="B2" s="469"/>
      <c r="C2" s="463"/>
      <c r="D2" s="447"/>
      <c r="E2" s="447"/>
      <c r="F2" s="447"/>
      <c r="G2" s="447"/>
      <c r="H2" s="447"/>
      <c r="I2" s="449"/>
      <c r="J2" s="447"/>
      <c r="K2" s="447"/>
      <c r="L2" s="447"/>
      <c r="M2" s="248"/>
      <c r="N2" s="248"/>
      <c r="O2" s="453"/>
      <c r="P2" s="453"/>
      <c r="Q2" s="453"/>
      <c r="R2" s="453"/>
      <c r="S2" s="453"/>
      <c r="T2" s="453"/>
      <c r="U2" s="453"/>
      <c r="V2" s="453"/>
      <c r="W2" s="447"/>
      <c r="X2" s="447"/>
      <c r="Y2" s="447"/>
      <c r="Z2" s="447"/>
      <c r="AA2" s="450"/>
      <c r="AB2" s="450"/>
    </row>
    <row r="3" spans="1:30" s="243" customFormat="1" ht="17.25" customHeight="1" x14ac:dyDescent="0.25">
      <c r="A3" s="470"/>
      <c r="B3" s="471"/>
      <c r="C3" s="452"/>
      <c r="D3" s="447"/>
      <c r="E3" s="447"/>
      <c r="F3" s="447"/>
      <c r="G3" s="447"/>
      <c r="H3" s="447"/>
      <c r="I3" s="447"/>
      <c r="J3" s="447"/>
      <c r="K3" s="447"/>
      <c r="L3" s="447"/>
      <c r="M3" s="248"/>
      <c r="N3" s="248"/>
      <c r="O3" s="453"/>
      <c r="P3" s="453"/>
      <c r="Q3" s="453"/>
      <c r="R3" s="453"/>
      <c r="S3" s="453"/>
      <c r="T3" s="453"/>
      <c r="U3" s="453"/>
      <c r="V3" s="453"/>
      <c r="W3" s="447"/>
      <c r="X3" s="447"/>
      <c r="Y3" s="447"/>
      <c r="Z3" s="447"/>
      <c r="AA3" s="450"/>
      <c r="AB3" s="450"/>
    </row>
    <row r="4" spans="1:30" s="243" customFormat="1" ht="19.5" customHeight="1" x14ac:dyDescent="0.25">
      <c r="A4" s="267" t="s">
        <v>916</v>
      </c>
      <c r="B4" s="973" t="s">
        <v>917</v>
      </c>
      <c r="C4" s="969" t="s">
        <v>918</v>
      </c>
      <c r="D4" s="978"/>
      <c r="E4" s="978"/>
      <c r="F4" s="978"/>
      <c r="G4" s="978"/>
      <c r="H4" s="978"/>
      <c r="I4" s="978"/>
      <c r="J4" s="978"/>
      <c r="K4" s="978"/>
      <c r="L4" s="978"/>
      <c r="M4" s="978"/>
      <c r="N4" s="978"/>
      <c r="O4" s="978"/>
      <c r="P4" s="978"/>
      <c r="Q4" s="978"/>
      <c r="R4" s="978"/>
      <c r="S4" s="978"/>
      <c r="T4" s="978"/>
      <c r="U4" s="978"/>
      <c r="V4" s="978"/>
      <c r="W4" s="978"/>
      <c r="X4" s="978"/>
      <c r="Y4" s="978"/>
      <c r="Z4" s="978"/>
      <c r="AA4" s="979" t="s">
        <v>919</v>
      </c>
      <c r="AB4" s="980"/>
    </row>
    <row r="5" spans="1:30" s="243" customFormat="1" ht="16.5" customHeight="1" x14ac:dyDescent="0.25">
      <c r="A5" s="268" t="s">
        <v>920</v>
      </c>
      <c r="B5" s="974"/>
      <c r="C5" s="982" t="s">
        <v>921</v>
      </c>
      <c r="D5" s="982"/>
      <c r="E5" s="982" t="s">
        <v>922</v>
      </c>
      <c r="F5" s="982"/>
      <c r="G5" s="982" t="s">
        <v>1019</v>
      </c>
      <c r="H5" s="982"/>
      <c r="I5" s="982" t="s">
        <v>1020</v>
      </c>
      <c r="J5" s="982"/>
      <c r="K5" s="982" t="s">
        <v>1019</v>
      </c>
      <c r="L5" s="982"/>
      <c r="M5" s="982" t="s">
        <v>1021</v>
      </c>
      <c r="N5" s="982"/>
      <c r="O5" s="982" t="s">
        <v>1021</v>
      </c>
      <c r="P5" s="982"/>
      <c r="Q5" s="982" t="s">
        <v>1020</v>
      </c>
      <c r="R5" s="982"/>
      <c r="S5" s="982" t="s">
        <v>1022</v>
      </c>
      <c r="T5" s="982"/>
      <c r="U5" s="982" t="s">
        <v>1023</v>
      </c>
      <c r="V5" s="982"/>
      <c r="W5" s="982" t="s">
        <v>1024</v>
      </c>
      <c r="X5" s="982"/>
      <c r="Y5" s="982" t="s">
        <v>1025</v>
      </c>
      <c r="Z5" s="982"/>
      <c r="AA5" s="981"/>
      <c r="AB5" s="958"/>
    </row>
    <row r="6" spans="1:30" s="243" customFormat="1" ht="18.75" customHeight="1" x14ac:dyDescent="0.25">
      <c r="A6" s="780" t="s">
        <v>21</v>
      </c>
      <c r="B6" s="814">
        <v>2013</v>
      </c>
      <c r="C6" s="762">
        <v>0.02</v>
      </c>
      <c r="D6" s="762"/>
      <c r="E6" s="762">
        <v>0</v>
      </c>
      <c r="F6" s="762"/>
      <c r="G6" s="762">
        <v>3.2</v>
      </c>
      <c r="H6" s="762"/>
      <c r="I6" s="762">
        <v>0</v>
      </c>
      <c r="J6" s="762"/>
      <c r="K6" s="762">
        <v>54.8</v>
      </c>
      <c r="L6" s="762"/>
      <c r="M6" s="762">
        <v>119.7</v>
      </c>
      <c r="N6" s="762"/>
      <c r="O6" s="762">
        <v>129.4</v>
      </c>
      <c r="P6" s="762"/>
      <c r="Q6" s="762">
        <v>121.8</v>
      </c>
      <c r="R6" s="762"/>
      <c r="S6" s="762">
        <v>142.4</v>
      </c>
      <c r="T6" s="762"/>
      <c r="U6" s="762">
        <v>88.9</v>
      </c>
      <c r="V6" s="762"/>
      <c r="W6" s="762">
        <v>24.3</v>
      </c>
      <c r="X6" s="762"/>
      <c r="Y6" s="762">
        <v>0</v>
      </c>
      <c r="Z6" s="763"/>
      <c r="AA6" s="815">
        <f>SUM(C6+E6+G6+I6+K6+M6+O6+Q6+S6+U6+W6+Y6)</f>
        <v>684.52</v>
      </c>
      <c r="AB6" s="765"/>
      <c r="AC6" s="269"/>
      <c r="AD6" s="305"/>
    </row>
    <row r="7" spans="1:30" s="243" customFormat="1" ht="18" customHeight="1" x14ac:dyDescent="0.25">
      <c r="A7" s="303" t="s">
        <v>1026</v>
      </c>
      <c r="B7" s="816" t="s">
        <v>1027</v>
      </c>
      <c r="C7" s="767">
        <v>10</v>
      </c>
      <c r="D7" s="767"/>
      <c r="E7" s="767">
        <v>3.6</v>
      </c>
      <c r="F7" s="767"/>
      <c r="G7" s="767">
        <v>4.3</v>
      </c>
      <c r="H7" s="767"/>
      <c r="I7" s="767">
        <v>12</v>
      </c>
      <c r="J7" s="767"/>
      <c r="K7" s="767">
        <v>57.3</v>
      </c>
      <c r="L7" s="767"/>
      <c r="M7" s="767">
        <v>192.4</v>
      </c>
      <c r="N7" s="767"/>
      <c r="O7" s="767">
        <v>169.9</v>
      </c>
      <c r="P7" s="767"/>
      <c r="Q7" s="767">
        <v>158.9</v>
      </c>
      <c r="R7" s="767"/>
      <c r="S7" s="767">
        <v>176.3</v>
      </c>
      <c r="T7" s="767"/>
      <c r="U7" s="767">
        <v>65.8</v>
      </c>
      <c r="V7" s="767"/>
      <c r="W7" s="767">
        <v>13.2</v>
      </c>
      <c r="X7" s="767"/>
      <c r="Y7" s="767">
        <v>3.2</v>
      </c>
      <c r="Z7" s="768"/>
      <c r="AA7" s="817">
        <f>SUM(C7+E7+G7+I7+K7+M7+O7+Q7+S7+U7+W7+Y7)</f>
        <v>866.90000000000009</v>
      </c>
      <c r="AB7" s="302"/>
    </row>
    <row r="8" spans="1:30" s="243" customFormat="1" ht="18" customHeight="1" x14ac:dyDescent="0.25">
      <c r="A8" s="303" t="s">
        <v>1028</v>
      </c>
      <c r="B8" s="816">
        <v>1994</v>
      </c>
      <c r="C8" s="767">
        <v>0</v>
      </c>
      <c r="D8" s="767"/>
      <c r="E8" s="767">
        <v>0</v>
      </c>
      <c r="F8" s="767"/>
      <c r="G8" s="767">
        <v>0</v>
      </c>
      <c r="H8" s="767"/>
      <c r="I8" s="767">
        <v>5.2</v>
      </c>
      <c r="J8" s="767"/>
      <c r="K8" s="767">
        <v>11</v>
      </c>
      <c r="L8" s="767"/>
      <c r="M8" s="767">
        <v>104.4</v>
      </c>
      <c r="N8" s="767"/>
      <c r="O8" s="767">
        <v>74.3</v>
      </c>
      <c r="P8" s="767"/>
      <c r="Q8" s="767">
        <v>212.1</v>
      </c>
      <c r="R8" s="767"/>
      <c r="S8" s="767">
        <v>76.400000000000006</v>
      </c>
      <c r="T8" s="767"/>
      <c r="U8" s="767">
        <v>51.3</v>
      </c>
      <c r="V8" s="767"/>
      <c r="W8" s="767">
        <v>22.4</v>
      </c>
      <c r="X8" s="767"/>
      <c r="Y8" s="767">
        <v>0</v>
      </c>
      <c r="Z8" s="768"/>
      <c r="AA8" s="817">
        <f>SUM(C8+E8+G8+I8+K8+M8+O8+Q8+S8+U8+W8+Y8)</f>
        <v>557.09999999999991</v>
      </c>
      <c r="AB8" s="302"/>
    </row>
    <row r="9" spans="1:30" s="243" customFormat="1" ht="18" customHeight="1" x14ac:dyDescent="0.25">
      <c r="A9" s="303" t="s">
        <v>1029</v>
      </c>
      <c r="B9" s="816">
        <v>1958</v>
      </c>
      <c r="C9" s="767">
        <v>97.1</v>
      </c>
      <c r="D9" s="767"/>
      <c r="E9" s="767">
        <v>13.9</v>
      </c>
      <c r="F9" s="767"/>
      <c r="G9" s="767">
        <v>0</v>
      </c>
      <c r="H9" s="767"/>
      <c r="I9" s="767">
        <v>11.5</v>
      </c>
      <c r="J9" s="767"/>
      <c r="K9" s="767">
        <v>37</v>
      </c>
      <c r="L9" s="767"/>
      <c r="M9" s="767">
        <v>193</v>
      </c>
      <c r="N9" s="767"/>
      <c r="O9" s="767">
        <v>287.10000000000002</v>
      </c>
      <c r="P9" s="767"/>
      <c r="Q9" s="767">
        <v>157.4</v>
      </c>
      <c r="R9" s="767"/>
      <c r="S9" s="767">
        <v>305.10000000000002</v>
      </c>
      <c r="T9" s="767"/>
      <c r="U9" s="767">
        <v>121.4</v>
      </c>
      <c r="V9" s="767"/>
      <c r="W9" s="767">
        <v>82.3</v>
      </c>
      <c r="X9" s="767"/>
      <c r="Y9" s="767">
        <v>30.7</v>
      </c>
      <c r="Z9" s="768"/>
      <c r="AA9" s="817">
        <f>SUM(C9+E9+G9+I9+K9+M9+O9+Q9+S9+U9+W9+Y9)</f>
        <v>1336.5</v>
      </c>
      <c r="AB9" s="302"/>
    </row>
    <row r="10" spans="1:30" s="243" customFormat="1" ht="18" customHeight="1" x14ac:dyDescent="0.25">
      <c r="A10" s="303" t="s">
        <v>1030</v>
      </c>
      <c r="B10" s="766"/>
      <c r="C10" s="767"/>
      <c r="D10" s="767"/>
      <c r="E10" s="767"/>
      <c r="F10" s="767"/>
      <c r="G10" s="767"/>
      <c r="H10" s="767"/>
      <c r="I10" s="767"/>
      <c r="J10" s="767"/>
      <c r="K10" s="767"/>
      <c r="L10" s="767"/>
      <c r="M10" s="767"/>
      <c r="N10" s="767"/>
      <c r="O10" s="767"/>
      <c r="P10" s="767"/>
      <c r="Q10" s="767"/>
      <c r="R10" s="767"/>
      <c r="S10" s="767"/>
      <c r="T10" s="767"/>
      <c r="U10" s="767"/>
      <c r="V10" s="767"/>
      <c r="W10" s="767"/>
      <c r="X10" s="767"/>
      <c r="Y10" s="767"/>
      <c r="Z10" s="768"/>
      <c r="AA10" s="818"/>
      <c r="AB10" s="302"/>
    </row>
    <row r="11" spans="1:30" s="243" customFormat="1" ht="18.75" customHeight="1" x14ac:dyDescent="0.25">
      <c r="A11" s="795" t="s">
        <v>81</v>
      </c>
      <c r="B11" s="819">
        <v>2013</v>
      </c>
      <c r="C11" s="767">
        <v>0.5</v>
      </c>
      <c r="D11" s="767"/>
      <c r="E11" s="767">
        <v>0</v>
      </c>
      <c r="F11" s="767"/>
      <c r="G11" s="767">
        <v>4.7</v>
      </c>
      <c r="H11" s="767"/>
      <c r="I11" s="767">
        <v>4.2</v>
      </c>
      <c r="J11" s="767"/>
      <c r="K11" s="767">
        <v>83.5</v>
      </c>
      <c r="L11" s="767"/>
      <c r="M11" s="767">
        <v>220.1</v>
      </c>
      <c r="N11" s="767"/>
      <c r="O11" s="767">
        <v>192</v>
      </c>
      <c r="P11" s="767"/>
      <c r="Q11" s="767">
        <v>167.8</v>
      </c>
      <c r="R11" s="767"/>
      <c r="S11" s="767">
        <v>274.89999999999998</v>
      </c>
      <c r="T11" s="767"/>
      <c r="U11" s="767">
        <v>38.200000000000003</v>
      </c>
      <c r="V11" s="767"/>
      <c r="W11" s="767">
        <v>39.700000000000003</v>
      </c>
      <c r="X11" s="767">
        <v>0</v>
      </c>
      <c r="Y11" s="767">
        <v>0</v>
      </c>
      <c r="Z11" s="768"/>
      <c r="AA11" s="817">
        <f>SUM(C11+E11+G11+I11+K11+M11+O11+Q11+S11+U11+W11+Y11)</f>
        <v>1025.5999999999999</v>
      </c>
      <c r="AB11" s="302"/>
    </row>
    <row r="12" spans="1:30" s="243" customFormat="1" ht="18" customHeight="1" x14ac:dyDescent="0.25">
      <c r="A12" s="303" t="s">
        <v>1026</v>
      </c>
      <c r="B12" s="816" t="s">
        <v>934</v>
      </c>
      <c r="C12" s="767">
        <v>6.3</v>
      </c>
      <c r="D12" s="767"/>
      <c r="E12" s="767">
        <v>3.7</v>
      </c>
      <c r="F12" s="767"/>
      <c r="G12" s="767">
        <v>3.5</v>
      </c>
      <c r="H12" s="767"/>
      <c r="I12" s="767">
        <v>8.1999999999999993</v>
      </c>
      <c r="J12" s="767"/>
      <c r="K12" s="767">
        <v>51.3</v>
      </c>
      <c r="L12" s="767"/>
      <c r="M12" s="767">
        <v>184.5</v>
      </c>
      <c r="N12" s="767"/>
      <c r="O12" s="767">
        <v>165.7</v>
      </c>
      <c r="P12" s="767"/>
      <c r="Q12" s="767">
        <v>172.8</v>
      </c>
      <c r="R12" s="767"/>
      <c r="S12" s="767">
        <v>165.6</v>
      </c>
      <c r="T12" s="767"/>
      <c r="U12" s="767">
        <v>61.8</v>
      </c>
      <c r="V12" s="767"/>
      <c r="W12" s="767">
        <v>9</v>
      </c>
      <c r="X12" s="767"/>
      <c r="Y12" s="767">
        <v>2.2000000000000002</v>
      </c>
      <c r="Z12" s="768"/>
      <c r="AA12" s="817">
        <f>SUM(C12+E12+G12+I12+K12+M12+O12+Q12+S12+U12+W12+Y12)</f>
        <v>834.6</v>
      </c>
      <c r="AB12" s="302"/>
    </row>
    <row r="13" spans="1:30" s="243" customFormat="1" ht="18" customHeight="1" x14ac:dyDescent="0.25">
      <c r="A13" s="303" t="s">
        <v>1028</v>
      </c>
      <c r="B13" s="816">
        <v>1996</v>
      </c>
      <c r="C13" s="767">
        <v>0</v>
      </c>
      <c r="D13" s="767"/>
      <c r="E13" s="767">
        <v>0</v>
      </c>
      <c r="F13" s="767"/>
      <c r="G13" s="767">
        <v>0.9</v>
      </c>
      <c r="H13" s="767"/>
      <c r="I13" s="767">
        <v>3.4</v>
      </c>
      <c r="J13" s="767"/>
      <c r="K13" s="767">
        <v>65.7</v>
      </c>
      <c r="L13" s="767"/>
      <c r="M13" s="767">
        <v>148.6</v>
      </c>
      <c r="N13" s="767"/>
      <c r="O13" s="767">
        <v>83.3</v>
      </c>
      <c r="P13" s="767"/>
      <c r="Q13" s="767">
        <v>134</v>
      </c>
      <c r="R13" s="767"/>
      <c r="S13" s="767">
        <v>53.3</v>
      </c>
      <c r="T13" s="767"/>
      <c r="U13" s="767">
        <v>31.5</v>
      </c>
      <c r="V13" s="767"/>
      <c r="W13" s="767">
        <v>0</v>
      </c>
      <c r="X13" s="767"/>
      <c r="Y13" s="767">
        <v>4.9000000000000004</v>
      </c>
      <c r="Z13" s="768"/>
      <c r="AA13" s="817">
        <f>SUM(C13+E13+G13+I13+K13+M13+O13+Q13+S13+U13+W13+Y13)</f>
        <v>525.6</v>
      </c>
      <c r="AB13" s="302"/>
    </row>
    <row r="14" spans="1:30" s="243" customFormat="1" ht="18" customHeight="1" x14ac:dyDescent="0.25">
      <c r="A14" s="303" t="s">
        <v>1029</v>
      </c>
      <c r="B14" s="816">
        <v>1981</v>
      </c>
      <c r="C14" s="767">
        <v>14.3</v>
      </c>
      <c r="D14" s="767"/>
      <c r="E14" s="767">
        <v>4.8</v>
      </c>
      <c r="F14" s="767"/>
      <c r="G14" s="767">
        <v>0.4</v>
      </c>
      <c r="H14" s="767"/>
      <c r="I14" s="767">
        <v>22.4</v>
      </c>
      <c r="J14" s="767"/>
      <c r="K14" s="767">
        <v>61.8</v>
      </c>
      <c r="L14" s="767"/>
      <c r="M14" s="767">
        <v>330.5</v>
      </c>
      <c r="N14" s="767"/>
      <c r="O14" s="767">
        <v>223.1</v>
      </c>
      <c r="P14" s="767"/>
      <c r="Q14" s="767">
        <v>247.3</v>
      </c>
      <c r="R14" s="767"/>
      <c r="S14" s="767">
        <v>263.7</v>
      </c>
      <c r="T14" s="767"/>
      <c r="U14" s="767">
        <v>94.3</v>
      </c>
      <c r="V14" s="767"/>
      <c r="W14" s="767">
        <v>3.5</v>
      </c>
      <c r="X14" s="767"/>
      <c r="Y14" s="767">
        <v>0</v>
      </c>
      <c r="Z14" s="768"/>
      <c r="AA14" s="817">
        <f>SUM(C14+E14+G14+I14+K14+M14+O14+Q14+S14+U14+W14+Y14)</f>
        <v>1266.0999999999999</v>
      </c>
      <c r="AB14" s="302"/>
    </row>
    <row r="15" spans="1:30" s="243" customFormat="1" ht="18" customHeight="1" x14ac:dyDescent="0.25">
      <c r="A15" s="303" t="s">
        <v>1030</v>
      </c>
      <c r="B15" s="766"/>
      <c r="C15" s="767"/>
      <c r="D15" s="767"/>
      <c r="E15" s="767"/>
      <c r="F15" s="767"/>
      <c r="G15" s="767"/>
      <c r="H15" s="767"/>
      <c r="I15" s="767"/>
      <c r="J15" s="767"/>
      <c r="K15" s="767"/>
      <c r="L15" s="767"/>
      <c r="M15" s="767"/>
      <c r="N15" s="767"/>
      <c r="O15" s="767"/>
      <c r="P15" s="767"/>
      <c r="Q15" s="767"/>
      <c r="R15" s="767"/>
      <c r="S15" s="767"/>
      <c r="T15" s="767"/>
      <c r="U15" s="767"/>
      <c r="V15" s="767"/>
      <c r="W15" s="767"/>
      <c r="X15" s="767"/>
      <c r="Y15" s="767"/>
      <c r="Z15" s="768"/>
      <c r="AA15" s="818"/>
      <c r="AB15" s="302"/>
    </row>
    <row r="16" spans="1:30" s="243" customFormat="1" ht="18.75" customHeight="1" x14ac:dyDescent="0.25">
      <c r="A16" s="795" t="s">
        <v>7</v>
      </c>
      <c r="B16" s="819">
        <v>2013</v>
      </c>
      <c r="C16" s="767">
        <v>0</v>
      </c>
      <c r="D16" s="767"/>
      <c r="E16" s="767">
        <v>0</v>
      </c>
      <c r="F16" s="767"/>
      <c r="G16" s="767">
        <v>8.1</v>
      </c>
      <c r="H16" s="767"/>
      <c r="I16" s="767">
        <v>9.8000000000000007</v>
      </c>
      <c r="J16" s="767"/>
      <c r="K16" s="767">
        <v>142.1</v>
      </c>
      <c r="L16" s="767"/>
      <c r="M16" s="767">
        <v>282.89999999999998</v>
      </c>
      <c r="N16" s="767"/>
      <c r="O16" s="767">
        <v>261.10000000000002</v>
      </c>
      <c r="P16" s="767"/>
      <c r="Q16" s="767">
        <v>247</v>
      </c>
      <c r="R16" s="767"/>
      <c r="S16" s="767">
        <v>375.2</v>
      </c>
      <c r="T16" s="767"/>
      <c r="U16" s="767">
        <v>228.8</v>
      </c>
      <c r="V16" s="767"/>
      <c r="W16" s="767">
        <v>62.8</v>
      </c>
      <c r="X16" s="767"/>
      <c r="Y16" s="767">
        <v>2.7</v>
      </c>
      <c r="Z16" s="768"/>
      <c r="AA16" s="817">
        <f>SUM(C16+E16+G16+I16+K16+M16+O16+Q16+S16+U16+W16+Y16)</f>
        <v>1620.5</v>
      </c>
      <c r="AB16" s="302"/>
    </row>
    <row r="17" spans="1:28" s="243" customFormat="1" ht="15" customHeight="1" x14ac:dyDescent="0.25">
      <c r="A17" s="303" t="s">
        <v>1026</v>
      </c>
      <c r="B17" s="766" t="s">
        <v>1031</v>
      </c>
      <c r="C17" s="767">
        <v>12.5</v>
      </c>
      <c r="D17" s="767"/>
      <c r="E17" s="767">
        <v>6.8</v>
      </c>
      <c r="F17" s="767"/>
      <c r="G17" s="767">
        <v>5.5</v>
      </c>
      <c r="H17" s="767"/>
      <c r="I17" s="767">
        <v>15.3</v>
      </c>
      <c r="J17" s="767"/>
      <c r="K17" s="767">
        <v>58.8</v>
      </c>
      <c r="L17" s="767"/>
      <c r="M17" s="767">
        <v>246.3</v>
      </c>
      <c r="N17" s="767"/>
      <c r="O17" s="767">
        <v>257.7</v>
      </c>
      <c r="P17" s="767"/>
      <c r="Q17" s="767">
        <v>258.8</v>
      </c>
      <c r="R17" s="767"/>
      <c r="S17" s="767">
        <v>255</v>
      </c>
      <c r="T17" s="767"/>
      <c r="U17" s="767">
        <v>99.5</v>
      </c>
      <c r="V17" s="767"/>
      <c r="W17" s="767">
        <v>18.3</v>
      </c>
      <c r="X17" s="767"/>
      <c r="Y17" s="767">
        <v>4.7</v>
      </c>
      <c r="Z17" s="768"/>
      <c r="AA17" s="817">
        <f>SUM(C17+E17+G17+I17+K17+M17+O17+Q17+S17+U17+W17+Y17)</f>
        <v>1239.2</v>
      </c>
      <c r="AB17" s="302"/>
    </row>
    <row r="18" spans="1:28" s="243" customFormat="1" ht="15" customHeight="1" x14ac:dyDescent="0.25">
      <c r="A18" s="303" t="s">
        <v>1028</v>
      </c>
      <c r="B18" s="766">
        <v>1950</v>
      </c>
      <c r="C18" s="767">
        <v>2.5</v>
      </c>
      <c r="D18" s="767"/>
      <c r="E18" s="767">
        <v>1</v>
      </c>
      <c r="F18" s="767"/>
      <c r="G18" s="767">
        <v>5</v>
      </c>
      <c r="H18" s="767"/>
      <c r="I18" s="767">
        <v>1.2</v>
      </c>
      <c r="J18" s="767"/>
      <c r="K18" s="767">
        <v>74.2</v>
      </c>
      <c r="L18" s="767"/>
      <c r="M18" s="767">
        <v>151.5</v>
      </c>
      <c r="N18" s="767"/>
      <c r="O18" s="767">
        <v>200.9</v>
      </c>
      <c r="P18" s="767"/>
      <c r="Q18" s="767">
        <v>127.8</v>
      </c>
      <c r="R18" s="767"/>
      <c r="S18" s="767">
        <v>187.5</v>
      </c>
      <c r="T18" s="767"/>
      <c r="U18" s="767">
        <v>84</v>
      </c>
      <c r="V18" s="767"/>
      <c r="W18" s="767">
        <v>0</v>
      </c>
      <c r="X18" s="767"/>
      <c r="Y18" s="767">
        <v>0</v>
      </c>
      <c r="Z18" s="768"/>
      <c r="AA18" s="817">
        <f>SUM(C18+E18+G18+I18+K18+M18+O18+Q18+S18+U18+W18+Y18)</f>
        <v>835.6</v>
      </c>
      <c r="AB18" s="302"/>
    </row>
    <row r="19" spans="1:28" s="243" customFormat="1" ht="17.25" customHeight="1" x14ac:dyDescent="0.25">
      <c r="A19" s="303" t="s">
        <v>1029</v>
      </c>
      <c r="B19" s="766">
        <v>1958</v>
      </c>
      <c r="C19" s="767">
        <v>114.5</v>
      </c>
      <c r="D19" s="767"/>
      <c r="E19" s="767">
        <v>22.2</v>
      </c>
      <c r="F19" s="767"/>
      <c r="G19" s="767">
        <v>0</v>
      </c>
      <c r="H19" s="767"/>
      <c r="I19" s="767">
        <v>11.1</v>
      </c>
      <c r="J19" s="767"/>
      <c r="K19" s="767">
        <v>81.599999999999994</v>
      </c>
      <c r="L19" s="767"/>
      <c r="M19" s="767">
        <v>287.39999999999998</v>
      </c>
      <c r="N19" s="767"/>
      <c r="O19" s="767">
        <v>466.3</v>
      </c>
      <c r="P19" s="767"/>
      <c r="Q19" s="767">
        <v>238.6</v>
      </c>
      <c r="R19" s="767"/>
      <c r="S19" s="767">
        <v>264.2</v>
      </c>
      <c r="T19" s="767"/>
      <c r="U19" s="767">
        <v>163.80000000000001</v>
      </c>
      <c r="V19" s="767"/>
      <c r="W19" s="767">
        <v>175.9</v>
      </c>
      <c r="X19" s="767"/>
      <c r="Y19" s="767">
        <v>22.9</v>
      </c>
      <c r="Z19" s="768"/>
      <c r="AA19" s="817">
        <f>SUM(C19+E19+G19+I19+K19+M19+O19+Q19+S19+U19+W19+Y19)</f>
        <v>1848.5</v>
      </c>
      <c r="AB19" s="302"/>
    </row>
    <row r="20" spans="1:28" ht="18.75" customHeight="1" x14ac:dyDescent="0.2">
      <c r="A20" s="303" t="s">
        <v>1030</v>
      </c>
      <c r="B20" s="766"/>
      <c r="C20" s="767"/>
      <c r="D20" s="767"/>
      <c r="E20" s="767"/>
      <c r="F20" s="767"/>
      <c r="G20" s="767"/>
      <c r="H20" s="767"/>
      <c r="I20" s="767"/>
      <c r="J20" s="767"/>
      <c r="K20" s="767"/>
      <c r="L20" s="767"/>
      <c r="M20" s="767"/>
      <c r="N20" s="767"/>
      <c r="O20" s="767"/>
      <c r="P20" s="767"/>
      <c r="Q20" s="767"/>
      <c r="R20" s="767"/>
      <c r="S20" s="767"/>
      <c r="T20" s="767"/>
      <c r="U20" s="767"/>
      <c r="V20" s="767"/>
      <c r="W20" s="767"/>
      <c r="X20" s="767"/>
      <c r="Y20" s="767"/>
      <c r="Z20" s="768"/>
      <c r="AA20" s="818"/>
      <c r="AB20" s="302"/>
    </row>
    <row r="21" spans="1:28" ht="18.75" customHeight="1" x14ac:dyDescent="0.2">
      <c r="A21" s="795" t="s">
        <v>87</v>
      </c>
      <c r="B21" s="819">
        <v>2013</v>
      </c>
      <c r="C21" s="767">
        <v>2.2000000000000002</v>
      </c>
      <c r="D21" s="767"/>
      <c r="E21" s="767">
        <v>0</v>
      </c>
      <c r="F21" s="767"/>
      <c r="G21" s="767">
        <v>9</v>
      </c>
      <c r="H21" s="767"/>
      <c r="I21" s="767">
        <v>38.299999999999997</v>
      </c>
      <c r="J21" s="767"/>
      <c r="K21" s="767">
        <v>80.3</v>
      </c>
      <c r="L21" s="767"/>
      <c r="M21" s="767">
        <v>209.4</v>
      </c>
      <c r="N21" s="767"/>
      <c r="O21" s="767">
        <v>268.10000000000002</v>
      </c>
      <c r="P21" s="767"/>
      <c r="Q21" s="767">
        <v>185.2</v>
      </c>
      <c r="R21" s="767"/>
      <c r="S21" s="767">
        <v>273.39999999999998</v>
      </c>
      <c r="T21" s="767"/>
      <c r="U21" s="767">
        <v>178.6</v>
      </c>
      <c r="V21" s="767"/>
      <c r="W21" s="767">
        <v>40.4</v>
      </c>
      <c r="X21" s="767"/>
      <c r="Y21" s="767">
        <v>8.6</v>
      </c>
      <c r="Z21" s="768"/>
      <c r="AA21" s="817">
        <f>SUM(C21+E21+G21+I21+K21+M21+O21+Q21+S21+U21+W21+Y21)</f>
        <v>1293.5</v>
      </c>
      <c r="AB21" s="302"/>
    </row>
    <row r="22" spans="1:28" ht="18" customHeight="1" x14ac:dyDescent="0.2">
      <c r="A22" s="303" t="s">
        <v>1032</v>
      </c>
      <c r="B22" s="766" t="s">
        <v>937</v>
      </c>
      <c r="C22" s="767">
        <v>13</v>
      </c>
      <c r="D22" s="767"/>
      <c r="E22" s="767">
        <v>10.9</v>
      </c>
      <c r="F22" s="767"/>
      <c r="G22" s="767">
        <v>4.5999999999999996</v>
      </c>
      <c r="H22" s="767"/>
      <c r="I22" s="767">
        <v>19.3</v>
      </c>
      <c r="J22" s="767"/>
      <c r="K22" s="767">
        <v>81.8</v>
      </c>
      <c r="L22" s="767"/>
      <c r="M22" s="767">
        <v>214</v>
      </c>
      <c r="N22" s="767"/>
      <c r="O22" s="767">
        <v>202</v>
      </c>
      <c r="P22" s="767"/>
      <c r="Q22" s="767">
        <v>196</v>
      </c>
      <c r="R22" s="767"/>
      <c r="S22" s="767">
        <v>224.6</v>
      </c>
      <c r="T22" s="767"/>
      <c r="U22" s="767">
        <v>81.8</v>
      </c>
      <c r="V22" s="767"/>
      <c r="W22" s="767">
        <v>20.7</v>
      </c>
      <c r="X22" s="767"/>
      <c r="Y22" s="767">
        <v>4.7</v>
      </c>
      <c r="Z22" s="768"/>
      <c r="AA22" s="817">
        <f>SUM(C22+E22+G22+I22+K22+M22+O22+Q22+S22+U22+W22+Y22)</f>
        <v>1073.4000000000001</v>
      </c>
      <c r="AB22" s="302"/>
    </row>
    <row r="23" spans="1:28" ht="18" customHeight="1" x14ac:dyDescent="0.2">
      <c r="A23" s="303" t="s">
        <v>1028</v>
      </c>
      <c r="B23" s="766">
        <v>2008</v>
      </c>
      <c r="C23" s="767">
        <v>0</v>
      </c>
      <c r="D23" s="767"/>
      <c r="E23" s="767">
        <v>0</v>
      </c>
      <c r="F23" s="767"/>
      <c r="G23" s="767">
        <v>0</v>
      </c>
      <c r="H23" s="767"/>
      <c r="I23" s="767">
        <v>10.6</v>
      </c>
      <c r="J23" s="767"/>
      <c r="K23" s="767">
        <v>64.599999999999994</v>
      </c>
      <c r="L23" s="767"/>
      <c r="M23" s="767">
        <v>128.80000000000001</v>
      </c>
      <c r="N23" s="767"/>
      <c r="O23" s="767">
        <v>233.1</v>
      </c>
      <c r="P23" s="767"/>
      <c r="Q23" s="767">
        <v>136.1</v>
      </c>
      <c r="R23" s="767"/>
      <c r="S23" s="767">
        <v>115.4</v>
      </c>
      <c r="T23" s="767"/>
      <c r="U23" s="767">
        <v>18.5</v>
      </c>
      <c r="V23" s="767"/>
      <c r="W23" s="767">
        <v>0</v>
      </c>
      <c r="X23" s="767"/>
      <c r="Y23" s="767">
        <v>0</v>
      </c>
      <c r="Z23" s="768"/>
      <c r="AA23" s="817">
        <f>SUM(C23+E23+G23+I23+K23+M23+O23+Q23+S23+U23+W23+Y23)</f>
        <v>707.1</v>
      </c>
      <c r="AB23" s="302"/>
    </row>
    <row r="24" spans="1:28" ht="18" customHeight="1" x14ac:dyDescent="0.2">
      <c r="A24" s="303" t="s">
        <v>1029</v>
      </c>
      <c r="B24" s="766">
        <v>1984</v>
      </c>
      <c r="C24" s="767">
        <v>23.2</v>
      </c>
      <c r="D24" s="767"/>
      <c r="E24" s="767">
        <v>5.9</v>
      </c>
      <c r="F24" s="767"/>
      <c r="G24" s="767">
        <v>0</v>
      </c>
      <c r="H24" s="767"/>
      <c r="I24" s="767">
        <v>0</v>
      </c>
      <c r="J24" s="767"/>
      <c r="K24" s="767">
        <v>77.3</v>
      </c>
      <c r="L24" s="767"/>
      <c r="M24" s="767">
        <v>204.6</v>
      </c>
      <c r="N24" s="767"/>
      <c r="O24" s="767">
        <v>300.39999999999998</v>
      </c>
      <c r="P24" s="767"/>
      <c r="Q24" s="767">
        <v>339.5</v>
      </c>
      <c r="R24" s="767"/>
      <c r="S24" s="767">
        <v>342.3</v>
      </c>
      <c r="T24" s="767"/>
      <c r="U24" s="767">
        <v>63.7</v>
      </c>
      <c r="V24" s="767"/>
      <c r="W24" s="767">
        <v>0</v>
      </c>
      <c r="X24" s="767"/>
      <c r="Y24" s="767">
        <v>0</v>
      </c>
      <c r="Z24" s="768"/>
      <c r="AA24" s="817">
        <f>SUM(C24+E24+G24+I24+K24+M24+O24+Q24+S24+U24+W24+Y24)</f>
        <v>1356.9</v>
      </c>
      <c r="AB24" s="302"/>
    </row>
    <row r="25" spans="1:28" ht="18" customHeight="1" x14ac:dyDescent="0.2">
      <c r="A25" s="303" t="s">
        <v>1030</v>
      </c>
      <c r="B25" s="766"/>
      <c r="C25" s="767"/>
      <c r="D25" s="767"/>
      <c r="E25" s="767"/>
      <c r="F25" s="767"/>
      <c r="G25" s="767"/>
      <c r="H25" s="767"/>
      <c r="I25" s="767"/>
      <c r="J25" s="767"/>
      <c r="K25" s="767"/>
      <c r="L25" s="767"/>
      <c r="M25" s="767"/>
      <c r="N25" s="767"/>
      <c r="O25" s="767"/>
      <c r="P25" s="767"/>
      <c r="Q25" s="767"/>
      <c r="R25" s="767"/>
      <c r="S25" s="767"/>
      <c r="T25" s="767"/>
      <c r="U25" s="767"/>
      <c r="V25" s="767"/>
      <c r="W25" s="767"/>
      <c r="X25" s="767"/>
      <c r="Y25" s="767"/>
      <c r="Z25" s="768"/>
      <c r="AA25" s="818"/>
      <c r="AB25" s="302"/>
    </row>
    <row r="26" spans="1:28" ht="18.75" customHeight="1" x14ac:dyDescent="0.2">
      <c r="A26" s="795" t="s">
        <v>66</v>
      </c>
      <c r="B26" s="819">
        <v>2013</v>
      </c>
      <c r="C26" s="767">
        <v>0.5</v>
      </c>
      <c r="D26" s="767"/>
      <c r="E26" s="767">
        <v>0</v>
      </c>
      <c r="F26" s="767"/>
      <c r="G26" s="767">
        <v>26.8</v>
      </c>
      <c r="H26" s="767"/>
      <c r="I26" s="767">
        <v>47</v>
      </c>
      <c r="J26" s="767"/>
      <c r="K26" s="767">
        <v>174.1</v>
      </c>
      <c r="L26" s="767"/>
      <c r="M26" s="767">
        <v>200.8</v>
      </c>
      <c r="N26" s="767"/>
      <c r="O26" s="767">
        <v>398.5</v>
      </c>
      <c r="P26" s="767"/>
      <c r="Q26" s="767">
        <v>314</v>
      </c>
      <c r="R26" s="767"/>
      <c r="S26" s="767">
        <v>471</v>
      </c>
      <c r="T26" s="767"/>
      <c r="U26" s="767">
        <v>163.5</v>
      </c>
      <c r="V26" s="767">
        <v>42.4</v>
      </c>
      <c r="W26" s="767">
        <v>106.4</v>
      </c>
      <c r="X26" s="767"/>
      <c r="Y26" s="767">
        <v>4.4000000000000004</v>
      </c>
      <c r="Z26" s="768"/>
      <c r="AA26" s="817">
        <f>SUM(C26+E26+G26+I26+K26+M26+O26+Q26+S26+U26+W26+Y26)</f>
        <v>1907.0000000000002</v>
      </c>
      <c r="AB26" s="302"/>
    </row>
    <row r="27" spans="1:28" ht="18" customHeight="1" x14ac:dyDescent="0.2">
      <c r="A27" s="303" t="s">
        <v>930</v>
      </c>
      <c r="B27" s="766" t="s">
        <v>939</v>
      </c>
      <c r="C27" s="767">
        <v>22.6</v>
      </c>
      <c r="D27" s="767"/>
      <c r="E27" s="767">
        <v>14.3</v>
      </c>
      <c r="F27" s="767">
        <v>13.5</v>
      </c>
      <c r="G27" s="767">
        <v>13.5</v>
      </c>
      <c r="H27" s="767"/>
      <c r="I27" s="767">
        <v>32.700000000000003</v>
      </c>
      <c r="J27" s="767">
        <v>81.400000000000006</v>
      </c>
      <c r="K27" s="767">
        <v>82.2</v>
      </c>
      <c r="L27" s="767"/>
      <c r="M27" s="767">
        <v>280.60000000000002</v>
      </c>
      <c r="N27" s="767"/>
      <c r="O27" s="767">
        <v>340.1</v>
      </c>
      <c r="P27" s="767"/>
      <c r="Q27" s="767">
        <v>363</v>
      </c>
      <c r="R27" s="767"/>
      <c r="S27" s="767">
        <v>279.39999999999998</v>
      </c>
      <c r="T27" s="767"/>
      <c r="U27" s="767">
        <v>108.2</v>
      </c>
      <c r="V27" s="767"/>
      <c r="W27" s="767">
        <v>28.5</v>
      </c>
      <c r="X27" s="767"/>
      <c r="Y27" s="767">
        <v>9.1999999999999993</v>
      </c>
      <c r="Z27" s="768"/>
      <c r="AA27" s="817">
        <f>SUM(C27+E27+G27+I27+K27+M27+O27+Q27+S27+U27+W27+Y27)</f>
        <v>1574.3000000000002</v>
      </c>
      <c r="AB27" s="302"/>
    </row>
    <row r="28" spans="1:28" ht="18" customHeight="1" x14ac:dyDescent="0.2">
      <c r="A28" s="303" t="s">
        <v>1033</v>
      </c>
      <c r="B28" s="766">
        <v>1963</v>
      </c>
      <c r="C28" s="767">
        <v>4</v>
      </c>
      <c r="D28" s="767"/>
      <c r="E28" s="767">
        <v>0</v>
      </c>
      <c r="F28" s="767"/>
      <c r="G28" s="767">
        <v>15.5</v>
      </c>
      <c r="H28" s="767"/>
      <c r="I28" s="767">
        <v>20</v>
      </c>
      <c r="J28" s="767"/>
      <c r="K28" s="767">
        <v>112</v>
      </c>
      <c r="L28" s="767"/>
      <c r="M28" s="767">
        <v>139</v>
      </c>
      <c r="N28" s="767"/>
      <c r="O28" s="767">
        <v>121.5</v>
      </c>
      <c r="P28" s="767"/>
      <c r="Q28" s="767">
        <v>158</v>
      </c>
      <c r="R28" s="767"/>
      <c r="S28" s="767">
        <v>85</v>
      </c>
      <c r="T28" s="767"/>
      <c r="U28" s="767">
        <v>105.5</v>
      </c>
      <c r="V28" s="767"/>
      <c r="W28" s="767">
        <v>0</v>
      </c>
      <c r="X28" s="767"/>
      <c r="Y28" s="767">
        <v>0</v>
      </c>
      <c r="Z28" s="768"/>
      <c r="AA28" s="817">
        <f>SUM(C28+E28+G28+I28+K28+M28+O28+Q28+S28+U28+W28+Y28)</f>
        <v>760.5</v>
      </c>
      <c r="AB28" s="302"/>
    </row>
    <row r="29" spans="1:28" ht="21.75" customHeight="1" x14ac:dyDescent="0.2">
      <c r="A29" s="754" t="s">
        <v>1034</v>
      </c>
      <c r="B29" s="774">
        <v>1976</v>
      </c>
      <c r="C29" s="775">
        <v>0</v>
      </c>
      <c r="D29" s="775"/>
      <c r="E29" s="775">
        <v>14.3</v>
      </c>
      <c r="F29" s="775"/>
      <c r="G29" s="775">
        <v>20.100000000000001</v>
      </c>
      <c r="H29" s="775"/>
      <c r="I29" s="775">
        <v>58.5</v>
      </c>
      <c r="J29" s="775"/>
      <c r="K29" s="775">
        <v>67.099999999999994</v>
      </c>
      <c r="L29" s="775"/>
      <c r="M29" s="775">
        <v>290.2</v>
      </c>
      <c r="N29" s="775"/>
      <c r="O29" s="775">
        <v>364.6</v>
      </c>
      <c r="P29" s="775"/>
      <c r="Q29" s="775">
        <v>530.29999999999995</v>
      </c>
      <c r="R29" s="775"/>
      <c r="S29" s="775">
        <v>312.39999999999998</v>
      </c>
      <c r="T29" s="775"/>
      <c r="U29" s="775">
        <v>490.6</v>
      </c>
      <c r="V29" s="775"/>
      <c r="W29" s="775">
        <v>80.5</v>
      </c>
      <c r="X29" s="775"/>
      <c r="Y29" s="775">
        <v>21.8</v>
      </c>
      <c r="Z29" s="776"/>
      <c r="AA29" s="820">
        <f>SUM(C29+E29+G29+I29+K29+M29+O29+Q29+S29+U29+W29+Y29)</f>
        <v>2250.4</v>
      </c>
      <c r="AB29" s="779"/>
    </row>
    <row r="30" spans="1:28" x14ac:dyDescent="0.2">
      <c r="A30" s="464"/>
      <c r="B30" s="464"/>
      <c r="C30" s="464"/>
      <c r="D30" s="464"/>
      <c r="E30" s="464"/>
      <c r="F30" s="464"/>
      <c r="G30" s="464"/>
      <c r="H30" s="464"/>
      <c r="I30" s="464"/>
      <c r="J30" s="464"/>
      <c r="K30" s="464"/>
      <c r="L30" s="464"/>
      <c r="O30" s="464"/>
      <c r="P30" s="464"/>
      <c r="Q30" s="464"/>
      <c r="R30" s="464"/>
      <c r="S30" s="464"/>
      <c r="T30" s="464"/>
      <c r="U30" s="464"/>
      <c r="V30" s="464"/>
      <c r="W30" s="464"/>
      <c r="X30" s="464"/>
      <c r="Y30" s="464"/>
      <c r="Z30" s="464"/>
      <c r="AA30" s="464"/>
      <c r="AB30" s="464"/>
    </row>
    <row r="31" spans="1:28" ht="18" customHeight="1" x14ac:dyDescent="0.2">
      <c r="A31" s="959" t="s">
        <v>1035</v>
      </c>
      <c r="B31" s="959"/>
      <c r="C31" s="959"/>
      <c r="D31" s="959"/>
      <c r="E31" s="959"/>
      <c r="F31" s="959"/>
      <c r="G31" s="959"/>
      <c r="H31" s="959"/>
      <c r="I31" s="959"/>
      <c r="J31" s="959"/>
      <c r="K31" s="959"/>
      <c r="L31" s="959"/>
      <c r="M31" s="959"/>
      <c r="N31" s="959"/>
      <c r="O31" s="959"/>
      <c r="P31" s="959"/>
      <c r="Q31" s="959"/>
      <c r="R31" s="959"/>
      <c r="S31" s="959"/>
      <c r="T31" s="959"/>
      <c r="U31" s="959"/>
      <c r="V31" s="959"/>
      <c r="W31" s="959"/>
      <c r="X31" s="959"/>
      <c r="Y31" s="959"/>
      <c r="Z31" s="959"/>
      <c r="AA31" s="959"/>
      <c r="AB31" s="959"/>
    </row>
  </sheetData>
  <mergeCells count="16">
    <mergeCell ref="A31:AB31"/>
    <mergeCell ref="B4:B5"/>
    <mergeCell ref="C4:Z4"/>
    <mergeCell ref="AA4:AB5"/>
    <mergeCell ref="C5:D5"/>
    <mergeCell ref="E5:F5"/>
    <mergeCell ref="G5:H5"/>
    <mergeCell ref="I5:J5"/>
    <mergeCell ref="K5:L5"/>
    <mergeCell ref="M5:N5"/>
    <mergeCell ref="O5:P5"/>
    <mergeCell ref="Q5:R5"/>
    <mergeCell ref="S5:T5"/>
    <mergeCell ref="U5:V5"/>
    <mergeCell ref="W5:X5"/>
    <mergeCell ref="Y5:Z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&amp;R&amp;"Tahoma,Normal"&amp;10 423</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A44"/>
  <sheetViews>
    <sheetView showGridLines="0" view="pageBreakPreview" zoomScaleNormal="100" zoomScaleSheetLayoutView="100" workbookViewId="0">
      <selection activeCell="B40" sqref="B40"/>
    </sheetView>
  </sheetViews>
  <sheetFormatPr baseColWidth="10" defaultRowHeight="15" x14ac:dyDescent="0.25"/>
  <cols>
    <col min="1" max="1" width="19.140625" customWidth="1"/>
    <col min="2" max="2" width="8.28515625" customWidth="1"/>
    <col min="3" max="3" width="4.28515625" customWidth="1"/>
    <col min="4" max="4" width="7.5703125" customWidth="1"/>
    <col min="5" max="5" width="4.140625" customWidth="1"/>
    <col min="6" max="6" width="8.42578125" customWidth="1"/>
    <col min="7" max="7" width="4.140625" customWidth="1"/>
    <col min="8" max="8" width="8.140625" customWidth="1"/>
    <col min="9" max="9" width="3.5703125" customWidth="1"/>
    <col min="10" max="10" width="8.5703125" customWidth="1"/>
    <col min="11" max="11" width="3.28515625" customWidth="1"/>
    <col min="12" max="12" width="8.140625" customWidth="1"/>
    <col min="13" max="13" width="3.7109375" customWidth="1"/>
    <col min="14" max="14" width="9.140625" customWidth="1"/>
    <col min="15" max="15" width="4" customWidth="1"/>
    <col min="16" max="16" width="8.140625" customWidth="1"/>
    <col min="17" max="17" width="5.28515625" customWidth="1"/>
  </cols>
  <sheetData>
    <row r="1" spans="1:27" x14ac:dyDescent="0.25">
      <c r="A1" s="80" t="s">
        <v>794</v>
      </c>
      <c r="B1" s="80"/>
      <c r="C1" s="80"/>
      <c r="D1" s="80"/>
      <c r="E1" s="80"/>
      <c r="F1" s="80"/>
      <c r="G1" s="80"/>
      <c r="H1" s="80"/>
      <c r="I1" s="80"/>
      <c r="J1" s="80"/>
      <c r="K1" s="80"/>
      <c r="L1" s="80"/>
      <c r="M1" s="80"/>
      <c r="N1" s="80"/>
      <c r="O1" s="80"/>
      <c r="P1" s="80"/>
      <c r="Q1" s="180" t="s">
        <v>746</v>
      </c>
      <c r="R1" s="348"/>
    </row>
    <row r="2" spans="1:27" x14ac:dyDescent="0.25">
      <c r="A2" s="475" t="s">
        <v>1060</v>
      </c>
      <c r="B2" s="475"/>
      <c r="C2" s="475"/>
      <c r="D2" s="475"/>
      <c r="E2" s="401"/>
      <c r="F2" s="401"/>
      <c r="G2" s="401"/>
      <c r="H2" s="401"/>
      <c r="I2" s="401"/>
      <c r="J2" s="401"/>
      <c r="K2" s="401"/>
      <c r="L2" s="401"/>
      <c r="M2" s="401"/>
      <c r="N2" s="401"/>
      <c r="O2" s="401"/>
      <c r="P2" s="401"/>
      <c r="Q2" s="401"/>
      <c r="R2" s="348"/>
    </row>
    <row r="3" spans="1:27" x14ac:dyDescent="0.25">
      <c r="A3" s="476"/>
      <c r="B3" s="476"/>
      <c r="C3" s="476"/>
      <c r="D3" s="476"/>
      <c r="E3" s="401"/>
      <c r="F3" s="401"/>
      <c r="G3" s="401"/>
      <c r="H3" s="401"/>
      <c r="I3" s="401"/>
      <c r="J3" s="401"/>
      <c r="K3" s="401"/>
      <c r="L3" s="401"/>
      <c r="M3" s="401"/>
      <c r="N3" s="401"/>
      <c r="O3" s="401"/>
      <c r="P3" s="401"/>
      <c r="Q3" s="401"/>
      <c r="R3" s="348"/>
    </row>
    <row r="4" spans="1:27" ht="15" customHeight="1" x14ac:dyDescent="0.25">
      <c r="A4" s="984" t="s">
        <v>3</v>
      </c>
      <c r="B4" s="914" t="s">
        <v>714</v>
      </c>
      <c r="C4" s="914"/>
      <c r="D4" s="914"/>
      <c r="E4" s="914"/>
      <c r="F4" s="914"/>
      <c r="G4" s="914"/>
      <c r="H4" s="914"/>
      <c r="I4" s="914"/>
      <c r="J4" s="914"/>
      <c r="K4" s="914"/>
      <c r="L4" s="914"/>
      <c r="M4" s="914"/>
      <c r="N4" s="984" t="s">
        <v>4</v>
      </c>
      <c r="O4" s="984"/>
      <c r="P4" s="984"/>
      <c r="Q4" s="984"/>
      <c r="R4" s="348"/>
    </row>
    <row r="5" spans="1:27" ht="15" customHeight="1" x14ac:dyDescent="0.25">
      <c r="A5" s="986"/>
      <c r="B5" s="987" t="s">
        <v>715</v>
      </c>
      <c r="C5" s="987"/>
      <c r="D5" s="987"/>
      <c r="E5" s="987"/>
      <c r="F5" s="907" t="s">
        <v>716</v>
      </c>
      <c r="G5" s="907"/>
      <c r="H5" s="907"/>
      <c r="I5" s="907"/>
      <c r="J5" s="907" t="s">
        <v>717</v>
      </c>
      <c r="K5" s="907"/>
      <c r="L5" s="907"/>
      <c r="M5" s="907"/>
      <c r="N5" s="985"/>
      <c r="O5" s="985"/>
      <c r="P5" s="985"/>
      <c r="Q5" s="985"/>
      <c r="R5" s="348"/>
    </row>
    <row r="6" spans="1:27" x14ac:dyDescent="0.25">
      <c r="A6" s="985"/>
      <c r="B6" s="848">
        <v>2012</v>
      </c>
      <c r="C6" s="848"/>
      <c r="D6" s="848">
        <v>2013</v>
      </c>
      <c r="E6" s="848"/>
      <c r="F6" s="848">
        <v>2012</v>
      </c>
      <c r="G6" s="848"/>
      <c r="H6" s="848">
        <v>2013</v>
      </c>
      <c r="I6" s="848"/>
      <c r="J6" s="848">
        <v>2012</v>
      </c>
      <c r="K6" s="848"/>
      <c r="L6" s="848">
        <v>2013</v>
      </c>
      <c r="M6" s="848"/>
      <c r="N6" s="848">
        <v>2012</v>
      </c>
      <c r="O6" s="848"/>
      <c r="P6" s="848">
        <v>2013</v>
      </c>
      <c r="Q6" s="848"/>
      <c r="R6" s="348"/>
    </row>
    <row r="7" spans="1:27" x14ac:dyDescent="0.25">
      <c r="A7" s="407" t="s">
        <v>718</v>
      </c>
      <c r="B7" s="472">
        <f t="shared" ref="B7" si="0">SUM(B8:B40)</f>
        <v>13500</v>
      </c>
      <c r="C7" s="473"/>
      <c r="D7" s="472">
        <f t="shared" ref="D7" si="1">SUM(D8:D40)</f>
        <v>14039</v>
      </c>
      <c r="E7" s="474"/>
      <c r="F7" s="474">
        <f>SUM(F8:F40)</f>
        <v>4646</v>
      </c>
      <c r="G7" s="474"/>
      <c r="H7" s="474">
        <f t="shared" ref="H7" si="2">SUM(H8:H40)</f>
        <v>4518</v>
      </c>
      <c r="I7" s="474"/>
      <c r="J7" s="474">
        <f t="shared" ref="J7" si="3">SUM(J8:J40)</f>
        <v>1370</v>
      </c>
      <c r="K7" s="474"/>
      <c r="L7" s="474">
        <f t="shared" ref="L7" si="4">SUM(L8:L40)</f>
        <v>5247</v>
      </c>
      <c r="M7" s="474"/>
      <c r="N7" s="474">
        <f t="shared" ref="N7" si="5">SUM(N8:N40)</f>
        <v>19516</v>
      </c>
      <c r="O7" s="474"/>
      <c r="P7" s="474">
        <f t="shared" ref="P7" si="6">SUM(P8:P40)</f>
        <v>23804</v>
      </c>
      <c r="Q7" s="474"/>
      <c r="R7" s="115"/>
      <c r="S7" s="161"/>
      <c r="T7" s="161"/>
      <c r="U7" s="161"/>
      <c r="V7" s="161"/>
      <c r="W7" s="161"/>
      <c r="X7" s="161"/>
      <c r="Y7" s="161"/>
      <c r="Z7" s="161"/>
      <c r="AA7" s="161"/>
    </row>
    <row r="8" spans="1:27" ht="12.95" customHeight="1" x14ac:dyDescent="0.25">
      <c r="A8" s="231" t="s">
        <v>76</v>
      </c>
      <c r="B8" s="232">
        <v>158</v>
      </c>
      <c r="C8" s="232"/>
      <c r="D8" s="232">
        <v>51</v>
      </c>
      <c r="E8" s="232"/>
      <c r="F8" s="821">
        <v>0</v>
      </c>
      <c r="G8" s="821"/>
      <c r="H8" s="821">
        <v>0</v>
      </c>
      <c r="I8" s="821"/>
      <c r="J8" s="232">
        <v>2</v>
      </c>
      <c r="K8" s="232"/>
      <c r="L8" s="232">
        <v>11</v>
      </c>
      <c r="M8" s="232"/>
      <c r="N8" s="232">
        <f>SUM(B8+F8+J8)</f>
        <v>160</v>
      </c>
      <c r="O8" s="232"/>
      <c r="P8" s="822">
        <f>SUM(D8+H8+L8)</f>
        <v>62</v>
      </c>
      <c r="Q8" s="822"/>
      <c r="R8" s="115"/>
      <c r="S8" s="161"/>
      <c r="T8" s="161"/>
      <c r="U8" s="161"/>
      <c r="V8" s="161"/>
      <c r="W8" s="161"/>
      <c r="X8" s="161"/>
      <c r="Y8" s="161"/>
      <c r="Z8" s="161"/>
      <c r="AA8" s="161"/>
    </row>
    <row r="9" spans="1:27" ht="12.95" customHeight="1" x14ac:dyDescent="0.25">
      <c r="A9" s="234" t="s">
        <v>162</v>
      </c>
      <c r="B9" s="233">
        <v>36</v>
      </c>
      <c r="C9" s="233"/>
      <c r="D9" s="233">
        <v>33</v>
      </c>
      <c r="E9" s="233"/>
      <c r="F9" s="192">
        <v>1</v>
      </c>
      <c r="G9" s="192"/>
      <c r="H9" s="192">
        <v>2</v>
      </c>
      <c r="I9" s="192"/>
      <c r="J9" s="233">
        <v>2</v>
      </c>
      <c r="K9" s="233"/>
      <c r="L9" s="233">
        <v>44</v>
      </c>
      <c r="M9" s="233"/>
      <c r="N9" s="233">
        <f>SUM(B9+F9+J9)</f>
        <v>39</v>
      </c>
      <c r="O9" s="233"/>
      <c r="P9" s="823">
        <f t="shared" ref="P9:P40" si="7">SUM(D9+H9+L9)</f>
        <v>79</v>
      </c>
      <c r="Q9" s="823"/>
      <c r="R9" s="115"/>
      <c r="S9" s="161"/>
      <c r="T9" s="161"/>
      <c r="U9" s="161"/>
      <c r="V9" s="161"/>
      <c r="W9" s="161"/>
      <c r="X9" s="161"/>
      <c r="Y9" s="161"/>
      <c r="Z9" s="161"/>
      <c r="AA9" s="161"/>
    </row>
    <row r="10" spans="1:27" ht="12.95" customHeight="1" x14ac:dyDescent="0.25">
      <c r="A10" s="234" t="s">
        <v>153</v>
      </c>
      <c r="B10" s="233">
        <v>102</v>
      </c>
      <c r="C10" s="233"/>
      <c r="D10" s="233">
        <v>70</v>
      </c>
      <c r="E10" s="233"/>
      <c r="F10" s="192">
        <v>6</v>
      </c>
      <c r="G10" s="192"/>
      <c r="H10" s="192">
        <v>7</v>
      </c>
      <c r="I10" s="192"/>
      <c r="J10" s="233">
        <v>0</v>
      </c>
      <c r="K10" s="233"/>
      <c r="L10" s="233">
        <v>75</v>
      </c>
      <c r="M10" s="233"/>
      <c r="N10" s="233">
        <f>SUM(B10+F10+J10)</f>
        <v>108</v>
      </c>
      <c r="O10" s="233"/>
      <c r="P10" s="823">
        <f t="shared" si="7"/>
        <v>152</v>
      </c>
      <c r="Q10" s="823"/>
      <c r="R10" s="115"/>
      <c r="S10" s="161"/>
      <c r="T10" s="161"/>
      <c r="U10" s="161"/>
      <c r="V10" s="161"/>
      <c r="W10" s="161"/>
      <c r="X10" s="161"/>
      <c r="Y10" s="161"/>
      <c r="Z10" s="161"/>
      <c r="AA10" s="161"/>
    </row>
    <row r="11" spans="1:27" ht="12.95" customHeight="1" x14ac:dyDescent="0.25">
      <c r="A11" s="234" t="s">
        <v>78</v>
      </c>
      <c r="B11" s="233" t="s">
        <v>419</v>
      </c>
      <c r="C11" s="233"/>
      <c r="D11" s="233">
        <v>46</v>
      </c>
      <c r="E11" s="233"/>
      <c r="F11" s="192" t="s">
        <v>419</v>
      </c>
      <c r="G11" s="192"/>
      <c r="H11" s="192">
        <v>0</v>
      </c>
      <c r="I11" s="192"/>
      <c r="J11" s="233" t="s">
        <v>419</v>
      </c>
      <c r="K11" s="233"/>
      <c r="L11" s="233">
        <v>0</v>
      </c>
      <c r="M11" s="233"/>
      <c r="N11" s="233" t="s">
        <v>419</v>
      </c>
      <c r="O11" s="233"/>
      <c r="P11" s="823">
        <f t="shared" si="7"/>
        <v>46</v>
      </c>
      <c r="Q11" s="823"/>
      <c r="R11" s="115"/>
      <c r="S11" s="161"/>
      <c r="T11" s="161"/>
      <c r="U11" s="161"/>
      <c r="V11" s="161"/>
      <c r="W11" s="161"/>
      <c r="X11" s="161"/>
      <c r="Y11" s="161"/>
      <c r="Z11" s="161"/>
      <c r="AA11" s="161"/>
    </row>
    <row r="12" spans="1:27" ht="12.95" customHeight="1" x14ac:dyDescent="0.25">
      <c r="A12" s="234" t="s">
        <v>163</v>
      </c>
      <c r="B12" s="233">
        <v>148</v>
      </c>
      <c r="C12" s="233"/>
      <c r="D12" s="233">
        <v>47</v>
      </c>
      <c r="E12" s="233"/>
      <c r="F12" s="192">
        <v>0</v>
      </c>
      <c r="G12" s="192"/>
      <c r="H12" s="192">
        <v>0</v>
      </c>
      <c r="I12" s="192"/>
      <c r="J12" s="233">
        <v>0</v>
      </c>
      <c r="K12" s="233"/>
      <c r="L12" s="233">
        <v>5</v>
      </c>
      <c r="M12" s="233"/>
      <c r="N12" s="233">
        <f t="shared" ref="N12:N40" si="8">SUM(B12+F12+J12)</f>
        <v>148</v>
      </c>
      <c r="O12" s="233"/>
      <c r="P12" s="823">
        <f t="shared" si="7"/>
        <v>52</v>
      </c>
      <c r="Q12" s="823"/>
      <c r="R12" s="115"/>
      <c r="S12" s="161"/>
      <c r="T12" s="161"/>
      <c r="U12" s="161"/>
      <c r="V12" s="161"/>
      <c r="W12" s="161"/>
      <c r="X12" s="161"/>
      <c r="Y12" s="161"/>
      <c r="Z12" s="161"/>
      <c r="AA12" s="161"/>
    </row>
    <row r="13" spans="1:27" ht="12.95" customHeight="1" x14ac:dyDescent="0.25">
      <c r="A13" s="234" t="s">
        <v>21</v>
      </c>
      <c r="B13" s="233">
        <v>1126</v>
      </c>
      <c r="C13" s="233"/>
      <c r="D13" s="233">
        <v>1596</v>
      </c>
      <c r="E13" s="233"/>
      <c r="F13" s="192">
        <v>1813</v>
      </c>
      <c r="G13" s="192"/>
      <c r="H13" s="192">
        <v>2164</v>
      </c>
      <c r="I13" s="192"/>
      <c r="J13" s="233">
        <v>157</v>
      </c>
      <c r="K13" s="233"/>
      <c r="L13" s="233">
        <v>915</v>
      </c>
      <c r="M13" s="233"/>
      <c r="N13" s="233">
        <f t="shared" si="8"/>
        <v>3096</v>
      </c>
      <c r="O13" s="233"/>
      <c r="P13" s="823">
        <f t="shared" si="7"/>
        <v>4675</v>
      </c>
      <c r="Q13" s="823"/>
      <c r="R13" s="115"/>
      <c r="S13" s="161"/>
      <c r="T13" s="161"/>
      <c r="U13" s="161"/>
      <c r="V13" s="161"/>
      <c r="W13" s="161"/>
      <c r="X13" s="161"/>
      <c r="Y13" s="161"/>
      <c r="Z13" s="161"/>
      <c r="AA13" s="161"/>
    </row>
    <row r="14" spans="1:27" ht="12.95" customHeight="1" x14ac:dyDescent="0.25">
      <c r="A14" s="234" t="s">
        <v>7</v>
      </c>
      <c r="B14" s="233">
        <v>4185</v>
      </c>
      <c r="C14" s="233"/>
      <c r="D14" s="233">
        <v>4435</v>
      </c>
      <c r="E14" s="233"/>
      <c r="F14" s="192">
        <v>1777</v>
      </c>
      <c r="G14" s="192"/>
      <c r="H14" s="192">
        <v>2148</v>
      </c>
      <c r="I14" s="192"/>
      <c r="J14" s="233">
        <v>657</v>
      </c>
      <c r="K14" s="233"/>
      <c r="L14" s="233">
        <v>1882</v>
      </c>
      <c r="M14" s="233"/>
      <c r="N14" s="233">
        <f t="shared" si="8"/>
        <v>6619</v>
      </c>
      <c r="O14" s="233"/>
      <c r="P14" s="823">
        <f t="shared" si="7"/>
        <v>8465</v>
      </c>
      <c r="Q14" s="823"/>
      <c r="R14" s="115"/>
      <c r="S14" s="161"/>
      <c r="T14" s="161"/>
      <c r="U14" s="161"/>
      <c r="V14" s="161"/>
      <c r="W14" s="161"/>
      <c r="X14" s="161"/>
      <c r="Y14" s="161"/>
      <c r="Z14" s="161"/>
      <c r="AA14" s="161"/>
    </row>
    <row r="15" spans="1:27" ht="12.95" customHeight="1" x14ac:dyDescent="0.25">
      <c r="A15" s="234" t="s">
        <v>12</v>
      </c>
      <c r="B15" s="233">
        <v>777</v>
      </c>
      <c r="C15" s="233"/>
      <c r="D15" s="233">
        <v>801</v>
      </c>
      <c r="E15" s="233"/>
      <c r="F15" s="192">
        <v>0</v>
      </c>
      <c r="G15" s="192"/>
      <c r="H15" s="192">
        <v>0</v>
      </c>
      <c r="I15" s="192"/>
      <c r="J15" s="233">
        <v>42</v>
      </c>
      <c r="K15" s="233"/>
      <c r="L15" s="233">
        <v>159</v>
      </c>
      <c r="M15" s="233"/>
      <c r="N15" s="233">
        <f t="shared" si="8"/>
        <v>819</v>
      </c>
      <c r="O15" s="233"/>
      <c r="P15" s="823">
        <f t="shared" si="7"/>
        <v>960</v>
      </c>
      <c r="Q15" s="823"/>
      <c r="R15" s="115"/>
      <c r="S15" s="161"/>
      <c r="T15" s="161"/>
      <c r="U15" s="161"/>
      <c r="V15" s="161"/>
      <c r="W15" s="161"/>
      <c r="X15" s="161"/>
      <c r="Y15" s="161"/>
      <c r="Z15" s="161"/>
      <c r="AA15" s="161"/>
    </row>
    <row r="16" spans="1:27" ht="12.95" customHeight="1" x14ac:dyDescent="0.25">
      <c r="A16" s="234" t="s">
        <v>66</v>
      </c>
      <c r="B16" s="233">
        <v>158</v>
      </c>
      <c r="C16" s="233"/>
      <c r="D16" s="233">
        <v>166</v>
      </c>
      <c r="E16" s="233"/>
      <c r="F16" s="192">
        <v>7</v>
      </c>
      <c r="G16" s="192"/>
      <c r="H16" s="192">
        <v>11</v>
      </c>
      <c r="I16" s="192"/>
      <c r="J16" s="233">
        <v>7</v>
      </c>
      <c r="K16" s="233"/>
      <c r="L16" s="233">
        <v>79</v>
      </c>
      <c r="M16" s="233"/>
      <c r="N16" s="233">
        <f t="shared" si="8"/>
        <v>172</v>
      </c>
      <c r="O16" s="233"/>
      <c r="P16" s="823">
        <f t="shared" si="7"/>
        <v>256</v>
      </c>
      <c r="Q16" s="823"/>
      <c r="R16" s="115"/>
      <c r="S16" s="161"/>
      <c r="T16" s="161"/>
      <c r="U16" s="161"/>
      <c r="V16" s="161"/>
      <c r="W16" s="161"/>
      <c r="X16" s="161"/>
      <c r="Y16" s="161"/>
      <c r="Z16" s="161"/>
      <c r="AA16" s="161"/>
    </row>
    <row r="17" spans="1:27" ht="12.95" customHeight="1" x14ac:dyDescent="0.25">
      <c r="A17" s="234" t="s">
        <v>80</v>
      </c>
      <c r="B17" s="233">
        <v>110</v>
      </c>
      <c r="C17" s="233"/>
      <c r="D17" s="233">
        <v>111</v>
      </c>
      <c r="E17" s="233"/>
      <c r="F17" s="192">
        <v>2</v>
      </c>
      <c r="G17" s="192"/>
      <c r="H17" s="192">
        <v>2</v>
      </c>
      <c r="I17" s="192"/>
      <c r="J17" s="233">
        <v>1</v>
      </c>
      <c r="K17" s="233"/>
      <c r="L17" s="233">
        <v>32</v>
      </c>
      <c r="M17" s="233"/>
      <c r="N17" s="233">
        <f t="shared" si="8"/>
        <v>113</v>
      </c>
      <c r="O17" s="233"/>
      <c r="P17" s="823">
        <f t="shared" si="7"/>
        <v>145</v>
      </c>
      <c r="Q17" s="823"/>
      <c r="R17" s="115"/>
      <c r="S17" s="161"/>
      <c r="T17" s="161"/>
      <c r="U17" s="161"/>
      <c r="V17" s="161"/>
      <c r="W17" s="161"/>
      <c r="X17" s="161"/>
      <c r="Y17" s="161"/>
      <c r="Z17" s="161"/>
      <c r="AA17" s="161"/>
    </row>
    <row r="18" spans="1:27" ht="12.95" customHeight="1" x14ac:dyDescent="0.25">
      <c r="A18" s="234" t="s">
        <v>1</v>
      </c>
      <c r="B18" s="233">
        <v>1842</v>
      </c>
      <c r="C18" s="233"/>
      <c r="D18" s="233">
        <v>1915</v>
      </c>
      <c r="E18" s="233"/>
      <c r="F18" s="192">
        <v>0</v>
      </c>
      <c r="G18" s="192"/>
      <c r="H18" s="192">
        <v>37</v>
      </c>
      <c r="I18" s="192"/>
      <c r="J18" s="233">
        <v>124</v>
      </c>
      <c r="K18" s="233"/>
      <c r="L18" s="233">
        <v>529</v>
      </c>
      <c r="M18" s="233"/>
      <c r="N18" s="233">
        <f t="shared" si="8"/>
        <v>1966</v>
      </c>
      <c r="O18" s="233"/>
      <c r="P18" s="823">
        <f t="shared" si="7"/>
        <v>2481</v>
      </c>
      <c r="Q18" s="823"/>
      <c r="R18" s="115"/>
      <c r="S18" s="161"/>
      <c r="T18" s="161"/>
      <c r="U18" s="161"/>
      <c r="V18" s="161"/>
      <c r="W18" s="161"/>
      <c r="X18" s="161"/>
      <c r="Y18" s="161"/>
      <c r="Z18" s="161"/>
      <c r="AA18" s="161"/>
    </row>
    <row r="19" spans="1:27" ht="12.95" customHeight="1" x14ac:dyDescent="0.25">
      <c r="A19" s="234" t="s">
        <v>81</v>
      </c>
      <c r="B19" s="233">
        <v>357</v>
      </c>
      <c r="C19" s="233"/>
      <c r="D19" s="233">
        <v>58</v>
      </c>
      <c r="E19" s="233"/>
      <c r="F19" s="192">
        <v>966</v>
      </c>
      <c r="G19" s="192"/>
      <c r="H19" s="192">
        <v>52</v>
      </c>
      <c r="I19" s="192"/>
      <c r="J19" s="233">
        <v>61</v>
      </c>
      <c r="K19" s="233"/>
      <c r="L19" s="233">
        <v>114</v>
      </c>
      <c r="M19" s="233"/>
      <c r="N19" s="233">
        <f t="shared" si="8"/>
        <v>1384</v>
      </c>
      <c r="O19" s="233"/>
      <c r="P19" s="823">
        <f t="shared" si="7"/>
        <v>224</v>
      </c>
      <c r="Q19" s="823"/>
      <c r="R19" s="115"/>
      <c r="S19" s="161"/>
      <c r="T19" s="161"/>
      <c r="U19" s="161"/>
      <c r="V19" s="161"/>
      <c r="W19" s="161"/>
      <c r="X19" s="161"/>
      <c r="Y19" s="161"/>
      <c r="Z19" s="161"/>
      <c r="AA19" s="161"/>
    </row>
    <row r="20" spans="1:27" ht="12.95" customHeight="1" x14ac:dyDescent="0.25">
      <c r="A20" s="234" t="s">
        <v>82</v>
      </c>
      <c r="B20" s="233">
        <v>43</v>
      </c>
      <c r="C20" s="233"/>
      <c r="D20" s="233">
        <v>44</v>
      </c>
      <c r="E20" s="233"/>
      <c r="F20" s="192">
        <v>0</v>
      </c>
      <c r="G20" s="192"/>
      <c r="H20" s="192">
        <v>0</v>
      </c>
      <c r="I20" s="192"/>
      <c r="J20" s="233">
        <v>2</v>
      </c>
      <c r="K20" s="233"/>
      <c r="L20" s="233">
        <v>33</v>
      </c>
      <c r="M20" s="233"/>
      <c r="N20" s="233">
        <f t="shared" si="8"/>
        <v>45</v>
      </c>
      <c r="O20" s="233"/>
      <c r="P20" s="823">
        <f t="shared" si="7"/>
        <v>77</v>
      </c>
      <c r="Q20" s="823"/>
      <c r="R20" s="115"/>
      <c r="S20" s="161"/>
      <c r="T20" s="161"/>
      <c r="U20" s="161"/>
      <c r="V20" s="161"/>
      <c r="W20" s="161"/>
      <c r="X20" s="161"/>
      <c r="Y20" s="161"/>
      <c r="Z20" s="161"/>
      <c r="AA20" s="161"/>
    </row>
    <row r="21" spans="1:27" ht="12.95" customHeight="1" x14ac:dyDescent="0.25">
      <c r="A21" s="234" t="s">
        <v>151</v>
      </c>
      <c r="B21" s="233">
        <v>96</v>
      </c>
      <c r="C21" s="233"/>
      <c r="D21" s="233">
        <v>95</v>
      </c>
      <c r="E21" s="233"/>
      <c r="F21" s="192">
        <v>0</v>
      </c>
      <c r="G21" s="192"/>
      <c r="H21" s="192">
        <v>0</v>
      </c>
      <c r="I21" s="192"/>
      <c r="J21" s="233">
        <v>3</v>
      </c>
      <c r="K21" s="233"/>
      <c r="L21" s="233">
        <v>6</v>
      </c>
      <c r="M21" s="233"/>
      <c r="N21" s="233">
        <f t="shared" si="8"/>
        <v>99</v>
      </c>
      <c r="O21" s="233"/>
      <c r="P21" s="823">
        <f t="shared" si="7"/>
        <v>101</v>
      </c>
      <c r="Q21" s="823"/>
      <c r="R21" s="115"/>
      <c r="S21" s="161"/>
      <c r="T21" s="161"/>
      <c r="U21" s="161"/>
      <c r="V21" s="161"/>
      <c r="W21" s="161"/>
      <c r="X21" s="161"/>
      <c r="Y21" s="161"/>
      <c r="Z21" s="161"/>
      <c r="AA21" s="161"/>
    </row>
    <row r="22" spans="1:27" ht="12.95" customHeight="1" x14ac:dyDescent="0.25">
      <c r="A22" s="234" t="s">
        <v>37</v>
      </c>
      <c r="B22" s="233">
        <v>176</v>
      </c>
      <c r="C22" s="233"/>
      <c r="D22" s="233">
        <v>184</v>
      </c>
      <c r="E22" s="233"/>
      <c r="F22" s="192">
        <v>0</v>
      </c>
      <c r="G22" s="192"/>
      <c r="H22" s="192">
        <v>0</v>
      </c>
      <c r="I22" s="192"/>
      <c r="J22" s="233">
        <v>5</v>
      </c>
      <c r="K22" s="233"/>
      <c r="L22" s="233">
        <v>11</v>
      </c>
      <c r="M22" s="233"/>
      <c r="N22" s="233">
        <f t="shared" si="8"/>
        <v>181</v>
      </c>
      <c r="O22" s="233"/>
      <c r="P22" s="823">
        <f t="shared" si="7"/>
        <v>195</v>
      </c>
      <c r="Q22" s="823"/>
      <c r="R22" s="115"/>
      <c r="S22" s="161"/>
      <c r="T22" s="161"/>
      <c r="U22" s="161"/>
      <c r="V22" s="161"/>
      <c r="W22" s="161"/>
      <c r="X22" s="161"/>
      <c r="Y22" s="161"/>
      <c r="Z22" s="161"/>
      <c r="AA22" s="161"/>
    </row>
    <row r="23" spans="1:27" ht="12.95" customHeight="1" x14ac:dyDescent="0.25">
      <c r="A23" s="234" t="s">
        <v>85</v>
      </c>
      <c r="B23" s="233">
        <v>85</v>
      </c>
      <c r="C23" s="233"/>
      <c r="D23" s="233">
        <v>97</v>
      </c>
      <c r="E23" s="233"/>
      <c r="F23" s="192">
        <v>0</v>
      </c>
      <c r="G23" s="192"/>
      <c r="H23" s="192">
        <v>3</v>
      </c>
      <c r="I23" s="192"/>
      <c r="J23" s="233">
        <v>4</v>
      </c>
      <c r="K23" s="233"/>
      <c r="L23" s="233">
        <v>98</v>
      </c>
      <c r="M23" s="233"/>
      <c r="N23" s="233">
        <f t="shared" si="8"/>
        <v>89</v>
      </c>
      <c r="O23" s="233"/>
      <c r="P23" s="823">
        <f t="shared" si="7"/>
        <v>198</v>
      </c>
      <c r="Q23" s="823"/>
      <c r="R23" s="115"/>
      <c r="S23" s="161"/>
      <c r="T23" s="161"/>
      <c r="U23" s="161"/>
      <c r="V23" s="161"/>
      <c r="W23" s="161"/>
      <c r="X23" s="161"/>
      <c r="Y23" s="161"/>
      <c r="Z23" s="161"/>
      <c r="AA23" s="161"/>
    </row>
    <row r="24" spans="1:27" ht="12.95" customHeight="1" x14ac:dyDescent="0.25">
      <c r="A24" s="234" t="s">
        <v>38</v>
      </c>
      <c r="B24" s="233">
        <v>457</v>
      </c>
      <c r="C24" s="233"/>
      <c r="D24" s="233">
        <v>472</v>
      </c>
      <c r="E24" s="233"/>
      <c r="F24" s="192">
        <v>13</v>
      </c>
      <c r="G24" s="192"/>
      <c r="H24" s="192">
        <v>14</v>
      </c>
      <c r="I24" s="192"/>
      <c r="J24" s="233">
        <v>37</v>
      </c>
      <c r="K24" s="233"/>
      <c r="L24" s="233">
        <v>87</v>
      </c>
      <c r="M24" s="233"/>
      <c r="N24" s="233">
        <f t="shared" si="8"/>
        <v>507</v>
      </c>
      <c r="O24" s="233"/>
      <c r="P24" s="823">
        <f t="shared" si="7"/>
        <v>573</v>
      </c>
      <c r="Q24" s="823"/>
      <c r="R24" s="115"/>
      <c r="S24" s="161"/>
      <c r="T24" s="161"/>
      <c r="U24" s="161"/>
      <c r="V24" s="161"/>
      <c r="W24" s="161"/>
      <c r="X24" s="161"/>
      <c r="Y24" s="161"/>
      <c r="Z24" s="161"/>
      <c r="AA24" s="161"/>
    </row>
    <row r="25" spans="1:27" ht="12.95" customHeight="1" x14ac:dyDescent="0.25">
      <c r="A25" s="234" t="s">
        <v>71</v>
      </c>
      <c r="B25" s="233">
        <v>1083</v>
      </c>
      <c r="C25" s="233"/>
      <c r="D25" s="233">
        <v>1140</v>
      </c>
      <c r="E25" s="233"/>
      <c r="F25" s="192">
        <v>20</v>
      </c>
      <c r="G25" s="192"/>
      <c r="H25" s="192">
        <v>21</v>
      </c>
      <c r="I25" s="192"/>
      <c r="J25" s="233">
        <v>47</v>
      </c>
      <c r="K25" s="233"/>
      <c r="L25" s="233">
        <v>166</v>
      </c>
      <c r="M25" s="233"/>
      <c r="N25" s="233">
        <f t="shared" si="8"/>
        <v>1150</v>
      </c>
      <c r="O25" s="233"/>
      <c r="P25" s="823">
        <f t="shared" si="7"/>
        <v>1327</v>
      </c>
      <c r="Q25" s="823"/>
      <c r="R25" s="115"/>
      <c r="S25" s="161"/>
      <c r="T25" s="161"/>
      <c r="U25" s="161"/>
      <c r="V25" s="161"/>
      <c r="W25" s="161"/>
      <c r="X25" s="161"/>
      <c r="Y25" s="161"/>
      <c r="Z25" s="161"/>
      <c r="AA25" s="161"/>
    </row>
    <row r="26" spans="1:27" ht="12.95" customHeight="1" x14ac:dyDescent="0.25">
      <c r="A26" s="234" t="s">
        <v>39</v>
      </c>
      <c r="B26" s="233">
        <v>97</v>
      </c>
      <c r="C26" s="233"/>
      <c r="D26" s="233">
        <v>98</v>
      </c>
      <c r="E26" s="233"/>
      <c r="F26" s="192">
        <v>0</v>
      </c>
      <c r="G26" s="192"/>
      <c r="H26" s="192">
        <v>0</v>
      </c>
      <c r="I26" s="192"/>
      <c r="J26" s="233">
        <v>0</v>
      </c>
      <c r="K26" s="233"/>
      <c r="L26" s="233">
        <v>11</v>
      </c>
      <c r="M26" s="233"/>
      <c r="N26" s="233">
        <f t="shared" si="8"/>
        <v>97</v>
      </c>
      <c r="O26" s="233"/>
      <c r="P26" s="823">
        <f t="shared" si="7"/>
        <v>109</v>
      </c>
      <c r="Q26" s="823"/>
      <c r="R26" s="115"/>
      <c r="S26" s="161"/>
      <c r="T26" s="161"/>
      <c r="U26" s="161"/>
      <c r="V26" s="161"/>
      <c r="W26" s="161"/>
      <c r="X26" s="161"/>
      <c r="Y26" s="161"/>
      <c r="Z26" s="161"/>
      <c r="AA26" s="161"/>
    </row>
    <row r="27" spans="1:27" ht="12.95" customHeight="1" x14ac:dyDescent="0.25">
      <c r="A27" s="234" t="s">
        <v>41</v>
      </c>
      <c r="B27" s="233">
        <v>113</v>
      </c>
      <c r="C27" s="233"/>
      <c r="D27" s="233">
        <v>115</v>
      </c>
      <c r="E27" s="233"/>
      <c r="F27" s="192">
        <v>0</v>
      </c>
      <c r="G27" s="192"/>
      <c r="H27" s="192">
        <v>1</v>
      </c>
      <c r="I27" s="192"/>
      <c r="J27" s="233">
        <v>7</v>
      </c>
      <c r="K27" s="233"/>
      <c r="L27" s="233">
        <v>90</v>
      </c>
      <c r="M27" s="233"/>
      <c r="N27" s="233">
        <f t="shared" si="8"/>
        <v>120</v>
      </c>
      <c r="O27" s="233"/>
      <c r="P27" s="823">
        <f t="shared" si="7"/>
        <v>206</v>
      </c>
      <c r="Q27" s="823"/>
      <c r="R27" s="115"/>
      <c r="S27" s="161"/>
      <c r="T27" s="161"/>
      <c r="U27" s="161"/>
      <c r="V27" s="161"/>
      <c r="W27" s="161"/>
      <c r="X27" s="161"/>
      <c r="Y27" s="161"/>
      <c r="Z27" s="161"/>
      <c r="AA27" s="161"/>
    </row>
    <row r="28" spans="1:27" ht="12.95" customHeight="1" x14ac:dyDescent="0.25">
      <c r="A28" s="234" t="s">
        <v>42</v>
      </c>
      <c r="B28" s="233">
        <v>286</v>
      </c>
      <c r="C28" s="233"/>
      <c r="D28" s="233">
        <v>290</v>
      </c>
      <c r="E28" s="233"/>
      <c r="F28" s="192">
        <v>10</v>
      </c>
      <c r="G28" s="192"/>
      <c r="H28" s="192">
        <v>26</v>
      </c>
      <c r="I28" s="192"/>
      <c r="J28" s="233">
        <v>30</v>
      </c>
      <c r="K28" s="233"/>
      <c r="L28" s="233">
        <v>67</v>
      </c>
      <c r="M28" s="233"/>
      <c r="N28" s="233">
        <f t="shared" si="8"/>
        <v>326</v>
      </c>
      <c r="O28" s="233"/>
      <c r="P28" s="823">
        <f t="shared" si="7"/>
        <v>383</v>
      </c>
      <c r="Q28" s="823"/>
      <c r="R28" s="115"/>
      <c r="S28" s="161"/>
      <c r="T28" s="161"/>
      <c r="U28" s="161"/>
      <c r="V28" s="161"/>
      <c r="W28" s="161"/>
      <c r="X28" s="161"/>
      <c r="Y28" s="161"/>
      <c r="Z28" s="161"/>
      <c r="AA28" s="161"/>
    </row>
    <row r="29" spans="1:27" ht="12.95" customHeight="1" x14ac:dyDescent="0.25">
      <c r="A29" s="234" t="s">
        <v>86</v>
      </c>
      <c r="B29" s="233">
        <v>117</v>
      </c>
      <c r="C29" s="233"/>
      <c r="D29" s="233">
        <v>124</v>
      </c>
      <c r="E29" s="233"/>
      <c r="F29" s="192">
        <v>0</v>
      </c>
      <c r="G29" s="192"/>
      <c r="H29" s="192">
        <v>0</v>
      </c>
      <c r="I29" s="192"/>
      <c r="J29" s="233">
        <v>3</v>
      </c>
      <c r="K29" s="233"/>
      <c r="L29" s="233">
        <v>3</v>
      </c>
      <c r="M29" s="233"/>
      <c r="N29" s="233">
        <f t="shared" si="8"/>
        <v>120</v>
      </c>
      <c r="O29" s="233"/>
      <c r="P29" s="823">
        <f t="shared" si="7"/>
        <v>127</v>
      </c>
      <c r="Q29" s="823"/>
      <c r="R29" s="115"/>
      <c r="S29" s="161"/>
      <c r="T29" s="161"/>
      <c r="U29" s="161"/>
      <c r="V29" s="161"/>
      <c r="W29" s="161"/>
      <c r="X29" s="161"/>
      <c r="Y29" s="161"/>
      <c r="Z29" s="161"/>
      <c r="AA29" s="161"/>
    </row>
    <row r="30" spans="1:27" ht="12.95" customHeight="1" x14ac:dyDescent="0.25">
      <c r="A30" s="234" t="s">
        <v>87</v>
      </c>
      <c r="B30" s="233">
        <v>106</v>
      </c>
      <c r="C30" s="233"/>
      <c r="D30" s="233">
        <v>112</v>
      </c>
      <c r="E30" s="233"/>
      <c r="F30" s="192">
        <v>1</v>
      </c>
      <c r="G30" s="192"/>
      <c r="H30" s="192">
        <v>0</v>
      </c>
      <c r="I30" s="192"/>
      <c r="J30" s="233">
        <v>19</v>
      </c>
      <c r="K30" s="233"/>
      <c r="L30" s="233">
        <v>71</v>
      </c>
      <c r="M30" s="233"/>
      <c r="N30" s="233">
        <f t="shared" si="8"/>
        <v>126</v>
      </c>
      <c r="O30" s="233"/>
      <c r="P30" s="823">
        <f t="shared" si="7"/>
        <v>183</v>
      </c>
      <c r="Q30" s="823"/>
      <c r="R30" s="115"/>
      <c r="S30" s="161"/>
      <c r="T30" s="161"/>
      <c r="U30" s="161"/>
      <c r="V30" s="161"/>
      <c r="W30" s="161"/>
      <c r="X30" s="161"/>
      <c r="Y30" s="161"/>
      <c r="Z30" s="161"/>
      <c r="AA30" s="161"/>
    </row>
    <row r="31" spans="1:27" ht="12.95" customHeight="1" x14ac:dyDescent="0.25">
      <c r="A31" s="234" t="s">
        <v>88</v>
      </c>
      <c r="B31" s="233">
        <v>79</v>
      </c>
      <c r="C31" s="233"/>
      <c r="D31" s="233">
        <v>102</v>
      </c>
      <c r="E31" s="233"/>
      <c r="F31" s="192">
        <v>0</v>
      </c>
      <c r="G31" s="192"/>
      <c r="H31" s="192">
        <v>0</v>
      </c>
      <c r="I31" s="192"/>
      <c r="J31" s="233">
        <v>3</v>
      </c>
      <c r="K31" s="233"/>
      <c r="L31" s="233">
        <v>10</v>
      </c>
      <c r="M31" s="233"/>
      <c r="N31" s="233">
        <f t="shared" si="8"/>
        <v>82</v>
      </c>
      <c r="O31" s="233"/>
      <c r="P31" s="823">
        <f t="shared" si="7"/>
        <v>112</v>
      </c>
      <c r="Q31" s="823"/>
      <c r="R31" s="115"/>
      <c r="S31" s="161"/>
      <c r="T31" s="161"/>
      <c r="U31" s="161"/>
      <c r="V31" s="161"/>
      <c r="W31" s="161"/>
      <c r="X31" s="161"/>
      <c r="Y31" s="161"/>
      <c r="Z31" s="161"/>
      <c r="AA31" s="161"/>
    </row>
    <row r="32" spans="1:27" ht="12.95" customHeight="1" x14ac:dyDescent="0.25">
      <c r="A32" s="234" t="s">
        <v>13</v>
      </c>
      <c r="B32" s="233">
        <v>36</v>
      </c>
      <c r="C32" s="233"/>
      <c r="D32" s="233">
        <v>39</v>
      </c>
      <c r="E32" s="233"/>
      <c r="F32" s="192">
        <v>9</v>
      </c>
      <c r="G32" s="192"/>
      <c r="H32" s="192">
        <v>9</v>
      </c>
      <c r="I32" s="192"/>
      <c r="J32" s="233">
        <v>7</v>
      </c>
      <c r="K32" s="233"/>
      <c r="L32" s="233">
        <v>43</v>
      </c>
      <c r="M32" s="233"/>
      <c r="N32" s="233">
        <f t="shared" si="8"/>
        <v>52</v>
      </c>
      <c r="O32" s="233"/>
      <c r="P32" s="823">
        <f t="shared" si="7"/>
        <v>91</v>
      </c>
      <c r="Q32" s="823"/>
      <c r="R32" s="115"/>
      <c r="S32" s="161"/>
      <c r="T32" s="161"/>
      <c r="U32" s="161"/>
      <c r="V32" s="161"/>
      <c r="W32" s="161"/>
      <c r="X32" s="161"/>
      <c r="Y32" s="161"/>
      <c r="Z32" s="161"/>
      <c r="AA32" s="161"/>
    </row>
    <row r="33" spans="1:27" ht="12.95" customHeight="1" x14ac:dyDescent="0.25">
      <c r="A33" s="234" t="s">
        <v>43</v>
      </c>
      <c r="B33" s="233">
        <v>30</v>
      </c>
      <c r="C33" s="233"/>
      <c r="D33" s="233">
        <v>35</v>
      </c>
      <c r="E33" s="233"/>
      <c r="F33" s="192">
        <v>1</v>
      </c>
      <c r="G33" s="192"/>
      <c r="H33" s="192">
        <v>1</v>
      </c>
      <c r="I33" s="192"/>
      <c r="J33" s="233">
        <v>6</v>
      </c>
      <c r="K33" s="233"/>
      <c r="L33" s="233">
        <v>31</v>
      </c>
      <c r="M33" s="233"/>
      <c r="N33" s="233">
        <f t="shared" si="8"/>
        <v>37</v>
      </c>
      <c r="O33" s="233"/>
      <c r="P33" s="823">
        <f t="shared" si="7"/>
        <v>67</v>
      </c>
      <c r="Q33" s="823"/>
      <c r="R33" s="115"/>
      <c r="S33" s="161"/>
      <c r="T33" s="161"/>
      <c r="U33" s="161"/>
      <c r="V33" s="161"/>
      <c r="W33" s="161"/>
      <c r="X33" s="161"/>
      <c r="Y33" s="161"/>
      <c r="Z33" s="161"/>
      <c r="AA33" s="161"/>
    </row>
    <row r="34" spans="1:27" ht="12.95" customHeight="1" x14ac:dyDescent="0.25">
      <c r="A34" s="234" t="s">
        <v>89</v>
      </c>
      <c r="B34" s="233">
        <v>40</v>
      </c>
      <c r="C34" s="233"/>
      <c r="D34" s="233">
        <v>42</v>
      </c>
      <c r="E34" s="233"/>
      <c r="F34" s="192">
        <v>1</v>
      </c>
      <c r="G34" s="192"/>
      <c r="H34" s="192">
        <v>1</v>
      </c>
      <c r="I34" s="192"/>
      <c r="J34" s="233">
        <v>11</v>
      </c>
      <c r="K34" s="233"/>
      <c r="L34" s="233">
        <v>24</v>
      </c>
      <c r="M34" s="233"/>
      <c r="N34" s="233">
        <f t="shared" si="8"/>
        <v>52</v>
      </c>
      <c r="O34" s="233"/>
      <c r="P34" s="823">
        <f t="shared" si="7"/>
        <v>67</v>
      </c>
      <c r="Q34" s="823"/>
      <c r="R34" s="115"/>
      <c r="S34" s="161"/>
      <c r="T34" s="161"/>
      <c r="U34" s="161"/>
      <c r="V34" s="161"/>
      <c r="W34" s="161"/>
      <c r="X34" s="161"/>
      <c r="Y34" s="161"/>
      <c r="Z34" s="161"/>
      <c r="AA34" s="161"/>
    </row>
    <row r="35" spans="1:27" ht="12.95" customHeight="1" x14ac:dyDescent="0.25">
      <c r="A35" s="234" t="s">
        <v>90</v>
      </c>
      <c r="B35" s="233">
        <v>23</v>
      </c>
      <c r="C35" s="233"/>
      <c r="D35" s="233">
        <v>25</v>
      </c>
      <c r="E35" s="233"/>
      <c r="F35" s="192">
        <v>0</v>
      </c>
      <c r="G35" s="192"/>
      <c r="H35" s="192">
        <v>0</v>
      </c>
      <c r="I35" s="192"/>
      <c r="J35" s="233">
        <v>0</v>
      </c>
      <c r="K35" s="233"/>
      <c r="L35" s="233">
        <v>41</v>
      </c>
      <c r="M35" s="233"/>
      <c r="N35" s="233">
        <f t="shared" si="8"/>
        <v>23</v>
      </c>
      <c r="O35" s="233"/>
      <c r="P35" s="823">
        <f t="shared" si="7"/>
        <v>66</v>
      </c>
      <c r="Q35" s="823"/>
      <c r="R35" s="115"/>
      <c r="S35" s="161"/>
      <c r="T35" s="161"/>
      <c r="U35" s="161"/>
      <c r="V35" s="161"/>
      <c r="W35" s="161"/>
      <c r="X35" s="161"/>
      <c r="Y35" s="161"/>
      <c r="Z35" s="161"/>
      <c r="AA35" s="161"/>
    </row>
    <row r="36" spans="1:27" ht="12.95" customHeight="1" x14ac:dyDescent="0.25">
      <c r="A36" s="234" t="s">
        <v>44</v>
      </c>
      <c r="B36" s="233">
        <v>691</v>
      </c>
      <c r="C36" s="233"/>
      <c r="D36" s="233">
        <v>715</v>
      </c>
      <c r="E36" s="233"/>
      <c r="F36" s="192">
        <v>4</v>
      </c>
      <c r="G36" s="192"/>
      <c r="H36" s="192">
        <v>4</v>
      </c>
      <c r="I36" s="192"/>
      <c r="J36" s="233">
        <v>16</v>
      </c>
      <c r="K36" s="233"/>
      <c r="L36" s="233">
        <v>68</v>
      </c>
      <c r="M36" s="233"/>
      <c r="N36" s="233">
        <f t="shared" si="8"/>
        <v>711</v>
      </c>
      <c r="O36" s="233"/>
      <c r="P36" s="823">
        <f t="shared" si="7"/>
        <v>787</v>
      </c>
      <c r="Q36" s="823"/>
      <c r="R36" s="115"/>
      <c r="S36" s="161"/>
      <c r="T36" s="161"/>
      <c r="U36" s="161"/>
      <c r="V36" s="161"/>
      <c r="W36" s="161"/>
      <c r="X36" s="161"/>
      <c r="Y36" s="161"/>
      <c r="Z36" s="161"/>
      <c r="AA36" s="161"/>
    </row>
    <row r="37" spans="1:27" ht="12.95" customHeight="1" x14ac:dyDescent="0.25">
      <c r="A37" s="234" t="s">
        <v>14</v>
      </c>
      <c r="B37" s="233">
        <v>529</v>
      </c>
      <c r="C37" s="233"/>
      <c r="D37" s="233">
        <v>531</v>
      </c>
      <c r="E37" s="233"/>
      <c r="F37" s="192">
        <v>6</v>
      </c>
      <c r="G37" s="192"/>
      <c r="H37" s="192">
        <v>6</v>
      </c>
      <c r="I37" s="192"/>
      <c r="J37" s="233">
        <v>91</v>
      </c>
      <c r="K37" s="233"/>
      <c r="L37" s="233">
        <v>295</v>
      </c>
      <c r="M37" s="233"/>
      <c r="N37" s="233">
        <f t="shared" si="8"/>
        <v>626</v>
      </c>
      <c r="O37" s="233"/>
      <c r="P37" s="823">
        <f t="shared" si="7"/>
        <v>832</v>
      </c>
      <c r="Q37" s="823"/>
      <c r="R37" s="115"/>
      <c r="S37" s="161"/>
      <c r="T37" s="161"/>
      <c r="U37" s="161"/>
      <c r="V37" s="161"/>
      <c r="W37" s="161"/>
      <c r="X37" s="161"/>
      <c r="Y37" s="161"/>
      <c r="Z37" s="161"/>
      <c r="AA37" s="161"/>
    </row>
    <row r="38" spans="1:27" ht="12.95" customHeight="1" x14ac:dyDescent="0.25">
      <c r="A38" s="234" t="s">
        <v>91</v>
      </c>
      <c r="B38" s="233">
        <v>165</v>
      </c>
      <c r="C38" s="233"/>
      <c r="D38" s="233">
        <v>190</v>
      </c>
      <c r="E38" s="233"/>
      <c r="F38" s="192">
        <v>6</v>
      </c>
      <c r="G38" s="192"/>
      <c r="H38" s="192">
        <v>5</v>
      </c>
      <c r="I38" s="192"/>
      <c r="J38" s="233">
        <v>18</v>
      </c>
      <c r="K38" s="233"/>
      <c r="L38" s="233">
        <v>133</v>
      </c>
      <c r="M38" s="233"/>
      <c r="N38" s="233">
        <f t="shared" si="8"/>
        <v>189</v>
      </c>
      <c r="O38" s="233"/>
      <c r="P38" s="823">
        <f t="shared" si="7"/>
        <v>328</v>
      </c>
      <c r="Q38" s="823"/>
      <c r="R38" s="115"/>
      <c r="S38" s="161"/>
      <c r="T38" s="161"/>
      <c r="U38" s="161"/>
      <c r="V38" s="161"/>
      <c r="W38" s="161"/>
      <c r="X38" s="161"/>
      <c r="Y38" s="161"/>
      <c r="Z38" s="161"/>
      <c r="AA38" s="161"/>
    </row>
    <row r="39" spans="1:27" ht="12.95" customHeight="1" x14ac:dyDescent="0.25">
      <c r="A39" s="234" t="s">
        <v>17</v>
      </c>
      <c r="B39" s="233">
        <v>142</v>
      </c>
      <c r="C39" s="233"/>
      <c r="D39" s="233">
        <v>148</v>
      </c>
      <c r="E39" s="233"/>
      <c r="F39" s="192">
        <v>3</v>
      </c>
      <c r="G39" s="192"/>
      <c r="H39" s="192">
        <v>4</v>
      </c>
      <c r="I39" s="192"/>
      <c r="J39" s="233">
        <v>8</v>
      </c>
      <c r="K39" s="233"/>
      <c r="L39" s="233">
        <v>98</v>
      </c>
      <c r="M39" s="233"/>
      <c r="N39" s="233">
        <f t="shared" si="8"/>
        <v>153</v>
      </c>
      <c r="O39" s="233"/>
      <c r="P39" s="823">
        <f t="shared" si="7"/>
        <v>250</v>
      </c>
      <c r="Q39" s="823"/>
      <c r="R39" s="115"/>
      <c r="S39" s="161"/>
      <c r="T39" s="161"/>
      <c r="U39" s="161"/>
      <c r="V39" s="161"/>
      <c r="W39" s="161"/>
      <c r="X39" s="161"/>
      <c r="Y39" s="161"/>
      <c r="Z39" s="161"/>
      <c r="AA39" s="161"/>
    </row>
    <row r="40" spans="1:27" ht="12.95" customHeight="1" x14ac:dyDescent="0.25">
      <c r="A40" s="824" t="s">
        <v>45</v>
      </c>
      <c r="B40" s="825">
        <v>107</v>
      </c>
      <c r="C40" s="825"/>
      <c r="D40" s="825">
        <v>112</v>
      </c>
      <c r="E40" s="825"/>
      <c r="F40" s="826">
        <v>0</v>
      </c>
      <c r="G40" s="826"/>
      <c r="H40" s="826">
        <v>0</v>
      </c>
      <c r="I40" s="826"/>
      <c r="J40" s="825">
        <v>0</v>
      </c>
      <c r="K40" s="825"/>
      <c r="L40" s="825">
        <v>16</v>
      </c>
      <c r="M40" s="825"/>
      <c r="N40" s="825">
        <f t="shared" si="8"/>
        <v>107</v>
      </c>
      <c r="O40" s="825"/>
      <c r="P40" s="827">
        <f t="shared" si="7"/>
        <v>128</v>
      </c>
      <c r="Q40" s="827"/>
      <c r="R40" s="115"/>
      <c r="S40" s="161"/>
      <c r="T40" s="161"/>
      <c r="U40" s="161"/>
      <c r="V40" s="161"/>
      <c r="W40" s="161"/>
      <c r="X40" s="161"/>
      <c r="Y40" s="161"/>
      <c r="Z40" s="161"/>
      <c r="AA40" s="161"/>
    </row>
    <row r="41" spans="1:27" x14ac:dyDescent="0.25">
      <c r="A41" s="194"/>
      <c r="B41" s="194"/>
      <c r="C41" s="194"/>
      <c r="D41" s="194"/>
      <c r="E41" s="194"/>
      <c r="F41" s="194"/>
      <c r="G41" s="194"/>
      <c r="H41" s="194"/>
      <c r="I41" s="194"/>
      <c r="J41" s="194"/>
      <c r="K41" s="194"/>
      <c r="L41" s="194"/>
      <c r="M41" s="194"/>
      <c r="N41" s="194"/>
      <c r="O41" s="194"/>
      <c r="P41" s="194"/>
      <c r="Q41" s="194"/>
      <c r="R41" s="477"/>
      <c r="S41" s="225"/>
      <c r="V41" s="225"/>
    </row>
    <row r="42" spans="1:27" ht="18" customHeight="1" x14ac:dyDescent="0.25">
      <c r="A42" s="921" t="s">
        <v>795</v>
      </c>
      <c r="B42" s="921"/>
      <c r="C42" s="921"/>
      <c r="D42" s="921"/>
      <c r="E42" s="921"/>
      <c r="F42" s="921"/>
      <c r="G42" s="921"/>
      <c r="H42" s="921"/>
      <c r="I42" s="921"/>
      <c r="J42" s="921"/>
      <c r="K42" s="921"/>
      <c r="L42" s="921"/>
      <c r="M42" s="921"/>
      <c r="N42" s="921"/>
      <c r="O42" s="921"/>
      <c r="P42" s="921"/>
      <c r="Q42" s="921"/>
      <c r="R42" s="477"/>
      <c r="S42" s="225"/>
      <c r="V42" s="225"/>
    </row>
    <row r="43" spans="1:27" ht="13.5" customHeight="1" x14ac:dyDescent="0.25">
      <c r="A43" s="194" t="s">
        <v>800</v>
      </c>
      <c r="B43" s="194"/>
      <c r="C43" s="194"/>
      <c r="D43" s="194"/>
      <c r="E43" s="194"/>
      <c r="F43" s="194"/>
      <c r="G43" s="194"/>
      <c r="H43" s="194"/>
      <c r="I43" s="194"/>
      <c r="J43" s="194"/>
      <c r="K43" s="194"/>
      <c r="L43" s="194"/>
      <c r="M43" s="194"/>
      <c r="N43" s="194"/>
      <c r="O43" s="194"/>
      <c r="P43" s="194"/>
      <c r="Q43" s="194"/>
      <c r="R43" s="477"/>
      <c r="S43" s="225"/>
      <c r="V43" s="225"/>
    </row>
    <row r="44" spans="1:27" ht="12.75" customHeight="1" x14ac:dyDescent="0.25">
      <c r="A44" s="983" t="s">
        <v>719</v>
      </c>
      <c r="B44" s="983"/>
      <c r="C44" s="983"/>
      <c r="D44" s="983"/>
      <c r="E44" s="983"/>
      <c r="F44" s="983"/>
      <c r="G44" s="983"/>
      <c r="H44" s="983"/>
      <c r="I44" s="983"/>
      <c r="J44" s="983"/>
      <c r="K44" s="983"/>
      <c r="L44" s="983"/>
      <c r="M44" s="983"/>
      <c r="N44" s="983"/>
      <c r="O44" s="983"/>
      <c r="P44" s="983"/>
      <c r="Q44" s="983"/>
      <c r="R44" s="478"/>
      <c r="S44" s="226"/>
    </row>
  </sheetData>
  <mergeCells count="8">
    <mergeCell ref="A44:Q44"/>
    <mergeCell ref="N4:Q5"/>
    <mergeCell ref="A42:Q42"/>
    <mergeCell ref="A4:A6"/>
    <mergeCell ref="B4:M4"/>
    <mergeCell ref="B5:E5"/>
    <mergeCell ref="F5:I5"/>
    <mergeCell ref="J5:M5"/>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&amp;L&amp;"Tahoma,Normal"&amp;10 424</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45"/>
  <sheetViews>
    <sheetView showGridLines="0" view="pageBreakPreview" zoomScaleNormal="100" zoomScaleSheetLayoutView="100" workbookViewId="0">
      <selection activeCell="B40" sqref="B40"/>
    </sheetView>
  </sheetViews>
  <sheetFormatPr baseColWidth="10" defaultRowHeight="15" x14ac:dyDescent="0.25"/>
  <cols>
    <col min="1" max="1" width="18.5703125" customWidth="1"/>
    <col min="2" max="2" width="8.42578125" customWidth="1"/>
    <col min="3" max="3" width="3.5703125" customWidth="1"/>
    <col min="4" max="4" width="7" customWidth="1"/>
    <col min="5" max="5" width="2.7109375" customWidth="1"/>
    <col min="6" max="6" width="6.85546875" customWidth="1"/>
    <col min="7" max="7" width="3.140625" customWidth="1"/>
    <col min="8" max="8" width="7.7109375" customWidth="1"/>
    <col min="9" max="9" width="2.7109375" customWidth="1"/>
    <col min="10" max="10" width="7.5703125" customWidth="1"/>
    <col min="11" max="11" width="3" customWidth="1"/>
    <col min="12" max="12" width="7.85546875" customWidth="1"/>
    <col min="13" max="13" width="2.42578125" customWidth="1"/>
    <col min="14" max="14" width="7" customWidth="1"/>
    <col min="15" max="15" width="2.7109375" customWidth="1"/>
    <col min="16" max="16" width="7.28515625" customWidth="1"/>
    <col min="17" max="17" width="2.7109375" customWidth="1"/>
    <col min="18" max="18" width="8.42578125" customWidth="1"/>
    <col min="19" max="19" width="3.28515625" customWidth="1"/>
    <col min="20" max="20" width="7.5703125" customWidth="1"/>
    <col min="21" max="21" width="3.5703125" customWidth="1"/>
    <col min="22" max="22" width="7.140625" customWidth="1"/>
    <col min="23" max="23" width="3.85546875" customWidth="1"/>
    <col min="24" max="24" width="8.85546875" customWidth="1"/>
    <col min="25" max="25" width="3.5703125" customWidth="1"/>
  </cols>
  <sheetData>
    <row r="1" spans="1:35" x14ac:dyDescent="0.25">
      <c r="A1" s="330" t="s">
        <v>720</v>
      </c>
      <c r="B1" s="330"/>
      <c r="C1" s="330"/>
      <c r="D1" s="401"/>
      <c r="E1" s="401"/>
      <c r="F1" s="401"/>
      <c r="G1" s="401"/>
      <c r="H1" s="401"/>
      <c r="I1" s="401"/>
      <c r="J1" s="401"/>
      <c r="K1" s="401"/>
      <c r="L1" s="348"/>
      <c r="M1" s="348"/>
      <c r="N1" s="348"/>
      <c r="O1" s="348"/>
      <c r="P1" s="401"/>
      <c r="Q1" s="401"/>
      <c r="R1" s="401"/>
      <c r="S1" s="401"/>
      <c r="T1" s="401"/>
      <c r="U1" s="401"/>
      <c r="V1" s="401"/>
      <c r="W1" s="401"/>
      <c r="X1" s="401"/>
      <c r="Y1" s="180" t="s">
        <v>763</v>
      </c>
    </row>
    <row r="2" spans="1:35" x14ac:dyDescent="0.25">
      <c r="A2" s="330" t="s">
        <v>1060</v>
      </c>
      <c r="B2" s="330"/>
      <c r="C2" s="330"/>
      <c r="D2" s="401"/>
      <c r="E2" s="401"/>
      <c r="F2" s="401"/>
      <c r="G2" s="401"/>
      <c r="H2" s="401"/>
      <c r="I2" s="401"/>
      <c r="J2" s="401"/>
      <c r="K2" s="401"/>
      <c r="L2" s="401"/>
      <c r="M2" s="401"/>
      <c r="N2" s="401"/>
      <c r="O2" s="401"/>
      <c r="P2" s="401"/>
      <c r="Q2" s="401"/>
      <c r="R2" s="401"/>
      <c r="S2" s="401"/>
      <c r="T2" s="401"/>
      <c r="U2" s="401"/>
      <c r="V2" s="401"/>
      <c r="W2" s="401"/>
      <c r="X2" s="401"/>
      <c r="Y2" s="348"/>
    </row>
    <row r="3" spans="1:35" x14ac:dyDescent="0.25">
      <c r="A3" s="476"/>
      <c r="B3" s="476"/>
      <c r="C3" s="476"/>
      <c r="D3" s="401"/>
      <c r="E3" s="401"/>
      <c r="F3" s="401"/>
      <c r="G3" s="401"/>
      <c r="H3" s="401"/>
      <c r="I3" s="401"/>
      <c r="J3" s="401"/>
      <c r="K3" s="401"/>
      <c r="L3" s="401"/>
      <c r="M3" s="401"/>
      <c r="N3" s="401"/>
      <c r="O3" s="401"/>
      <c r="P3" s="401"/>
      <c r="Q3" s="401"/>
      <c r="R3" s="401"/>
      <c r="S3" s="401"/>
      <c r="T3" s="401"/>
      <c r="U3" s="401"/>
      <c r="V3" s="401"/>
      <c r="W3" s="401"/>
      <c r="X3" s="401"/>
      <c r="Y3" s="348"/>
    </row>
    <row r="4" spans="1:35" ht="18" customHeight="1" x14ac:dyDescent="0.25">
      <c r="A4" s="984" t="s">
        <v>3</v>
      </c>
      <c r="B4" s="914" t="s">
        <v>721</v>
      </c>
      <c r="C4" s="914"/>
      <c r="D4" s="914"/>
      <c r="E4" s="914"/>
      <c r="F4" s="914"/>
      <c r="G4" s="914"/>
      <c r="H4" s="914"/>
      <c r="I4" s="914"/>
      <c r="J4" s="914"/>
      <c r="K4" s="914"/>
      <c r="L4" s="914"/>
      <c r="M4" s="319"/>
      <c r="N4" s="984" t="s">
        <v>4</v>
      </c>
      <c r="O4" s="984"/>
      <c r="P4" s="984"/>
      <c r="Q4" s="333"/>
      <c r="R4" s="907" t="s">
        <v>722</v>
      </c>
      <c r="S4" s="907"/>
      <c r="T4" s="907"/>
      <c r="U4" s="907"/>
      <c r="V4" s="907"/>
      <c r="W4" s="907"/>
      <c r="X4" s="907"/>
      <c r="Y4" s="907"/>
    </row>
    <row r="5" spans="1:35" ht="18" customHeight="1" x14ac:dyDescent="0.25">
      <c r="A5" s="986"/>
      <c r="B5" s="988" t="s">
        <v>723</v>
      </c>
      <c r="C5" s="988"/>
      <c r="D5" s="988"/>
      <c r="E5" s="988"/>
      <c r="F5" s="907" t="s">
        <v>724</v>
      </c>
      <c r="G5" s="907"/>
      <c r="H5" s="907"/>
      <c r="I5" s="320"/>
      <c r="J5" s="907" t="s">
        <v>725</v>
      </c>
      <c r="K5" s="907"/>
      <c r="L5" s="907"/>
      <c r="M5" s="334"/>
      <c r="N5" s="985"/>
      <c r="O5" s="985"/>
      <c r="P5" s="985"/>
      <c r="Q5" s="334"/>
      <c r="R5" s="985" t="s">
        <v>726</v>
      </c>
      <c r="S5" s="985"/>
      <c r="T5" s="985"/>
      <c r="U5" s="334"/>
      <c r="V5" s="907" t="s">
        <v>717</v>
      </c>
      <c r="W5" s="907"/>
      <c r="X5" s="907"/>
      <c r="Y5" s="907"/>
    </row>
    <row r="6" spans="1:35" x14ac:dyDescent="0.25">
      <c r="A6" s="985"/>
      <c r="B6" s="849">
        <v>2012</v>
      </c>
      <c r="C6" s="849"/>
      <c r="D6" s="849">
        <v>2013</v>
      </c>
      <c r="E6" s="849"/>
      <c r="F6" s="850">
        <v>2012</v>
      </c>
      <c r="G6" s="850"/>
      <c r="H6" s="850">
        <v>2013</v>
      </c>
      <c r="I6" s="850"/>
      <c r="J6" s="850">
        <v>2012</v>
      </c>
      <c r="K6" s="850"/>
      <c r="L6" s="850">
        <v>2013</v>
      </c>
      <c r="M6" s="850"/>
      <c r="N6" s="850">
        <v>2012</v>
      </c>
      <c r="O6" s="850"/>
      <c r="P6" s="850">
        <v>2013</v>
      </c>
      <c r="Q6" s="850"/>
      <c r="R6" s="850">
        <v>2012</v>
      </c>
      <c r="S6" s="850"/>
      <c r="T6" s="850">
        <v>2013</v>
      </c>
      <c r="U6" s="850"/>
      <c r="V6" s="850">
        <v>2012</v>
      </c>
      <c r="W6" s="850"/>
      <c r="X6" s="850">
        <v>2013</v>
      </c>
      <c r="Y6" s="850"/>
    </row>
    <row r="7" spans="1:35" x14ac:dyDescent="0.25">
      <c r="A7" s="490" t="s">
        <v>718</v>
      </c>
      <c r="B7" s="509">
        <f t="shared" ref="B7:V7" si="0">SUM(B8:B40)</f>
        <v>554</v>
      </c>
      <c r="C7" s="509"/>
      <c r="D7" s="510">
        <f t="shared" si="0"/>
        <v>175</v>
      </c>
      <c r="E7" s="510"/>
      <c r="F7" s="510">
        <f t="shared" si="0"/>
        <v>1511</v>
      </c>
      <c r="G7" s="510"/>
      <c r="H7" s="510">
        <f t="shared" si="0"/>
        <v>1265</v>
      </c>
      <c r="I7" s="510"/>
      <c r="J7" s="510">
        <f t="shared" si="0"/>
        <v>2576</v>
      </c>
      <c r="K7" s="510"/>
      <c r="L7" s="510">
        <f t="shared" si="0"/>
        <v>170</v>
      </c>
      <c r="M7" s="510"/>
      <c r="N7" s="510">
        <f t="shared" si="0"/>
        <v>4641</v>
      </c>
      <c r="O7" s="510"/>
      <c r="P7" s="510">
        <f t="shared" si="0"/>
        <v>1610</v>
      </c>
      <c r="Q7" s="510"/>
      <c r="R7" s="510">
        <f t="shared" si="0"/>
        <v>13500</v>
      </c>
      <c r="S7" s="510"/>
      <c r="T7" s="510">
        <f t="shared" si="0"/>
        <v>7154</v>
      </c>
      <c r="U7" s="510"/>
      <c r="V7" s="510">
        <f t="shared" si="0"/>
        <v>1370</v>
      </c>
      <c r="W7" s="510"/>
      <c r="X7" s="511">
        <f t="shared" ref="X7" si="1">SUM(X8:X40)</f>
        <v>16</v>
      </c>
      <c r="Y7" s="511"/>
      <c r="Z7" s="161"/>
      <c r="AA7" s="161"/>
      <c r="AB7" s="161"/>
      <c r="AC7" s="161"/>
      <c r="AD7" s="161"/>
      <c r="AE7" s="161"/>
      <c r="AF7" s="161"/>
      <c r="AG7" s="161"/>
      <c r="AH7" s="161"/>
      <c r="AI7" s="161"/>
    </row>
    <row r="8" spans="1:35" ht="12.95" customHeight="1" x14ac:dyDescent="0.25">
      <c r="A8" s="231" t="s">
        <v>76</v>
      </c>
      <c r="B8" s="232">
        <v>0</v>
      </c>
      <c r="C8" s="232"/>
      <c r="D8" s="232">
        <v>0</v>
      </c>
      <c r="E8" s="232"/>
      <c r="F8" s="232">
        <v>0</v>
      </c>
      <c r="G8" s="232"/>
      <c r="H8" s="232">
        <v>0</v>
      </c>
      <c r="I8" s="232"/>
      <c r="J8" s="232">
        <v>0</v>
      </c>
      <c r="K8" s="232"/>
      <c r="L8" s="232">
        <v>1</v>
      </c>
      <c r="M8" s="232"/>
      <c r="N8" s="232">
        <f>SUM(B8+F8+J8)</f>
        <v>0</v>
      </c>
      <c r="O8" s="232"/>
      <c r="P8" s="232">
        <f t="shared" ref="P8:P40" si="2">SUM(D8+H8+L8)</f>
        <v>1</v>
      </c>
      <c r="Q8" s="232"/>
      <c r="R8" s="821">
        <v>158</v>
      </c>
      <c r="S8" s="821"/>
      <c r="T8" s="821">
        <v>132</v>
      </c>
      <c r="U8" s="821"/>
      <c r="V8" s="828">
        <v>2</v>
      </c>
      <c r="W8" s="828"/>
      <c r="X8" s="828">
        <v>0</v>
      </c>
      <c r="Y8" s="828"/>
      <c r="Z8" s="161"/>
      <c r="AA8" s="161"/>
      <c r="AB8" s="161"/>
      <c r="AC8" s="161"/>
      <c r="AD8" s="161"/>
      <c r="AE8" s="161"/>
      <c r="AF8" s="161"/>
      <c r="AG8" s="161"/>
      <c r="AH8" s="161"/>
      <c r="AI8" s="161"/>
    </row>
    <row r="9" spans="1:35" ht="12.95" customHeight="1" x14ac:dyDescent="0.25">
      <c r="A9" s="234" t="s">
        <v>162</v>
      </c>
      <c r="B9" s="233">
        <v>0</v>
      </c>
      <c r="C9" s="233"/>
      <c r="D9" s="233">
        <v>0</v>
      </c>
      <c r="E9" s="233"/>
      <c r="F9" s="233">
        <v>1</v>
      </c>
      <c r="G9" s="233"/>
      <c r="H9" s="233">
        <v>5</v>
      </c>
      <c r="I9" s="233"/>
      <c r="J9" s="233">
        <v>0</v>
      </c>
      <c r="K9" s="233"/>
      <c r="L9" s="233">
        <v>3</v>
      </c>
      <c r="M9" s="233"/>
      <c r="N9" s="233">
        <f>SUM(B9+F9+J9)</f>
        <v>1</v>
      </c>
      <c r="O9" s="233"/>
      <c r="P9" s="233">
        <f t="shared" si="2"/>
        <v>8</v>
      </c>
      <c r="Q9" s="233"/>
      <c r="R9" s="192">
        <v>36</v>
      </c>
      <c r="S9" s="192"/>
      <c r="T9" s="192">
        <v>24</v>
      </c>
      <c r="U9" s="192"/>
      <c r="V9" s="829">
        <v>2</v>
      </c>
      <c r="W9" s="829"/>
      <c r="X9" s="829">
        <v>0</v>
      </c>
      <c r="Y9" s="829"/>
      <c r="Z9" s="161"/>
      <c r="AA9" s="161"/>
      <c r="AB9" s="161"/>
      <c r="AC9" s="161"/>
      <c r="AD9" s="161"/>
      <c r="AE9" s="161"/>
      <c r="AF9" s="161"/>
      <c r="AG9" s="161"/>
      <c r="AH9" s="161"/>
      <c r="AI9" s="161"/>
    </row>
    <row r="10" spans="1:35" ht="12.95" customHeight="1" x14ac:dyDescent="0.25">
      <c r="A10" s="234" t="s">
        <v>153</v>
      </c>
      <c r="B10" s="233">
        <v>0</v>
      </c>
      <c r="C10" s="233"/>
      <c r="D10" s="233">
        <v>0</v>
      </c>
      <c r="E10" s="233"/>
      <c r="F10" s="233">
        <v>0</v>
      </c>
      <c r="G10" s="233"/>
      <c r="H10" s="233">
        <v>2</v>
      </c>
      <c r="I10" s="233"/>
      <c r="J10" s="233">
        <v>6</v>
      </c>
      <c r="K10" s="233"/>
      <c r="L10" s="233">
        <v>0</v>
      </c>
      <c r="M10" s="233"/>
      <c r="N10" s="233">
        <f>SUM(B10+F10+J10)</f>
        <v>6</v>
      </c>
      <c r="O10" s="233"/>
      <c r="P10" s="233">
        <f t="shared" si="2"/>
        <v>2</v>
      </c>
      <c r="Q10" s="233"/>
      <c r="R10" s="192">
        <v>102</v>
      </c>
      <c r="S10" s="192"/>
      <c r="T10" s="192">
        <v>47</v>
      </c>
      <c r="U10" s="192"/>
      <c r="V10" s="829">
        <v>0</v>
      </c>
      <c r="W10" s="829"/>
      <c r="X10" s="829">
        <v>0</v>
      </c>
      <c r="Y10" s="829"/>
      <c r="Z10" s="161"/>
      <c r="AA10" s="161"/>
      <c r="AB10" s="161"/>
      <c r="AC10" s="161"/>
      <c r="AD10" s="161"/>
      <c r="AE10" s="161"/>
      <c r="AF10" s="161"/>
      <c r="AG10" s="161"/>
      <c r="AH10" s="161"/>
      <c r="AI10" s="161"/>
    </row>
    <row r="11" spans="1:35" ht="12.95" customHeight="1" x14ac:dyDescent="0.25">
      <c r="A11" s="234" t="s">
        <v>78</v>
      </c>
      <c r="B11" s="233" t="s">
        <v>419</v>
      </c>
      <c r="C11" s="233"/>
      <c r="D11" s="233">
        <v>0</v>
      </c>
      <c r="E11" s="233"/>
      <c r="F11" s="233" t="s">
        <v>419</v>
      </c>
      <c r="G11" s="233"/>
      <c r="H11" s="233">
        <v>18</v>
      </c>
      <c r="I11" s="233"/>
      <c r="J11" s="233" t="s">
        <v>419</v>
      </c>
      <c r="K11" s="233"/>
      <c r="L11" s="233">
        <v>17</v>
      </c>
      <c r="M11" s="233"/>
      <c r="N11" s="233" t="s">
        <v>419</v>
      </c>
      <c r="O11" s="233"/>
      <c r="P11" s="233">
        <f t="shared" si="2"/>
        <v>35</v>
      </c>
      <c r="Q11" s="233"/>
      <c r="R11" s="192" t="s">
        <v>419</v>
      </c>
      <c r="S11" s="192"/>
      <c r="T11" s="192">
        <v>64</v>
      </c>
      <c r="U11" s="192"/>
      <c r="V11" s="233" t="s">
        <v>419</v>
      </c>
      <c r="W11" s="233"/>
      <c r="X11" s="233">
        <v>0</v>
      </c>
      <c r="Y11" s="233"/>
      <c r="Z11" s="161"/>
      <c r="AA11" s="161"/>
      <c r="AB11" s="161"/>
      <c r="AC11" s="161"/>
      <c r="AD11" s="161"/>
      <c r="AE11" s="161"/>
      <c r="AF11" s="161"/>
      <c r="AG11" s="161"/>
      <c r="AH11" s="161"/>
      <c r="AI11" s="161"/>
    </row>
    <row r="12" spans="1:35" ht="12.95" customHeight="1" x14ac:dyDescent="0.25">
      <c r="A12" s="234" t="s">
        <v>163</v>
      </c>
      <c r="B12" s="233">
        <v>0</v>
      </c>
      <c r="C12" s="233"/>
      <c r="D12" s="233">
        <v>0</v>
      </c>
      <c r="E12" s="233"/>
      <c r="F12" s="233">
        <v>0</v>
      </c>
      <c r="G12" s="233"/>
      <c r="H12" s="233">
        <v>0</v>
      </c>
      <c r="I12" s="233"/>
      <c r="J12" s="233">
        <v>0</v>
      </c>
      <c r="K12" s="233"/>
      <c r="L12" s="233">
        <v>0</v>
      </c>
      <c r="M12" s="233"/>
      <c r="N12" s="233">
        <f t="shared" ref="N12:N40" si="3">SUM(B12+F12+J12)</f>
        <v>0</v>
      </c>
      <c r="O12" s="233"/>
      <c r="P12" s="233">
        <f t="shared" si="2"/>
        <v>0</v>
      </c>
      <c r="Q12" s="233"/>
      <c r="R12" s="192">
        <v>148</v>
      </c>
      <c r="S12" s="192"/>
      <c r="T12" s="192">
        <v>102</v>
      </c>
      <c r="U12" s="192"/>
      <c r="V12" s="829">
        <v>0</v>
      </c>
      <c r="W12" s="829"/>
      <c r="X12" s="829">
        <v>0</v>
      </c>
      <c r="Y12" s="829"/>
      <c r="Z12" s="161"/>
      <c r="AA12" s="161"/>
      <c r="AB12" s="161"/>
      <c r="AC12" s="161"/>
      <c r="AD12" s="161"/>
      <c r="AE12" s="161"/>
      <c r="AF12" s="161"/>
      <c r="AG12" s="161"/>
      <c r="AH12" s="161"/>
      <c r="AI12" s="161"/>
    </row>
    <row r="13" spans="1:35" ht="12.95" customHeight="1" x14ac:dyDescent="0.25">
      <c r="A13" s="234" t="s">
        <v>21</v>
      </c>
      <c r="B13" s="233">
        <v>24</v>
      </c>
      <c r="C13" s="233"/>
      <c r="D13" s="233">
        <v>0</v>
      </c>
      <c r="E13" s="233"/>
      <c r="F13" s="233">
        <v>52</v>
      </c>
      <c r="G13" s="233"/>
      <c r="H13" s="233">
        <v>69</v>
      </c>
      <c r="I13" s="233"/>
      <c r="J13" s="233">
        <v>1734</v>
      </c>
      <c r="K13" s="233"/>
      <c r="L13" s="233">
        <v>39</v>
      </c>
      <c r="M13" s="233"/>
      <c r="N13" s="233">
        <f t="shared" si="3"/>
        <v>1810</v>
      </c>
      <c r="O13" s="233"/>
      <c r="P13" s="233">
        <f t="shared" si="2"/>
        <v>108</v>
      </c>
      <c r="Q13" s="233"/>
      <c r="R13" s="192">
        <v>1126</v>
      </c>
      <c r="S13" s="192"/>
      <c r="T13" s="192">
        <v>543</v>
      </c>
      <c r="U13" s="192"/>
      <c r="V13" s="829">
        <v>157</v>
      </c>
      <c r="W13" s="829"/>
      <c r="X13" s="829">
        <v>3</v>
      </c>
      <c r="Y13" s="829"/>
      <c r="Z13" s="161"/>
      <c r="AA13" s="161"/>
      <c r="AB13" s="161"/>
      <c r="AC13" s="161"/>
      <c r="AD13" s="161"/>
      <c r="AE13" s="161"/>
      <c r="AF13" s="161"/>
      <c r="AG13" s="161"/>
      <c r="AH13" s="161"/>
      <c r="AI13" s="161"/>
    </row>
    <row r="14" spans="1:35" ht="12.95" customHeight="1" x14ac:dyDescent="0.25">
      <c r="A14" s="234" t="s">
        <v>7</v>
      </c>
      <c r="B14" s="233">
        <v>451</v>
      </c>
      <c r="C14" s="233"/>
      <c r="D14" s="194">
        <v>78</v>
      </c>
      <c r="E14" s="194"/>
      <c r="F14" s="233">
        <v>1308</v>
      </c>
      <c r="G14" s="233"/>
      <c r="H14" s="233">
        <v>593</v>
      </c>
      <c r="I14" s="233"/>
      <c r="J14" s="233">
        <v>18</v>
      </c>
      <c r="K14" s="233"/>
      <c r="L14" s="233">
        <v>24</v>
      </c>
      <c r="M14" s="233"/>
      <c r="N14" s="233">
        <f t="shared" si="3"/>
        <v>1777</v>
      </c>
      <c r="O14" s="233"/>
      <c r="P14" s="233">
        <f t="shared" si="2"/>
        <v>695</v>
      </c>
      <c r="Q14" s="233"/>
      <c r="R14" s="192">
        <v>4185</v>
      </c>
      <c r="S14" s="192"/>
      <c r="T14" s="192">
        <v>2457</v>
      </c>
      <c r="U14" s="192"/>
      <c r="V14" s="829">
        <v>657</v>
      </c>
      <c r="W14" s="829"/>
      <c r="X14" s="829">
        <v>5</v>
      </c>
      <c r="Y14" s="829"/>
      <c r="Z14" s="161"/>
      <c r="AA14" s="161"/>
      <c r="AB14" s="161"/>
      <c r="AC14" s="161"/>
      <c r="AD14" s="161"/>
      <c r="AE14" s="161"/>
      <c r="AF14" s="161"/>
      <c r="AG14" s="161"/>
      <c r="AH14" s="161"/>
      <c r="AI14" s="161"/>
    </row>
    <row r="15" spans="1:35" ht="12.95" customHeight="1" x14ac:dyDescent="0.25">
      <c r="A15" s="234" t="s">
        <v>12</v>
      </c>
      <c r="B15" s="233">
        <v>0</v>
      </c>
      <c r="C15" s="233"/>
      <c r="D15" s="233">
        <v>2</v>
      </c>
      <c r="E15" s="233"/>
      <c r="F15" s="233">
        <v>0</v>
      </c>
      <c r="G15" s="233"/>
      <c r="H15" s="233">
        <v>15</v>
      </c>
      <c r="I15" s="233"/>
      <c r="J15" s="233">
        <v>0</v>
      </c>
      <c r="K15" s="233"/>
      <c r="L15" s="233">
        <v>1</v>
      </c>
      <c r="M15" s="233"/>
      <c r="N15" s="233">
        <f t="shared" si="3"/>
        <v>0</v>
      </c>
      <c r="O15" s="233"/>
      <c r="P15" s="233">
        <f t="shared" si="2"/>
        <v>18</v>
      </c>
      <c r="Q15" s="233"/>
      <c r="R15" s="192">
        <v>777</v>
      </c>
      <c r="S15" s="192"/>
      <c r="T15" s="192">
        <v>232</v>
      </c>
      <c r="U15" s="192"/>
      <c r="V15" s="829">
        <v>42</v>
      </c>
      <c r="W15" s="829"/>
      <c r="X15" s="829">
        <v>0</v>
      </c>
      <c r="Y15" s="829"/>
      <c r="Z15" s="161"/>
      <c r="AA15" s="161"/>
      <c r="AB15" s="161"/>
      <c r="AC15" s="161"/>
      <c r="AD15" s="161"/>
      <c r="AE15" s="161"/>
      <c r="AF15" s="161"/>
      <c r="AG15" s="161"/>
      <c r="AH15" s="161"/>
      <c r="AI15" s="161"/>
    </row>
    <row r="16" spans="1:35" ht="12.95" customHeight="1" x14ac:dyDescent="0.25">
      <c r="A16" s="234" t="s">
        <v>66</v>
      </c>
      <c r="B16" s="233">
        <v>5</v>
      </c>
      <c r="C16" s="233"/>
      <c r="D16" s="233">
        <v>3</v>
      </c>
      <c r="E16" s="233"/>
      <c r="F16" s="233">
        <v>2</v>
      </c>
      <c r="G16" s="233"/>
      <c r="H16" s="233">
        <v>4</v>
      </c>
      <c r="I16" s="233"/>
      <c r="J16" s="233">
        <v>0</v>
      </c>
      <c r="K16" s="233"/>
      <c r="L16" s="233">
        <v>0</v>
      </c>
      <c r="M16" s="233"/>
      <c r="N16" s="233">
        <f t="shared" si="3"/>
        <v>7</v>
      </c>
      <c r="O16" s="233"/>
      <c r="P16" s="233">
        <f t="shared" si="2"/>
        <v>7</v>
      </c>
      <c r="Q16" s="233"/>
      <c r="R16" s="192">
        <v>158</v>
      </c>
      <c r="S16" s="192"/>
      <c r="T16" s="192">
        <v>72</v>
      </c>
      <c r="U16" s="192"/>
      <c r="V16" s="829">
        <v>7</v>
      </c>
      <c r="W16" s="829"/>
      <c r="X16" s="829">
        <v>0</v>
      </c>
      <c r="Y16" s="829"/>
      <c r="Z16" s="161"/>
      <c r="AA16" s="161"/>
      <c r="AB16" s="161"/>
      <c r="AC16" s="161"/>
      <c r="AD16" s="161"/>
      <c r="AE16" s="161"/>
      <c r="AF16" s="161"/>
      <c r="AG16" s="161"/>
      <c r="AH16" s="161"/>
      <c r="AI16" s="161"/>
    </row>
    <row r="17" spans="1:35" ht="12.95" customHeight="1" x14ac:dyDescent="0.25">
      <c r="A17" s="234" t="s">
        <v>80</v>
      </c>
      <c r="B17" s="233">
        <v>0</v>
      </c>
      <c r="C17" s="233"/>
      <c r="D17" s="233">
        <v>0</v>
      </c>
      <c r="E17" s="233"/>
      <c r="F17" s="233">
        <v>0</v>
      </c>
      <c r="G17" s="233"/>
      <c r="H17" s="233">
        <v>2</v>
      </c>
      <c r="I17" s="233"/>
      <c r="J17" s="233">
        <v>2</v>
      </c>
      <c r="K17" s="233"/>
      <c r="L17" s="233">
        <v>0</v>
      </c>
      <c r="M17" s="233"/>
      <c r="N17" s="233">
        <f t="shared" si="3"/>
        <v>2</v>
      </c>
      <c r="O17" s="233"/>
      <c r="P17" s="233">
        <f t="shared" si="2"/>
        <v>2</v>
      </c>
      <c r="Q17" s="233"/>
      <c r="R17" s="192">
        <v>110</v>
      </c>
      <c r="S17" s="192"/>
      <c r="T17" s="192">
        <v>60</v>
      </c>
      <c r="U17" s="192"/>
      <c r="V17" s="829">
        <v>1</v>
      </c>
      <c r="W17" s="829"/>
      <c r="X17" s="829">
        <v>0</v>
      </c>
      <c r="Y17" s="829"/>
      <c r="Z17" s="161"/>
      <c r="AA17" s="161"/>
      <c r="AB17" s="161"/>
      <c r="AC17" s="161"/>
      <c r="AD17" s="161"/>
      <c r="AE17" s="161"/>
      <c r="AF17" s="161"/>
      <c r="AG17" s="161"/>
      <c r="AH17" s="161"/>
      <c r="AI17" s="161"/>
    </row>
    <row r="18" spans="1:35" ht="12.95" customHeight="1" x14ac:dyDescent="0.25">
      <c r="A18" s="234" t="s">
        <v>1</v>
      </c>
      <c r="B18" s="233">
        <v>0</v>
      </c>
      <c r="C18" s="233"/>
      <c r="D18" s="233">
        <v>61</v>
      </c>
      <c r="E18" s="233"/>
      <c r="F18" s="233">
        <v>0</v>
      </c>
      <c r="G18" s="233"/>
      <c r="H18" s="233">
        <v>245</v>
      </c>
      <c r="I18" s="233"/>
      <c r="J18" s="233">
        <v>0</v>
      </c>
      <c r="K18" s="233"/>
      <c r="L18" s="233">
        <v>3</v>
      </c>
      <c r="M18" s="233"/>
      <c r="N18" s="233">
        <f t="shared" si="3"/>
        <v>0</v>
      </c>
      <c r="O18" s="233"/>
      <c r="P18" s="233">
        <f t="shared" si="2"/>
        <v>309</v>
      </c>
      <c r="Q18" s="233"/>
      <c r="R18" s="192">
        <v>1842</v>
      </c>
      <c r="S18" s="192"/>
      <c r="T18" s="192">
        <v>1195</v>
      </c>
      <c r="U18" s="192"/>
      <c r="V18" s="829">
        <v>124</v>
      </c>
      <c r="W18" s="829"/>
      <c r="X18" s="829">
        <v>6</v>
      </c>
      <c r="Y18" s="829"/>
      <c r="Z18" s="161"/>
      <c r="AA18" s="161"/>
      <c r="AB18" s="161"/>
      <c r="AC18" s="161"/>
      <c r="AD18" s="161"/>
      <c r="AE18" s="161"/>
      <c r="AF18" s="161"/>
      <c r="AG18" s="161"/>
      <c r="AH18" s="161"/>
      <c r="AI18" s="161"/>
    </row>
    <row r="19" spans="1:35" ht="12.95" customHeight="1" x14ac:dyDescent="0.25">
      <c r="A19" s="234" t="s">
        <v>81</v>
      </c>
      <c r="B19" s="233">
        <v>74</v>
      </c>
      <c r="C19" s="233"/>
      <c r="D19" s="233">
        <v>1</v>
      </c>
      <c r="E19" s="233"/>
      <c r="F19" s="233">
        <v>128</v>
      </c>
      <c r="G19" s="233"/>
      <c r="H19" s="233">
        <v>52</v>
      </c>
      <c r="I19" s="233"/>
      <c r="J19" s="233">
        <v>764</v>
      </c>
      <c r="K19" s="233"/>
      <c r="L19" s="233">
        <v>13</v>
      </c>
      <c r="M19" s="233"/>
      <c r="N19" s="233">
        <f t="shared" si="3"/>
        <v>966</v>
      </c>
      <c r="O19" s="233"/>
      <c r="P19" s="233">
        <f t="shared" si="2"/>
        <v>66</v>
      </c>
      <c r="Q19" s="233"/>
      <c r="R19" s="192">
        <v>357</v>
      </c>
      <c r="S19" s="192"/>
      <c r="T19" s="192">
        <v>170</v>
      </c>
      <c r="U19" s="192"/>
      <c r="V19" s="829">
        <v>61</v>
      </c>
      <c r="W19" s="829"/>
      <c r="X19" s="829">
        <v>0</v>
      </c>
      <c r="Y19" s="829"/>
      <c r="Z19" s="161"/>
      <c r="AA19" s="161"/>
      <c r="AB19" s="161"/>
      <c r="AC19" s="161"/>
      <c r="AD19" s="161"/>
      <c r="AE19" s="161"/>
      <c r="AF19" s="161"/>
      <c r="AG19" s="161"/>
      <c r="AH19" s="161"/>
      <c r="AI19" s="161"/>
    </row>
    <row r="20" spans="1:35" ht="12.95" customHeight="1" x14ac:dyDescent="0.25">
      <c r="A20" s="234" t="s">
        <v>82</v>
      </c>
      <c r="B20" s="233">
        <v>0</v>
      </c>
      <c r="C20" s="233"/>
      <c r="D20" s="233">
        <v>0</v>
      </c>
      <c r="E20" s="233"/>
      <c r="F20" s="233">
        <v>0</v>
      </c>
      <c r="G20" s="233"/>
      <c r="H20" s="233">
        <v>0</v>
      </c>
      <c r="I20" s="233"/>
      <c r="J20" s="233">
        <v>0</v>
      </c>
      <c r="K20" s="233"/>
      <c r="L20" s="233">
        <v>2</v>
      </c>
      <c r="M20" s="233"/>
      <c r="N20" s="233">
        <f t="shared" si="3"/>
        <v>0</v>
      </c>
      <c r="O20" s="233"/>
      <c r="P20" s="233">
        <f t="shared" si="2"/>
        <v>2</v>
      </c>
      <c r="Q20" s="233"/>
      <c r="R20" s="192">
        <v>43</v>
      </c>
      <c r="S20" s="192"/>
      <c r="T20" s="192">
        <v>18</v>
      </c>
      <c r="U20" s="192"/>
      <c r="V20" s="829">
        <v>2</v>
      </c>
      <c r="W20" s="829"/>
      <c r="X20" s="829">
        <v>0</v>
      </c>
      <c r="Y20" s="829"/>
      <c r="Z20" s="161"/>
      <c r="AA20" s="161"/>
      <c r="AB20" s="161"/>
      <c r="AC20" s="161"/>
      <c r="AD20" s="161"/>
      <c r="AE20" s="161"/>
      <c r="AF20" s="161"/>
      <c r="AG20" s="161"/>
      <c r="AH20" s="161"/>
      <c r="AI20" s="161"/>
    </row>
    <row r="21" spans="1:35" ht="12.95" customHeight="1" x14ac:dyDescent="0.25">
      <c r="A21" s="234" t="s">
        <v>151</v>
      </c>
      <c r="B21" s="233">
        <v>0</v>
      </c>
      <c r="C21" s="233"/>
      <c r="D21" s="233">
        <v>0</v>
      </c>
      <c r="E21" s="233"/>
      <c r="F21" s="233">
        <v>0</v>
      </c>
      <c r="G21" s="233"/>
      <c r="H21" s="233">
        <v>2</v>
      </c>
      <c r="I21" s="233"/>
      <c r="J21" s="233">
        <v>0</v>
      </c>
      <c r="K21" s="233"/>
      <c r="L21" s="233">
        <v>0</v>
      </c>
      <c r="M21" s="233"/>
      <c r="N21" s="233">
        <f t="shared" si="3"/>
        <v>0</v>
      </c>
      <c r="O21" s="233"/>
      <c r="P21" s="233">
        <f t="shared" si="2"/>
        <v>2</v>
      </c>
      <c r="Q21" s="233"/>
      <c r="R21" s="192">
        <v>96</v>
      </c>
      <c r="S21" s="192"/>
      <c r="T21" s="192">
        <v>69</v>
      </c>
      <c r="U21" s="192"/>
      <c r="V21" s="829">
        <v>3</v>
      </c>
      <c r="W21" s="829"/>
      <c r="X21" s="829">
        <v>0</v>
      </c>
      <c r="Y21" s="829"/>
      <c r="Z21" s="161"/>
      <c r="AA21" s="161"/>
      <c r="AB21" s="161"/>
      <c r="AC21" s="161"/>
      <c r="AD21" s="161"/>
      <c r="AE21" s="161"/>
      <c r="AF21" s="161"/>
      <c r="AG21" s="161"/>
      <c r="AH21" s="161"/>
      <c r="AI21" s="161"/>
    </row>
    <row r="22" spans="1:35" ht="12.95" customHeight="1" x14ac:dyDescent="0.25">
      <c r="A22" s="234" t="s">
        <v>37</v>
      </c>
      <c r="B22" s="233">
        <v>0</v>
      </c>
      <c r="C22" s="233"/>
      <c r="D22" s="233">
        <v>0</v>
      </c>
      <c r="E22" s="233"/>
      <c r="F22" s="233">
        <v>0</v>
      </c>
      <c r="G22" s="233"/>
      <c r="H22" s="233">
        <v>0</v>
      </c>
      <c r="I22" s="233"/>
      <c r="J22" s="233">
        <v>0</v>
      </c>
      <c r="K22" s="233"/>
      <c r="L22" s="233">
        <v>0</v>
      </c>
      <c r="M22" s="233"/>
      <c r="N22" s="233">
        <f t="shared" si="3"/>
        <v>0</v>
      </c>
      <c r="O22" s="233"/>
      <c r="P22" s="233">
        <f t="shared" si="2"/>
        <v>0</v>
      </c>
      <c r="Q22" s="233"/>
      <c r="R22" s="192">
        <v>176</v>
      </c>
      <c r="S22" s="192"/>
      <c r="T22" s="192">
        <v>66</v>
      </c>
      <c r="U22" s="192"/>
      <c r="V22" s="829">
        <v>5</v>
      </c>
      <c r="W22" s="829"/>
      <c r="X22" s="829">
        <v>0</v>
      </c>
      <c r="Y22" s="829"/>
      <c r="Z22" s="161"/>
      <c r="AA22" s="161"/>
      <c r="AB22" s="161"/>
      <c r="AC22" s="161"/>
      <c r="AD22" s="161"/>
      <c r="AE22" s="161"/>
      <c r="AF22" s="161"/>
      <c r="AG22" s="161"/>
      <c r="AH22" s="161"/>
      <c r="AI22" s="161"/>
    </row>
    <row r="23" spans="1:35" ht="12.95" customHeight="1" x14ac:dyDescent="0.25">
      <c r="A23" s="234" t="s">
        <v>85</v>
      </c>
      <c r="B23" s="233">
        <v>0</v>
      </c>
      <c r="C23" s="233"/>
      <c r="D23" s="233">
        <v>0</v>
      </c>
      <c r="E23" s="233"/>
      <c r="F23" s="233">
        <v>0</v>
      </c>
      <c r="G23" s="233"/>
      <c r="H23" s="233">
        <v>3</v>
      </c>
      <c r="I23" s="233"/>
      <c r="J23" s="233">
        <v>0</v>
      </c>
      <c r="K23" s="233"/>
      <c r="L23" s="233">
        <v>3</v>
      </c>
      <c r="M23" s="233"/>
      <c r="N23" s="233">
        <f t="shared" si="3"/>
        <v>0</v>
      </c>
      <c r="O23" s="233"/>
      <c r="P23" s="233">
        <f t="shared" si="2"/>
        <v>6</v>
      </c>
      <c r="Q23" s="233"/>
      <c r="R23" s="192">
        <v>85</v>
      </c>
      <c r="S23" s="192"/>
      <c r="T23" s="192">
        <v>36</v>
      </c>
      <c r="U23" s="192"/>
      <c r="V23" s="829">
        <v>4</v>
      </c>
      <c r="W23" s="829"/>
      <c r="X23" s="829">
        <v>0</v>
      </c>
      <c r="Y23" s="829"/>
      <c r="Z23" s="161"/>
      <c r="AA23" s="161"/>
      <c r="AB23" s="161"/>
      <c r="AC23" s="161"/>
      <c r="AD23" s="161"/>
      <c r="AE23" s="161"/>
      <c r="AF23" s="161"/>
      <c r="AG23" s="161"/>
      <c r="AH23" s="161"/>
      <c r="AI23" s="161"/>
    </row>
    <row r="24" spans="1:35" ht="12.95" customHeight="1" x14ac:dyDescent="0.25">
      <c r="A24" s="234" t="s">
        <v>38</v>
      </c>
      <c r="B24" s="233">
        <v>0</v>
      </c>
      <c r="C24" s="233"/>
      <c r="D24" s="233">
        <v>0</v>
      </c>
      <c r="E24" s="233"/>
      <c r="F24" s="233">
        <v>3</v>
      </c>
      <c r="G24" s="233"/>
      <c r="H24" s="233">
        <v>11</v>
      </c>
      <c r="I24" s="233"/>
      <c r="J24" s="233">
        <v>10</v>
      </c>
      <c r="K24" s="233"/>
      <c r="L24" s="233">
        <v>4</v>
      </c>
      <c r="M24" s="233"/>
      <c r="N24" s="233">
        <f t="shared" si="3"/>
        <v>13</v>
      </c>
      <c r="O24" s="233"/>
      <c r="P24" s="233">
        <f t="shared" si="2"/>
        <v>15</v>
      </c>
      <c r="Q24" s="233"/>
      <c r="R24" s="192">
        <v>457</v>
      </c>
      <c r="S24" s="192"/>
      <c r="T24" s="192">
        <v>191</v>
      </c>
      <c r="U24" s="192"/>
      <c r="V24" s="829">
        <v>37</v>
      </c>
      <c r="W24" s="829"/>
      <c r="X24" s="829">
        <v>0</v>
      </c>
      <c r="Y24" s="829"/>
      <c r="Z24" s="161"/>
      <c r="AA24" s="161"/>
      <c r="AB24" s="161"/>
      <c r="AC24" s="161"/>
      <c r="AD24" s="161"/>
      <c r="AE24" s="161"/>
      <c r="AF24" s="161"/>
      <c r="AG24" s="161"/>
      <c r="AH24" s="161"/>
      <c r="AI24" s="161"/>
    </row>
    <row r="25" spans="1:35" ht="12.95" customHeight="1" x14ac:dyDescent="0.25">
      <c r="A25" s="234" t="s">
        <v>71</v>
      </c>
      <c r="B25" s="233">
        <v>0</v>
      </c>
      <c r="C25" s="233"/>
      <c r="D25" s="233">
        <v>5</v>
      </c>
      <c r="E25" s="233"/>
      <c r="F25" s="233">
        <v>1</v>
      </c>
      <c r="G25" s="233"/>
      <c r="H25" s="233">
        <v>58</v>
      </c>
      <c r="I25" s="233"/>
      <c r="J25" s="233">
        <v>19</v>
      </c>
      <c r="K25" s="233"/>
      <c r="L25" s="233">
        <v>4</v>
      </c>
      <c r="M25" s="233"/>
      <c r="N25" s="233">
        <f t="shared" si="3"/>
        <v>20</v>
      </c>
      <c r="O25" s="233"/>
      <c r="P25" s="233">
        <f t="shared" si="2"/>
        <v>67</v>
      </c>
      <c r="Q25" s="233"/>
      <c r="R25" s="192">
        <v>1083</v>
      </c>
      <c r="S25" s="192"/>
      <c r="T25" s="192">
        <v>521</v>
      </c>
      <c r="U25" s="192"/>
      <c r="V25" s="829">
        <v>47</v>
      </c>
      <c r="W25" s="829"/>
      <c r="X25" s="829">
        <v>0</v>
      </c>
      <c r="Y25" s="829"/>
      <c r="Z25" s="161"/>
      <c r="AA25" s="161"/>
      <c r="AB25" s="161"/>
      <c r="AC25" s="161"/>
      <c r="AD25" s="161"/>
      <c r="AE25" s="161"/>
      <c r="AF25" s="161"/>
      <c r="AG25" s="161"/>
      <c r="AH25" s="161"/>
      <c r="AI25" s="161"/>
    </row>
    <row r="26" spans="1:35" ht="12.95" customHeight="1" x14ac:dyDescent="0.25">
      <c r="A26" s="234" t="s">
        <v>39</v>
      </c>
      <c r="B26" s="233">
        <v>0</v>
      </c>
      <c r="C26" s="233"/>
      <c r="D26" s="233">
        <v>0</v>
      </c>
      <c r="E26" s="233"/>
      <c r="F26" s="233">
        <v>0</v>
      </c>
      <c r="G26" s="233"/>
      <c r="H26" s="233">
        <v>1</v>
      </c>
      <c r="I26" s="233"/>
      <c r="J26" s="233">
        <v>0</v>
      </c>
      <c r="K26" s="233"/>
      <c r="L26" s="233">
        <v>1</v>
      </c>
      <c r="M26" s="233"/>
      <c r="N26" s="233">
        <f t="shared" si="3"/>
        <v>0</v>
      </c>
      <c r="O26" s="233"/>
      <c r="P26" s="233">
        <f t="shared" si="2"/>
        <v>2</v>
      </c>
      <c r="Q26" s="233"/>
      <c r="R26" s="192">
        <v>97</v>
      </c>
      <c r="S26" s="192"/>
      <c r="T26" s="192">
        <v>64</v>
      </c>
      <c r="U26" s="192"/>
      <c r="V26" s="829">
        <v>0</v>
      </c>
      <c r="W26" s="829"/>
      <c r="X26" s="829">
        <v>0</v>
      </c>
      <c r="Y26" s="829"/>
      <c r="Z26" s="161"/>
      <c r="AA26" s="161"/>
      <c r="AB26" s="161"/>
      <c r="AC26" s="161"/>
      <c r="AD26" s="161"/>
      <c r="AE26" s="161"/>
      <c r="AF26" s="161"/>
      <c r="AG26" s="161"/>
      <c r="AH26" s="161"/>
      <c r="AI26" s="161"/>
    </row>
    <row r="27" spans="1:35" ht="12.95" customHeight="1" x14ac:dyDescent="0.25">
      <c r="A27" s="234" t="s">
        <v>41</v>
      </c>
      <c r="B27" s="233">
        <v>0</v>
      </c>
      <c r="C27" s="233"/>
      <c r="D27" s="233">
        <v>0</v>
      </c>
      <c r="E27" s="233"/>
      <c r="F27" s="233">
        <v>0</v>
      </c>
      <c r="G27" s="233"/>
      <c r="H27" s="233">
        <v>0</v>
      </c>
      <c r="I27" s="233"/>
      <c r="J27" s="233">
        <v>0</v>
      </c>
      <c r="K27" s="233"/>
      <c r="L27" s="233">
        <v>1</v>
      </c>
      <c r="M27" s="233"/>
      <c r="N27" s="233">
        <f t="shared" si="3"/>
        <v>0</v>
      </c>
      <c r="O27" s="233"/>
      <c r="P27" s="233">
        <f t="shared" si="2"/>
        <v>1</v>
      </c>
      <c r="Q27" s="233"/>
      <c r="R27" s="192">
        <v>113</v>
      </c>
      <c r="S27" s="192"/>
      <c r="T27" s="192">
        <v>52</v>
      </c>
      <c r="U27" s="192"/>
      <c r="V27" s="829">
        <v>7</v>
      </c>
      <c r="W27" s="829"/>
      <c r="X27" s="829">
        <v>0</v>
      </c>
      <c r="Y27" s="829"/>
      <c r="Z27" s="161"/>
      <c r="AA27" s="161"/>
      <c r="AB27" s="161"/>
      <c r="AC27" s="161"/>
      <c r="AD27" s="161"/>
      <c r="AE27" s="161"/>
      <c r="AF27" s="161"/>
      <c r="AG27" s="161"/>
      <c r="AH27" s="161"/>
      <c r="AI27" s="161"/>
    </row>
    <row r="28" spans="1:35" ht="12.95" customHeight="1" x14ac:dyDescent="0.25">
      <c r="A28" s="234" t="s">
        <v>42</v>
      </c>
      <c r="B28" s="233">
        <v>0</v>
      </c>
      <c r="C28" s="233"/>
      <c r="D28" s="233">
        <v>18</v>
      </c>
      <c r="E28" s="233"/>
      <c r="F28" s="233">
        <v>6</v>
      </c>
      <c r="G28" s="233"/>
      <c r="H28" s="233">
        <v>35</v>
      </c>
      <c r="I28" s="233"/>
      <c r="J28" s="233">
        <v>4</v>
      </c>
      <c r="K28" s="233"/>
      <c r="L28" s="233">
        <v>2</v>
      </c>
      <c r="M28" s="233"/>
      <c r="N28" s="233">
        <f t="shared" si="3"/>
        <v>10</v>
      </c>
      <c r="O28" s="233"/>
      <c r="P28" s="233">
        <f t="shared" si="2"/>
        <v>55</v>
      </c>
      <c r="Q28" s="233"/>
      <c r="R28" s="192">
        <v>286</v>
      </c>
      <c r="S28" s="192"/>
      <c r="T28" s="194">
        <v>172</v>
      </c>
      <c r="U28" s="194"/>
      <c r="V28" s="830">
        <v>30</v>
      </c>
      <c r="W28" s="830"/>
      <c r="X28" s="830">
        <v>1</v>
      </c>
      <c r="Y28" s="830"/>
      <c r="Z28" s="161"/>
      <c r="AA28" s="161"/>
      <c r="AB28" s="161"/>
      <c r="AC28" s="161"/>
      <c r="AD28" s="161"/>
      <c r="AE28" s="161"/>
      <c r="AF28" s="161"/>
      <c r="AG28" s="161"/>
      <c r="AH28" s="161"/>
      <c r="AI28" s="161"/>
    </row>
    <row r="29" spans="1:35" ht="12.95" customHeight="1" x14ac:dyDescent="0.25">
      <c r="A29" s="234" t="s">
        <v>86</v>
      </c>
      <c r="B29" s="233">
        <v>0</v>
      </c>
      <c r="C29" s="233"/>
      <c r="D29" s="233">
        <v>0</v>
      </c>
      <c r="E29" s="233"/>
      <c r="F29" s="233">
        <v>0</v>
      </c>
      <c r="G29" s="233"/>
      <c r="H29" s="233">
        <v>0</v>
      </c>
      <c r="I29" s="233"/>
      <c r="J29" s="233">
        <v>0</v>
      </c>
      <c r="K29" s="233"/>
      <c r="L29" s="233">
        <v>0</v>
      </c>
      <c r="M29" s="233"/>
      <c r="N29" s="233">
        <f t="shared" si="3"/>
        <v>0</v>
      </c>
      <c r="O29" s="233"/>
      <c r="P29" s="233">
        <f t="shared" si="2"/>
        <v>0</v>
      </c>
      <c r="Q29" s="233"/>
      <c r="R29" s="192">
        <v>117</v>
      </c>
      <c r="S29" s="192"/>
      <c r="T29" s="194">
        <v>35</v>
      </c>
      <c r="U29" s="194"/>
      <c r="V29" s="829">
        <v>3</v>
      </c>
      <c r="W29" s="829"/>
      <c r="X29" s="829">
        <v>0</v>
      </c>
      <c r="Y29" s="829"/>
      <c r="Z29" s="161"/>
      <c r="AA29" s="161"/>
      <c r="AB29" s="161"/>
      <c r="AC29" s="161"/>
      <c r="AD29" s="161"/>
      <c r="AE29" s="161"/>
      <c r="AF29" s="161"/>
      <c r="AG29" s="161"/>
      <c r="AH29" s="161"/>
      <c r="AI29" s="161"/>
    </row>
    <row r="30" spans="1:35" ht="12.95" customHeight="1" x14ac:dyDescent="0.25">
      <c r="A30" s="234" t="s">
        <v>87</v>
      </c>
      <c r="B30" s="233">
        <v>0</v>
      </c>
      <c r="C30" s="233"/>
      <c r="D30" s="233">
        <v>0</v>
      </c>
      <c r="E30" s="233"/>
      <c r="F30" s="233">
        <v>0</v>
      </c>
      <c r="G30" s="233"/>
      <c r="H30" s="233">
        <v>1</v>
      </c>
      <c r="I30" s="233"/>
      <c r="J30" s="233">
        <v>0</v>
      </c>
      <c r="K30" s="233"/>
      <c r="L30" s="233">
        <v>0</v>
      </c>
      <c r="M30" s="233"/>
      <c r="N30" s="233">
        <f t="shared" si="3"/>
        <v>0</v>
      </c>
      <c r="O30" s="233"/>
      <c r="P30" s="233">
        <f t="shared" si="2"/>
        <v>1</v>
      </c>
      <c r="Q30" s="233"/>
      <c r="R30" s="192">
        <v>106</v>
      </c>
      <c r="S30" s="192"/>
      <c r="T30" s="194">
        <v>20</v>
      </c>
      <c r="U30" s="194"/>
      <c r="V30" s="829">
        <v>19</v>
      </c>
      <c r="W30" s="829"/>
      <c r="X30" s="829">
        <v>0</v>
      </c>
      <c r="Y30" s="829"/>
      <c r="Z30" s="161"/>
      <c r="AA30" s="161"/>
      <c r="AB30" s="161"/>
      <c r="AC30" s="161"/>
      <c r="AD30" s="161"/>
      <c r="AE30" s="161"/>
      <c r="AF30" s="161"/>
      <c r="AG30" s="161"/>
      <c r="AH30" s="161"/>
      <c r="AI30" s="161"/>
    </row>
    <row r="31" spans="1:35" ht="12.95" customHeight="1" x14ac:dyDescent="0.25">
      <c r="A31" s="234" t="s">
        <v>88</v>
      </c>
      <c r="B31" s="233">
        <v>0</v>
      </c>
      <c r="C31" s="233"/>
      <c r="D31" s="233">
        <v>0</v>
      </c>
      <c r="E31" s="233"/>
      <c r="F31" s="233">
        <v>0</v>
      </c>
      <c r="G31" s="233"/>
      <c r="H31" s="233">
        <v>1</v>
      </c>
      <c r="I31" s="233"/>
      <c r="J31" s="233">
        <v>0</v>
      </c>
      <c r="K31" s="233"/>
      <c r="L31" s="233">
        <v>1</v>
      </c>
      <c r="M31" s="233"/>
      <c r="N31" s="233">
        <f t="shared" si="3"/>
        <v>0</v>
      </c>
      <c r="O31" s="233"/>
      <c r="P31" s="233">
        <f t="shared" si="2"/>
        <v>2</v>
      </c>
      <c r="Q31" s="233"/>
      <c r="R31" s="192">
        <v>79</v>
      </c>
      <c r="S31" s="192"/>
      <c r="T31" s="194">
        <v>14</v>
      </c>
      <c r="U31" s="194"/>
      <c r="V31" s="829">
        <v>3</v>
      </c>
      <c r="W31" s="829"/>
      <c r="X31" s="829">
        <v>0</v>
      </c>
      <c r="Y31" s="829"/>
      <c r="Z31" s="161"/>
      <c r="AA31" s="161"/>
      <c r="AB31" s="161"/>
      <c r="AC31" s="161"/>
      <c r="AD31" s="161"/>
      <c r="AE31" s="161"/>
      <c r="AF31" s="161"/>
      <c r="AG31" s="161"/>
      <c r="AH31" s="161"/>
      <c r="AI31" s="161"/>
    </row>
    <row r="32" spans="1:35" ht="12.95" customHeight="1" x14ac:dyDescent="0.25">
      <c r="A32" s="234" t="s">
        <v>13</v>
      </c>
      <c r="B32" s="233">
        <v>0</v>
      </c>
      <c r="C32" s="233"/>
      <c r="D32" s="233">
        <v>0</v>
      </c>
      <c r="E32" s="233"/>
      <c r="F32" s="233">
        <v>5</v>
      </c>
      <c r="G32" s="233"/>
      <c r="H32" s="233">
        <v>30</v>
      </c>
      <c r="I32" s="233"/>
      <c r="J32" s="233">
        <v>4</v>
      </c>
      <c r="K32" s="233"/>
      <c r="L32" s="233">
        <v>8</v>
      </c>
      <c r="M32" s="233"/>
      <c r="N32" s="233">
        <f t="shared" si="3"/>
        <v>9</v>
      </c>
      <c r="O32" s="233"/>
      <c r="P32" s="233">
        <f t="shared" si="2"/>
        <v>38</v>
      </c>
      <c r="Q32" s="233"/>
      <c r="R32" s="192">
        <v>36</v>
      </c>
      <c r="S32" s="192"/>
      <c r="T32" s="194">
        <v>54</v>
      </c>
      <c r="U32" s="194"/>
      <c r="V32" s="829">
        <v>7</v>
      </c>
      <c r="W32" s="829"/>
      <c r="X32" s="829">
        <v>0</v>
      </c>
      <c r="Y32" s="829"/>
      <c r="Z32" s="161"/>
      <c r="AA32" s="161"/>
      <c r="AB32" s="161"/>
      <c r="AC32" s="161"/>
      <c r="AD32" s="161"/>
      <c r="AE32" s="161"/>
      <c r="AF32" s="161"/>
      <c r="AG32" s="161"/>
      <c r="AH32" s="161"/>
      <c r="AI32" s="161"/>
    </row>
    <row r="33" spans="1:35" ht="12.95" customHeight="1" x14ac:dyDescent="0.25">
      <c r="A33" s="234" t="s">
        <v>43</v>
      </c>
      <c r="B33" s="233">
        <v>0</v>
      </c>
      <c r="C33" s="233"/>
      <c r="D33" s="233">
        <v>0</v>
      </c>
      <c r="E33" s="233"/>
      <c r="F33" s="233">
        <v>0</v>
      </c>
      <c r="G33" s="233"/>
      <c r="H33" s="233">
        <v>9</v>
      </c>
      <c r="I33" s="233"/>
      <c r="J33" s="233">
        <v>1</v>
      </c>
      <c r="K33" s="233"/>
      <c r="L33" s="233">
        <v>4</v>
      </c>
      <c r="M33" s="233"/>
      <c r="N33" s="233">
        <f t="shared" si="3"/>
        <v>1</v>
      </c>
      <c r="O33" s="233"/>
      <c r="P33" s="233">
        <f t="shared" si="2"/>
        <v>13</v>
      </c>
      <c r="Q33" s="233"/>
      <c r="R33" s="192">
        <v>30</v>
      </c>
      <c r="S33" s="192"/>
      <c r="T33" s="194">
        <v>42</v>
      </c>
      <c r="U33" s="194"/>
      <c r="V33" s="829">
        <v>6</v>
      </c>
      <c r="W33" s="829"/>
      <c r="X33" s="829">
        <v>0</v>
      </c>
      <c r="Y33" s="829"/>
      <c r="Z33" s="161"/>
      <c r="AA33" s="161"/>
      <c r="AB33" s="161"/>
      <c r="AC33" s="161"/>
      <c r="AD33" s="161"/>
      <c r="AE33" s="161"/>
      <c r="AF33" s="161"/>
      <c r="AG33" s="161"/>
      <c r="AH33" s="161"/>
      <c r="AI33" s="161"/>
    </row>
    <row r="34" spans="1:35" ht="12.95" customHeight="1" x14ac:dyDescent="0.25">
      <c r="A34" s="234" t="s">
        <v>89</v>
      </c>
      <c r="B34" s="233">
        <v>0</v>
      </c>
      <c r="C34" s="233"/>
      <c r="D34" s="233">
        <v>0</v>
      </c>
      <c r="E34" s="233"/>
      <c r="F34" s="233">
        <v>0</v>
      </c>
      <c r="G34" s="233"/>
      <c r="H34" s="233">
        <v>9</v>
      </c>
      <c r="I34" s="233"/>
      <c r="J34" s="233">
        <v>1</v>
      </c>
      <c r="K34" s="233"/>
      <c r="L34" s="233">
        <v>6</v>
      </c>
      <c r="M34" s="233"/>
      <c r="N34" s="233">
        <f t="shared" si="3"/>
        <v>1</v>
      </c>
      <c r="O34" s="233"/>
      <c r="P34" s="233">
        <f t="shared" si="2"/>
        <v>15</v>
      </c>
      <c r="Q34" s="233"/>
      <c r="R34" s="192">
        <v>40</v>
      </c>
      <c r="S34" s="192"/>
      <c r="T34" s="194">
        <v>37</v>
      </c>
      <c r="U34" s="194"/>
      <c r="V34" s="829">
        <v>11</v>
      </c>
      <c r="W34" s="829"/>
      <c r="X34" s="829">
        <v>0</v>
      </c>
      <c r="Y34" s="829"/>
      <c r="Z34" s="161"/>
      <c r="AA34" s="161"/>
      <c r="AB34" s="161"/>
      <c r="AC34" s="161"/>
      <c r="AD34" s="161"/>
      <c r="AE34" s="161"/>
      <c r="AF34" s="161"/>
      <c r="AG34" s="161"/>
      <c r="AH34" s="161"/>
      <c r="AI34" s="161"/>
    </row>
    <row r="35" spans="1:35" ht="12.95" customHeight="1" x14ac:dyDescent="0.25">
      <c r="A35" s="234" t="s">
        <v>90</v>
      </c>
      <c r="B35" s="233">
        <v>0</v>
      </c>
      <c r="C35" s="233"/>
      <c r="D35" s="233">
        <v>0</v>
      </c>
      <c r="E35" s="233"/>
      <c r="F35" s="233">
        <v>0</v>
      </c>
      <c r="G35" s="233"/>
      <c r="H35" s="233">
        <v>12</v>
      </c>
      <c r="I35" s="233"/>
      <c r="J35" s="233">
        <v>0</v>
      </c>
      <c r="K35" s="233"/>
      <c r="L35" s="233">
        <v>3</v>
      </c>
      <c r="M35" s="233"/>
      <c r="N35" s="233">
        <f t="shared" si="3"/>
        <v>0</v>
      </c>
      <c r="O35" s="233"/>
      <c r="P35" s="233">
        <f t="shared" si="2"/>
        <v>15</v>
      </c>
      <c r="Q35" s="233"/>
      <c r="R35" s="192">
        <v>23</v>
      </c>
      <c r="S35" s="192"/>
      <c r="T35" s="194">
        <v>9</v>
      </c>
      <c r="U35" s="194"/>
      <c r="V35" s="829">
        <v>0</v>
      </c>
      <c r="W35" s="829"/>
      <c r="X35" s="829">
        <v>0</v>
      </c>
      <c r="Y35" s="829"/>
      <c r="Z35" s="161"/>
      <c r="AA35" s="161"/>
      <c r="AB35" s="161"/>
      <c r="AC35" s="161"/>
      <c r="AD35" s="161"/>
      <c r="AE35" s="161"/>
      <c r="AF35" s="161"/>
      <c r="AG35" s="161"/>
      <c r="AH35" s="161"/>
      <c r="AI35" s="161"/>
    </row>
    <row r="36" spans="1:35" ht="12.95" customHeight="1" x14ac:dyDescent="0.25">
      <c r="A36" s="234" t="s">
        <v>44</v>
      </c>
      <c r="B36" s="233">
        <v>0</v>
      </c>
      <c r="C36" s="233"/>
      <c r="D36" s="233">
        <v>5</v>
      </c>
      <c r="E36" s="233"/>
      <c r="F36" s="233">
        <v>2</v>
      </c>
      <c r="G36" s="233"/>
      <c r="H36" s="233">
        <v>18</v>
      </c>
      <c r="I36" s="233"/>
      <c r="J36" s="233">
        <v>2</v>
      </c>
      <c r="K36" s="233"/>
      <c r="L36" s="233">
        <v>10</v>
      </c>
      <c r="M36" s="233"/>
      <c r="N36" s="233">
        <f t="shared" si="3"/>
        <v>4</v>
      </c>
      <c r="O36" s="233"/>
      <c r="P36" s="233">
        <f t="shared" si="2"/>
        <v>33</v>
      </c>
      <c r="Q36" s="233"/>
      <c r="R36" s="192">
        <v>691</v>
      </c>
      <c r="S36" s="192"/>
      <c r="T36" s="194">
        <v>133</v>
      </c>
      <c r="U36" s="194"/>
      <c r="V36" s="829">
        <v>16</v>
      </c>
      <c r="W36" s="829"/>
      <c r="X36" s="829">
        <v>1</v>
      </c>
      <c r="Y36" s="829"/>
      <c r="Z36" s="161"/>
      <c r="AA36" s="161"/>
      <c r="AB36" s="161"/>
      <c r="AC36" s="161"/>
      <c r="AD36" s="161"/>
      <c r="AE36" s="161"/>
      <c r="AF36" s="161"/>
      <c r="AG36" s="161"/>
      <c r="AH36" s="161"/>
      <c r="AI36" s="161"/>
    </row>
    <row r="37" spans="1:35" ht="12.95" customHeight="1" x14ac:dyDescent="0.25">
      <c r="A37" s="234" t="s">
        <v>14</v>
      </c>
      <c r="B37" s="233">
        <v>0</v>
      </c>
      <c r="C37" s="233"/>
      <c r="D37" s="233">
        <v>0</v>
      </c>
      <c r="E37" s="233"/>
      <c r="F37" s="233">
        <v>3</v>
      </c>
      <c r="G37" s="233"/>
      <c r="H37" s="233">
        <v>39</v>
      </c>
      <c r="I37" s="233"/>
      <c r="J37" s="233">
        <v>3</v>
      </c>
      <c r="K37" s="233"/>
      <c r="L37" s="233">
        <v>4</v>
      </c>
      <c r="M37" s="233"/>
      <c r="N37" s="233">
        <f t="shared" si="3"/>
        <v>6</v>
      </c>
      <c r="O37" s="233"/>
      <c r="P37" s="233">
        <f t="shared" si="2"/>
        <v>43</v>
      </c>
      <c r="Q37" s="233"/>
      <c r="R37" s="192">
        <v>529</v>
      </c>
      <c r="S37" s="192"/>
      <c r="T37" s="194">
        <v>346</v>
      </c>
      <c r="U37" s="194"/>
      <c r="V37" s="829">
        <v>91</v>
      </c>
      <c r="W37" s="829"/>
      <c r="X37" s="829">
        <v>0</v>
      </c>
      <c r="Y37" s="829"/>
      <c r="Z37" s="161"/>
      <c r="AA37" s="161"/>
      <c r="AB37" s="161"/>
      <c r="AC37" s="161"/>
      <c r="AD37" s="161"/>
      <c r="AE37" s="161"/>
      <c r="AF37" s="161"/>
      <c r="AG37" s="161"/>
      <c r="AH37" s="161"/>
      <c r="AI37" s="161"/>
    </row>
    <row r="38" spans="1:35" ht="12.95" customHeight="1" x14ac:dyDescent="0.25">
      <c r="A38" s="234" t="s">
        <v>91</v>
      </c>
      <c r="B38" s="233">
        <v>0</v>
      </c>
      <c r="C38" s="233"/>
      <c r="D38" s="233">
        <v>0</v>
      </c>
      <c r="E38" s="233"/>
      <c r="F38" s="233">
        <v>0</v>
      </c>
      <c r="G38" s="233"/>
      <c r="H38" s="233">
        <v>18</v>
      </c>
      <c r="I38" s="233"/>
      <c r="J38" s="233">
        <v>5</v>
      </c>
      <c r="K38" s="233"/>
      <c r="L38" s="233">
        <v>9</v>
      </c>
      <c r="M38" s="233"/>
      <c r="N38" s="233">
        <f t="shared" si="3"/>
        <v>5</v>
      </c>
      <c r="O38" s="233"/>
      <c r="P38" s="233">
        <f t="shared" si="2"/>
        <v>27</v>
      </c>
      <c r="Q38" s="233"/>
      <c r="R38" s="192">
        <v>165</v>
      </c>
      <c r="S38" s="192"/>
      <c r="T38" s="194">
        <v>69</v>
      </c>
      <c r="U38" s="194"/>
      <c r="V38" s="829">
        <v>18</v>
      </c>
      <c r="W38" s="829"/>
      <c r="X38" s="829">
        <v>0</v>
      </c>
      <c r="Y38" s="829"/>
      <c r="Z38" s="161"/>
      <c r="AA38" s="161"/>
      <c r="AB38" s="161"/>
      <c r="AC38" s="161"/>
      <c r="AD38" s="161"/>
      <c r="AE38" s="161"/>
      <c r="AF38" s="161"/>
      <c r="AG38" s="161"/>
      <c r="AH38" s="161"/>
      <c r="AI38" s="161"/>
    </row>
    <row r="39" spans="1:35" ht="12.95" customHeight="1" x14ac:dyDescent="0.25">
      <c r="A39" s="234" t="s">
        <v>17</v>
      </c>
      <c r="B39" s="233">
        <v>0</v>
      </c>
      <c r="C39" s="233"/>
      <c r="D39" s="233">
        <v>2</v>
      </c>
      <c r="E39" s="233"/>
      <c r="F39" s="233">
        <v>0</v>
      </c>
      <c r="G39" s="233"/>
      <c r="H39" s="233">
        <v>13</v>
      </c>
      <c r="I39" s="233"/>
      <c r="J39" s="233">
        <v>3</v>
      </c>
      <c r="K39" s="233"/>
      <c r="L39" s="233">
        <v>7</v>
      </c>
      <c r="M39" s="233"/>
      <c r="N39" s="233">
        <f t="shared" si="3"/>
        <v>3</v>
      </c>
      <c r="O39" s="233"/>
      <c r="P39" s="233">
        <f t="shared" si="2"/>
        <v>22</v>
      </c>
      <c r="Q39" s="233"/>
      <c r="R39" s="192">
        <v>142</v>
      </c>
      <c r="S39" s="192"/>
      <c r="T39" s="194">
        <v>60</v>
      </c>
      <c r="U39" s="194"/>
      <c r="V39" s="829">
        <v>8</v>
      </c>
      <c r="W39" s="829"/>
      <c r="X39" s="829">
        <v>0</v>
      </c>
      <c r="Y39" s="829"/>
      <c r="Z39" s="161"/>
      <c r="AA39" s="161"/>
      <c r="AB39" s="161"/>
      <c r="AC39" s="161"/>
      <c r="AD39" s="161"/>
      <c r="AE39" s="161"/>
      <c r="AF39" s="161"/>
      <c r="AG39" s="161"/>
      <c r="AH39" s="161"/>
      <c r="AI39" s="161"/>
    </row>
    <row r="40" spans="1:35" ht="12.95" customHeight="1" x14ac:dyDescent="0.25">
      <c r="A40" s="824" t="s">
        <v>45</v>
      </c>
      <c r="B40" s="825">
        <v>0</v>
      </c>
      <c r="C40" s="825"/>
      <c r="D40" s="825">
        <v>0</v>
      </c>
      <c r="E40" s="825"/>
      <c r="F40" s="825">
        <v>0</v>
      </c>
      <c r="G40" s="825"/>
      <c r="H40" s="825">
        <v>0</v>
      </c>
      <c r="I40" s="825"/>
      <c r="J40" s="825">
        <v>0</v>
      </c>
      <c r="K40" s="825"/>
      <c r="L40" s="825">
        <v>0</v>
      </c>
      <c r="M40" s="825"/>
      <c r="N40" s="825">
        <f t="shared" si="3"/>
        <v>0</v>
      </c>
      <c r="O40" s="825"/>
      <c r="P40" s="825">
        <f t="shared" si="2"/>
        <v>0</v>
      </c>
      <c r="Q40" s="825"/>
      <c r="R40" s="826">
        <v>107</v>
      </c>
      <c r="S40" s="826"/>
      <c r="T40" s="831">
        <v>48</v>
      </c>
      <c r="U40" s="831"/>
      <c r="V40" s="832">
        <v>0</v>
      </c>
      <c r="W40" s="832"/>
      <c r="X40" s="832">
        <v>0</v>
      </c>
      <c r="Y40" s="832"/>
      <c r="Z40" s="161"/>
      <c r="AA40" s="161"/>
      <c r="AB40" s="161"/>
      <c r="AC40" s="161"/>
      <c r="AD40" s="161"/>
      <c r="AE40" s="161"/>
      <c r="AF40" s="161"/>
      <c r="AG40" s="161"/>
      <c r="AH40" s="161"/>
      <c r="AI40" s="161"/>
    </row>
    <row r="41" spans="1:35" x14ac:dyDescent="0.25">
      <c r="A41" s="194"/>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348"/>
      <c r="Z41" s="224"/>
      <c r="AA41" s="225"/>
      <c r="AD41" s="225"/>
    </row>
    <row r="42" spans="1:35" ht="18.75" customHeight="1" x14ac:dyDescent="0.25">
      <c r="A42" s="921" t="s">
        <v>795</v>
      </c>
      <c r="B42" s="921"/>
      <c r="C42" s="921"/>
      <c r="D42" s="921"/>
      <c r="E42" s="921"/>
      <c r="F42" s="921"/>
      <c r="G42" s="921"/>
      <c r="H42" s="921"/>
      <c r="I42" s="921"/>
      <c r="J42" s="921"/>
      <c r="K42" s="921"/>
      <c r="L42" s="921"/>
      <c r="M42" s="921"/>
      <c r="N42" s="921"/>
      <c r="O42" s="921"/>
      <c r="P42" s="921"/>
      <c r="Q42" s="921"/>
      <c r="R42" s="921"/>
      <c r="S42" s="921"/>
      <c r="T42" s="921"/>
      <c r="U42" s="921"/>
      <c r="V42" s="921"/>
      <c r="W42" s="921"/>
      <c r="X42" s="921"/>
      <c r="Y42" s="921"/>
      <c r="Z42" s="224"/>
      <c r="AA42" s="225"/>
      <c r="AD42" s="225"/>
    </row>
    <row r="43" spans="1:35" x14ac:dyDescent="0.25">
      <c r="A43" s="194" t="s">
        <v>800</v>
      </c>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348"/>
      <c r="Z43" s="224"/>
      <c r="AA43" s="225"/>
      <c r="AD43" s="225"/>
    </row>
    <row r="44" spans="1:35" ht="18.75" customHeight="1" x14ac:dyDescent="0.25">
      <c r="A44" s="983" t="s">
        <v>719</v>
      </c>
      <c r="B44" s="983"/>
      <c r="C44" s="983"/>
      <c r="D44" s="983"/>
      <c r="E44" s="983"/>
      <c r="F44" s="983"/>
      <c r="G44" s="983"/>
      <c r="H44" s="983"/>
      <c r="I44" s="983"/>
      <c r="J44" s="983"/>
      <c r="K44" s="983"/>
      <c r="L44" s="983"/>
      <c r="M44" s="983"/>
      <c r="N44" s="983"/>
      <c r="O44" s="983"/>
      <c r="P44" s="983"/>
      <c r="Q44" s="335"/>
      <c r="R44" s="335"/>
      <c r="S44" s="335"/>
      <c r="T44" s="335"/>
      <c r="U44" s="335"/>
      <c r="V44" s="335"/>
      <c r="W44" s="335"/>
      <c r="X44" s="335"/>
      <c r="Y44" s="335"/>
    </row>
    <row r="45" spans="1:35" x14ac:dyDescent="0.25">
      <c r="Y45" s="228"/>
    </row>
  </sheetData>
  <mergeCells count="11">
    <mergeCell ref="A44:P44"/>
    <mergeCell ref="V5:Y5"/>
    <mergeCell ref="A42:Y42"/>
    <mergeCell ref="A4:A6"/>
    <mergeCell ref="B4:L4"/>
    <mergeCell ref="N4:P5"/>
    <mergeCell ref="R4:Y4"/>
    <mergeCell ref="B5:E5"/>
    <mergeCell ref="F5:H5"/>
    <mergeCell ref="J5:L5"/>
    <mergeCell ref="R5:T5"/>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&amp;R&amp;"Tahoma,Normal"&amp;10 425</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FD49"/>
  <sheetViews>
    <sheetView showGridLines="0" view="pageBreakPreview" topLeftCell="A4" zoomScaleNormal="100" zoomScaleSheetLayoutView="100" workbookViewId="0">
      <selection activeCell="B40" sqref="B40"/>
    </sheetView>
  </sheetViews>
  <sheetFormatPr baseColWidth="10" defaultRowHeight="15" x14ac:dyDescent="0.25"/>
  <cols>
    <col min="1" max="1" width="18.7109375" customWidth="1"/>
    <col min="2" max="2" width="7.42578125" customWidth="1"/>
    <col min="3" max="3" width="4" customWidth="1"/>
    <col min="4" max="4" width="6.42578125" customWidth="1"/>
    <col min="5" max="5" width="4.42578125" customWidth="1"/>
    <col min="6" max="6" width="7.5703125" customWidth="1"/>
    <col min="7" max="7" width="3.7109375" customWidth="1"/>
    <col min="8" max="8" width="6.140625" customWidth="1"/>
    <col min="9" max="9" width="4.28515625" customWidth="1"/>
    <col min="10" max="10" width="8.28515625" customWidth="1"/>
    <col min="11" max="11" width="3.42578125" customWidth="1"/>
    <col min="12" max="12" width="8.140625" customWidth="1"/>
    <col min="13" max="13" width="4.28515625" customWidth="1"/>
    <col min="14" max="14" width="8.42578125" customWidth="1"/>
    <col min="15" max="15" width="3.140625" customWidth="1"/>
    <col min="16" max="16" width="7.140625" customWidth="1"/>
    <col min="17" max="17" width="4.140625" customWidth="1"/>
    <col min="18" max="18" width="7.5703125" customWidth="1"/>
    <col min="19" max="19" width="4" customWidth="1"/>
    <col min="20" max="20" width="9.140625" customWidth="1"/>
    <col min="21" max="21" width="3.5703125" customWidth="1"/>
  </cols>
  <sheetData>
    <row r="1" spans="1:30" x14ac:dyDescent="0.25">
      <c r="A1" s="80" t="s">
        <v>727</v>
      </c>
      <c r="B1" s="80"/>
      <c r="C1" s="80"/>
      <c r="D1" s="236"/>
      <c r="E1" s="236"/>
      <c r="F1" s="236"/>
      <c r="G1" s="236"/>
      <c r="H1" s="236"/>
      <c r="I1" s="236"/>
      <c r="J1" s="236"/>
      <c r="K1" s="236"/>
      <c r="L1" s="236"/>
      <c r="M1" s="236"/>
      <c r="N1" s="236"/>
      <c r="O1" s="236"/>
      <c r="P1" s="236"/>
      <c r="Q1" s="236"/>
      <c r="R1" s="236"/>
      <c r="S1" s="236"/>
      <c r="T1" s="236"/>
      <c r="U1" s="180" t="s">
        <v>1036</v>
      </c>
    </row>
    <row r="2" spans="1:30" x14ac:dyDescent="0.25">
      <c r="A2" s="330" t="s">
        <v>1060</v>
      </c>
      <c r="B2" s="330"/>
      <c r="C2" s="330"/>
      <c r="D2" s="401"/>
      <c r="E2" s="401"/>
      <c r="F2" s="401"/>
      <c r="G2" s="401"/>
      <c r="H2" s="401"/>
      <c r="I2" s="401"/>
      <c r="J2" s="401"/>
      <c r="K2" s="401"/>
      <c r="L2" s="401"/>
      <c r="M2" s="401"/>
      <c r="N2" s="401"/>
      <c r="O2" s="401"/>
      <c r="P2" s="401"/>
      <c r="Q2" s="401"/>
      <c r="R2" s="401"/>
      <c r="S2" s="401"/>
      <c r="T2" s="401"/>
      <c r="U2" s="401"/>
    </row>
    <row r="3" spans="1:30" ht="11.25" customHeight="1" x14ac:dyDescent="0.25">
      <c r="A3" s="476"/>
      <c r="B3" s="476"/>
      <c r="C3" s="476"/>
      <c r="D3" s="401"/>
      <c r="E3" s="401"/>
      <c r="F3" s="401"/>
      <c r="G3" s="401"/>
      <c r="H3" s="401"/>
      <c r="I3" s="401"/>
      <c r="J3" s="401"/>
      <c r="K3" s="401"/>
      <c r="L3" s="401"/>
      <c r="M3" s="401"/>
      <c r="N3" s="401"/>
      <c r="O3" s="401"/>
      <c r="P3" s="401"/>
      <c r="Q3" s="401"/>
      <c r="R3" s="401"/>
      <c r="S3" s="401"/>
      <c r="T3" s="401"/>
      <c r="U3" s="401"/>
    </row>
    <row r="4" spans="1:30" ht="15.75" customHeight="1" x14ac:dyDescent="0.25">
      <c r="A4" s="984" t="s">
        <v>3</v>
      </c>
      <c r="B4" s="320"/>
      <c r="C4" s="320"/>
      <c r="D4" s="323" t="s">
        <v>716</v>
      </c>
      <c r="E4" s="323"/>
      <c r="F4" s="323"/>
      <c r="G4" s="323"/>
      <c r="H4" s="323"/>
      <c r="I4" s="323"/>
      <c r="J4" s="323"/>
      <c r="K4" s="323"/>
      <c r="L4" s="323"/>
      <c r="M4" s="319"/>
      <c r="N4" s="984" t="s">
        <v>4</v>
      </c>
      <c r="O4" s="984"/>
      <c r="P4" s="984"/>
      <c r="Q4" s="984"/>
      <c r="R4" s="907" t="s">
        <v>715</v>
      </c>
      <c r="S4" s="907"/>
      <c r="T4" s="907"/>
      <c r="U4" s="907"/>
    </row>
    <row r="5" spans="1:30" ht="15.75" customHeight="1" x14ac:dyDescent="0.25">
      <c r="A5" s="986"/>
      <c r="B5" s="988" t="s">
        <v>728</v>
      </c>
      <c r="C5" s="988"/>
      <c r="D5" s="988"/>
      <c r="E5" s="988"/>
      <c r="F5" s="907" t="s">
        <v>729</v>
      </c>
      <c r="G5" s="907"/>
      <c r="H5" s="907"/>
      <c r="I5" s="907"/>
      <c r="J5" s="985" t="s">
        <v>730</v>
      </c>
      <c r="K5" s="985"/>
      <c r="L5" s="985"/>
      <c r="M5" s="985"/>
      <c r="N5" s="985"/>
      <c r="O5" s="985"/>
      <c r="P5" s="985"/>
      <c r="Q5" s="985"/>
      <c r="R5" s="907" t="s">
        <v>731</v>
      </c>
      <c r="S5" s="907"/>
      <c r="T5" s="907"/>
      <c r="U5" s="907"/>
      <c r="V5" s="229"/>
      <c r="W5" s="229"/>
      <c r="X5" s="229"/>
    </row>
    <row r="6" spans="1:30" ht="12.75" customHeight="1" x14ac:dyDescent="0.25">
      <c r="A6" s="985"/>
      <c r="B6" s="850">
        <v>2012</v>
      </c>
      <c r="C6" s="850"/>
      <c r="D6" s="850">
        <v>2013</v>
      </c>
      <c r="E6" s="850"/>
      <c r="F6" s="850">
        <v>2012</v>
      </c>
      <c r="G6" s="850"/>
      <c r="H6" s="850">
        <v>2013</v>
      </c>
      <c r="I6" s="850"/>
      <c r="J6" s="850">
        <v>2012</v>
      </c>
      <c r="K6" s="850"/>
      <c r="L6" s="850">
        <v>2013</v>
      </c>
      <c r="M6" s="850"/>
      <c r="N6" s="850">
        <v>2012</v>
      </c>
      <c r="O6" s="850"/>
      <c r="P6" s="850">
        <v>2013</v>
      </c>
      <c r="Q6" s="850"/>
      <c r="R6" s="850">
        <v>2012</v>
      </c>
      <c r="S6" s="850"/>
      <c r="T6" s="850">
        <v>2013</v>
      </c>
      <c r="U6" s="850"/>
      <c r="V6" s="229"/>
      <c r="W6" s="229"/>
      <c r="X6" s="229"/>
    </row>
    <row r="7" spans="1:30" ht="13.5" customHeight="1" x14ac:dyDescent="0.25">
      <c r="A7" s="407" t="s">
        <v>718</v>
      </c>
      <c r="B7" s="473">
        <f>SUM(B8:B40)</f>
        <v>42</v>
      </c>
      <c r="C7" s="473"/>
      <c r="D7" s="474">
        <f>SUM(D8:D40)</f>
        <v>4</v>
      </c>
      <c r="E7" s="474"/>
      <c r="F7" s="474">
        <f t="shared" ref="F7:R7" si="0">SUM(F8:F40)</f>
        <v>254</v>
      </c>
      <c r="G7" s="474"/>
      <c r="H7" s="474">
        <f t="shared" si="0"/>
        <v>196</v>
      </c>
      <c r="I7" s="474"/>
      <c r="J7" s="474">
        <f t="shared" si="0"/>
        <v>267</v>
      </c>
      <c r="K7" s="474"/>
      <c r="L7" s="474">
        <f t="shared" si="0"/>
        <v>19</v>
      </c>
      <c r="M7" s="474"/>
      <c r="N7" s="474">
        <f t="shared" si="0"/>
        <v>563</v>
      </c>
      <c r="O7" s="474"/>
      <c r="P7" s="474">
        <f t="shared" si="0"/>
        <v>219</v>
      </c>
      <c r="Q7" s="474"/>
      <c r="R7" s="474">
        <f t="shared" si="0"/>
        <v>3806</v>
      </c>
      <c r="S7" s="474"/>
      <c r="T7" s="474">
        <f t="shared" ref="T7" si="1">SUM(T8:T40)</f>
        <v>4001</v>
      </c>
      <c r="U7" s="474"/>
      <c r="V7" s="161"/>
      <c r="W7" s="161"/>
      <c r="X7" s="161"/>
      <c r="Y7" s="161"/>
      <c r="Z7" s="161"/>
      <c r="AA7" s="161"/>
      <c r="AB7" s="161"/>
      <c r="AC7" s="161"/>
      <c r="AD7" s="161"/>
    </row>
    <row r="8" spans="1:30" ht="12" customHeight="1" x14ac:dyDescent="0.25">
      <c r="A8" s="231" t="s">
        <v>76</v>
      </c>
      <c r="B8" s="232">
        <v>0</v>
      </c>
      <c r="C8" s="232"/>
      <c r="D8" s="232">
        <v>0</v>
      </c>
      <c r="E8" s="232"/>
      <c r="F8" s="232">
        <v>0</v>
      </c>
      <c r="G8" s="232"/>
      <c r="H8" s="232">
        <v>0</v>
      </c>
      <c r="I8" s="232"/>
      <c r="J8" s="232">
        <v>0</v>
      </c>
      <c r="K8" s="232"/>
      <c r="L8" s="232">
        <v>0</v>
      </c>
      <c r="M8" s="232"/>
      <c r="N8" s="828">
        <f t="shared" ref="N8:N40" si="2">SUM(B8,F8,J8)</f>
        <v>0</v>
      </c>
      <c r="O8" s="828"/>
      <c r="P8" s="828">
        <f t="shared" ref="P8:P40" si="3">SUM(D8,H8,L8)</f>
        <v>0</v>
      </c>
      <c r="Q8" s="828"/>
      <c r="R8" s="833">
        <v>55</v>
      </c>
      <c r="S8" s="833"/>
      <c r="T8" s="830">
        <v>72</v>
      </c>
      <c r="U8" s="834"/>
      <c r="V8" s="161"/>
      <c r="W8" s="161"/>
      <c r="X8" s="161"/>
      <c r="Y8" s="161"/>
      <c r="Z8" s="161"/>
      <c r="AA8" s="161"/>
      <c r="AB8" s="161"/>
      <c r="AC8" s="161"/>
      <c r="AD8" s="161"/>
    </row>
    <row r="9" spans="1:30" ht="12" customHeight="1" x14ac:dyDescent="0.25">
      <c r="A9" s="234" t="s">
        <v>162</v>
      </c>
      <c r="B9" s="233">
        <v>0</v>
      </c>
      <c r="C9" s="233"/>
      <c r="D9" s="233">
        <v>0</v>
      </c>
      <c r="E9" s="233"/>
      <c r="F9" s="233">
        <v>0</v>
      </c>
      <c r="G9" s="233"/>
      <c r="H9" s="233">
        <v>0</v>
      </c>
      <c r="I9" s="233"/>
      <c r="J9" s="233">
        <v>0</v>
      </c>
      <c r="K9" s="233"/>
      <c r="L9" s="233">
        <v>0</v>
      </c>
      <c r="M9" s="233"/>
      <c r="N9" s="829">
        <f t="shared" si="2"/>
        <v>0</v>
      </c>
      <c r="O9" s="829"/>
      <c r="P9" s="829">
        <f t="shared" si="3"/>
        <v>0</v>
      </c>
      <c r="Q9" s="829"/>
      <c r="R9" s="830">
        <v>9</v>
      </c>
      <c r="S9" s="830"/>
      <c r="T9" s="830">
        <v>14</v>
      </c>
      <c r="U9" s="835"/>
      <c r="V9" s="161"/>
      <c r="W9" s="161"/>
      <c r="X9" s="161"/>
      <c r="Y9" s="161"/>
      <c r="Z9" s="161"/>
      <c r="AA9" s="161"/>
      <c r="AB9" s="161"/>
      <c r="AC9" s="161"/>
      <c r="AD9" s="161"/>
    </row>
    <row r="10" spans="1:30" ht="12" customHeight="1" x14ac:dyDescent="0.25">
      <c r="A10" s="234" t="s">
        <v>153</v>
      </c>
      <c r="B10" s="233">
        <v>0</v>
      </c>
      <c r="C10" s="233"/>
      <c r="D10" s="233">
        <v>0</v>
      </c>
      <c r="E10" s="233"/>
      <c r="F10" s="233">
        <v>0</v>
      </c>
      <c r="G10" s="233"/>
      <c r="H10" s="233">
        <v>0</v>
      </c>
      <c r="I10" s="233"/>
      <c r="J10" s="233">
        <v>2</v>
      </c>
      <c r="K10" s="233"/>
      <c r="L10" s="233">
        <v>0</v>
      </c>
      <c r="M10" s="233"/>
      <c r="N10" s="829">
        <f t="shared" si="2"/>
        <v>2</v>
      </c>
      <c r="O10" s="829"/>
      <c r="P10" s="829">
        <f t="shared" si="3"/>
        <v>0</v>
      </c>
      <c r="Q10" s="829"/>
      <c r="R10" s="830">
        <v>21</v>
      </c>
      <c r="S10" s="830"/>
      <c r="T10" s="830">
        <v>13</v>
      </c>
      <c r="U10" s="835"/>
      <c r="V10" s="161"/>
      <c r="W10" s="161"/>
      <c r="X10" s="161"/>
      <c r="Y10" s="161"/>
      <c r="Z10" s="161"/>
      <c r="AA10" s="161"/>
      <c r="AB10" s="161"/>
      <c r="AC10" s="161"/>
      <c r="AD10" s="161"/>
    </row>
    <row r="11" spans="1:30" ht="12" customHeight="1" x14ac:dyDescent="0.25">
      <c r="A11" s="234" t="s">
        <v>78</v>
      </c>
      <c r="B11" s="233" t="s">
        <v>419</v>
      </c>
      <c r="C11" s="233"/>
      <c r="D11" s="233">
        <v>0</v>
      </c>
      <c r="E11" s="233"/>
      <c r="F11" s="233" t="s">
        <v>419</v>
      </c>
      <c r="G11" s="233"/>
      <c r="H11" s="233">
        <v>0</v>
      </c>
      <c r="I11" s="233"/>
      <c r="J11" s="233" t="s">
        <v>419</v>
      </c>
      <c r="K11" s="233"/>
      <c r="L11" s="233">
        <v>4</v>
      </c>
      <c r="M11" s="233"/>
      <c r="N11" s="233">
        <f t="shared" si="2"/>
        <v>0</v>
      </c>
      <c r="O11" s="233"/>
      <c r="P11" s="829">
        <f t="shared" si="3"/>
        <v>4</v>
      </c>
      <c r="Q11" s="829"/>
      <c r="R11" s="233" t="s">
        <v>419</v>
      </c>
      <c r="S11" s="233"/>
      <c r="T11" s="830">
        <v>44</v>
      </c>
      <c r="U11" s="835"/>
      <c r="V11" s="161"/>
      <c r="W11" s="161"/>
      <c r="X11" s="161"/>
      <c r="Y11" s="161"/>
      <c r="Z11" s="161"/>
      <c r="AA11" s="161"/>
      <c r="AB11" s="161"/>
      <c r="AC11" s="161"/>
      <c r="AD11" s="161"/>
    </row>
    <row r="12" spans="1:30" ht="12" customHeight="1" x14ac:dyDescent="0.25">
      <c r="A12" s="234" t="s">
        <v>163</v>
      </c>
      <c r="B12" s="233">
        <v>0</v>
      </c>
      <c r="C12" s="233"/>
      <c r="D12" s="233">
        <v>0</v>
      </c>
      <c r="E12" s="233"/>
      <c r="F12" s="233">
        <v>0</v>
      </c>
      <c r="G12" s="233"/>
      <c r="H12" s="233">
        <v>0</v>
      </c>
      <c r="I12" s="233"/>
      <c r="J12" s="233">
        <v>0</v>
      </c>
      <c r="K12" s="233"/>
      <c r="L12" s="233">
        <v>0</v>
      </c>
      <c r="M12" s="233"/>
      <c r="N12" s="829">
        <f t="shared" si="2"/>
        <v>0</v>
      </c>
      <c r="O12" s="829"/>
      <c r="P12" s="829">
        <f t="shared" si="3"/>
        <v>0</v>
      </c>
      <c r="Q12" s="829"/>
      <c r="R12" s="830">
        <v>39</v>
      </c>
      <c r="S12" s="830"/>
      <c r="T12" s="830">
        <v>55</v>
      </c>
      <c r="U12" s="835"/>
      <c r="V12" s="161"/>
      <c r="W12" s="161"/>
      <c r="X12" s="161"/>
      <c r="Y12" s="161"/>
      <c r="Z12" s="161"/>
      <c r="AA12" s="161"/>
      <c r="AB12" s="161"/>
      <c r="AC12" s="161"/>
      <c r="AD12" s="161"/>
    </row>
    <row r="13" spans="1:30" ht="12" customHeight="1" x14ac:dyDescent="0.25">
      <c r="A13" s="234" t="s">
        <v>21</v>
      </c>
      <c r="B13" s="233">
        <v>1</v>
      </c>
      <c r="C13" s="233"/>
      <c r="D13" s="233">
        <v>0</v>
      </c>
      <c r="E13" s="233"/>
      <c r="F13" s="233">
        <v>25</v>
      </c>
      <c r="G13" s="233"/>
      <c r="H13" s="233">
        <v>1</v>
      </c>
      <c r="I13" s="233"/>
      <c r="J13" s="233">
        <v>232</v>
      </c>
      <c r="K13" s="233"/>
      <c r="L13" s="233">
        <v>5</v>
      </c>
      <c r="M13" s="233"/>
      <c r="N13" s="829">
        <f t="shared" si="2"/>
        <v>258</v>
      </c>
      <c r="O13" s="829"/>
      <c r="P13" s="829">
        <f t="shared" si="3"/>
        <v>6</v>
      </c>
      <c r="Q13" s="829"/>
      <c r="R13" s="830">
        <v>416</v>
      </c>
      <c r="S13" s="830"/>
      <c r="T13" s="830">
        <v>356</v>
      </c>
      <c r="U13" s="835"/>
      <c r="V13" s="161"/>
      <c r="W13" s="161"/>
      <c r="X13" s="161"/>
      <c r="Y13" s="161"/>
      <c r="Z13" s="161"/>
      <c r="AA13" s="161"/>
      <c r="AB13" s="161"/>
      <c r="AC13" s="161"/>
      <c r="AD13" s="161"/>
    </row>
    <row r="14" spans="1:30" ht="12" customHeight="1" x14ac:dyDescent="0.25">
      <c r="A14" s="234" t="s">
        <v>7</v>
      </c>
      <c r="B14" s="233">
        <v>17</v>
      </c>
      <c r="C14" s="233"/>
      <c r="D14" s="233">
        <v>1</v>
      </c>
      <c r="E14" s="233"/>
      <c r="F14" s="233">
        <v>223</v>
      </c>
      <c r="G14" s="233"/>
      <c r="H14" s="233">
        <v>111</v>
      </c>
      <c r="I14" s="233"/>
      <c r="J14" s="233">
        <v>0</v>
      </c>
      <c r="K14" s="233"/>
      <c r="L14" s="233">
        <v>6</v>
      </c>
      <c r="M14" s="233"/>
      <c r="N14" s="829">
        <f t="shared" si="2"/>
        <v>240</v>
      </c>
      <c r="O14" s="829"/>
      <c r="P14" s="829">
        <f t="shared" si="3"/>
        <v>118</v>
      </c>
      <c r="Q14" s="829"/>
      <c r="R14" s="830">
        <v>1216</v>
      </c>
      <c r="S14" s="830"/>
      <c r="T14" s="830">
        <v>1491</v>
      </c>
      <c r="U14" s="835"/>
      <c r="V14" s="161"/>
      <c r="W14" s="161"/>
      <c r="X14" s="161"/>
      <c r="Y14" s="161"/>
      <c r="Z14" s="161"/>
      <c r="AA14" s="161"/>
      <c r="AB14" s="161"/>
      <c r="AC14" s="161"/>
      <c r="AD14" s="161"/>
    </row>
    <row r="15" spans="1:30" ht="12" customHeight="1" x14ac:dyDescent="0.25">
      <c r="A15" s="234" t="s">
        <v>12</v>
      </c>
      <c r="B15" s="233">
        <v>0</v>
      </c>
      <c r="C15" s="233"/>
      <c r="D15" s="233">
        <v>0</v>
      </c>
      <c r="E15" s="233"/>
      <c r="F15" s="233">
        <v>0</v>
      </c>
      <c r="G15" s="233"/>
      <c r="H15" s="233">
        <v>4</v>
      </c>
      <c r="I15" s="233"/>
      <c r="J15" s="233">
        <v>0</v>
      </c>
      <c r="K15" s="233"/>
      <c r="L15" s="233">
        <v>0</v>
      </c>
      <c r="M15" s="233"/>
      <c r="N15" s="829">
        <f t="shared" si="2"/>
        <v>0</v>
      </c>
      <c r="O15" s="829"/>
      <c r="P15" s="829">
        <f t="shared" si="3"/>
        <v>4</v>
      </c>
      <c r="Q15" s="829"/>
      <c r="R15" s="830">
        <v>201</v>
      </c>
      <c r="S15" s="830"/>
      <c r="T15" s="830">
        <v>115</v>
      </c>
      <c r="U15" s="835"/>
      <c r="V15" s="161"/>
      <c r="W15" s="161"/>
      <c r="X15" s="161"/>
      <c r="Y15" s="161"/>
      <c r="Z15" s="161"/>
      <c r="AA15" s="161"/>
      <c r="AB15" s="161"/>
      <c r="AC15" s="161"/>
      <c r="AD15" s="161"/>
    </row>
    <row r="16" spans="1:30" ht="12" customHeight="1" x14ac:dyDescent="0.25">
      <c r="A16" s="234" t="s">
        <v>66</v>
      </c>
      <c r="B16" s="233">
        <v>0</v>
      </c>
      <c r="C16" s="233"/>
      <c r="D16" s="233">
        <v>2</v>
      </c>
      <c r="E16" s="233"/>
      <c r="F16" s="233">
        <v>0</v>
      </c>
      <c r="G16" s="233"/>
      <c r="H16" s="233">
        <v>2</v>
      </c>
      <c r="I16" s="233"/>
      <c r="J16" s="233">
        <v>0</v>
      </c>
      <c r="K16" s="233"/>
      <c r="L16" s="233">
        <v>0</v>
      </c>
      <c r="M16" s="233"/>
      <c r="N16" s="829">
        <f t="shared" si="2"/>
        <v>0</v>
      </c>
      <c r="O16" s="829"/>
      <c r="P16" s="829">
        <f t="shared" si="3"/>
        <v>4</v>
      </c>
      <c r="Q16" s="829"/>
      <c r="R16" s="830">
        <v>57</v>
      </c>
      <c r="S16" s="830"/>
      <c r="T16" s="830">
        <v>44</v>
      </c>
      <c r="U16" s="835"/>
      <c r="V16" s="161"/>
      <c r="W16" s="161"/>
      <c r="X16" s="161"/>
      <c r="Y16" s="161"/>
      <c r="Z16" s="161"/>
      <c r="AA16" s="161"/>
      <c r="AB16" s="161"/>
      <c r="AC16" s="161"/>
      <c r="AD16" s="161"/>
    </row>
    <row r="17" spans="1:30" ht="12" customHeight="1" x14ac:dyDescent="0.25">
      <c r="A17" s="234" t="s">
        <v>80</v>
      </c>
      <c r="B17" s="233">
        <v>0</v>
      </c>
      <c r="C17" s="233"/>
      <c r="D17" s="233">
        <v>0</v>
      </c>
      <c r="E17" s="233"/>
      <c r="F17" s="233">
        <v>0</v>
      </c>
      <c r="G17" s="233"/>
      <c r="H17" s="233">
        <v>0</v>
      </c>
      <c r="I17" s="233"/>
      <c r="J17" s="233">
        <v>2</v>
      </c>
      <c r="K17" s="233"/>
      <c r="L17" s="233">
        <v>0</v>
      </c>
      <c r="M17" s="233"/>
      <c r="N17" s="829">
        <f t="shared" si="2"/>
        <v>2</v>
      </c>
      <c r="O17" s="829"/>
      <c r="P17" s="829">
        <f t="shared" si="3"/>
        <v>0</v>
      </c>
      <c r="Q17" s="829"/>
      <c r="R17" s="830">
        <v>17</v>
      </c>
      <c r="S17" s="830"/>
      <c r="T17" s="830">
        <v>21</v>
      </c>
      <c r="U17" s="835"/>
      <c r="V17" s="161"/>
      <c r="W17" s="161"/>
      <c r="X17" s="161"/>
      <c r="Y17" s="161"/>
      <c r="Z17" s="161"/>
      <c r="AA17" s="161"/>
      <c r="AB17" s="161"/>
      <c r="AC17" s="161"/>
      <c r="AD17" s="161"/>
    </row>
    <row r="18" spans="1:30" ht="12" customHeight="1" x14ac:dyDescent="0.25">
      <c r="A18" s="234" t="s">
        <v>1</v>
      </c>
      <c r="B18" s="233">
        <v>0</v>
      </c>
      <c r="C18" s="233"/>
      <c r="D18" s="233">
        <v>0</v>
      </c>
      <c r="E18" s="233"/>
      <c r="F18" s="233">
        <v>0</v>
      </c>
      <c r="G18" s="233"/>
      <c r="H18" s="233">
        <v>42</v>
      </c>
      <c r="I18" s="233"/>
      <c r="J18" s="233">
        <v>0</v>
      </c>
      <c r="K18" s="233"/>
      <c r="L18" s="233">
        <v>0</v>
      </c>
      <c r="M18" s="233"/>
      <c r="N18" s="829">
        <f t="shared" si="2"/>
        <v>0</v>
      </c>
      <c r="O18" s="829"/>
      <c r="P18" s="829">
        <f t="shared" si="3"/>
        <v>42</v>
      </c>
      <c r="Q18" s="829"/>
      <c r="R18" s="830">
        <v>464</v>
      </c>
      <c r="S18" s="830"/>
      <c r="T18" s="830">
        <v>654</v>
      </c>
      <c r="U18" s="835"/>
      <c r="V18" s="161"/>
      <c r="W18" s="161"/>
      <c r="X18" s="161"/>
      <c r="Y18" s="161"/>
      <c r="Z18" s="161"/>
      <c r="AA18" s="161"/>
      <c r="AB18" s="161"/>
      <c r="AC18" s="161"/>
      <c r="AD18" s="161"/>
    </row>
    <row r="19" spans="1:30" ht="12" customHeight="1" x14ac:dyDescent="0.25">
      <c r="A19" s="234" t="s">
        <v>81</v>
      </c>
      <c r="B19" s="233">
        <v>24</v>
      </c>
      <c r="C19" s="233"/>
      <c r="D19" s="233">
        <v>0</v>
      </c>
      <c r="E19" s="233"/>
      <c r="F19" s="233">
        <v>4</v>
      </c>
      <c r="G19" s="233"/>
      <c r="H19" s="233">
        <v>6</v>
      </c>
      <c r="I19" s="233"/>
      <c r="J19" s="233">
        <v>30</v>
      </c>
      <c r="K19" s="233"/>
      <c r="L19" s="233">
        <v>1</v>
      </c>
      <c r="M19" s="233"/>
      <c r="N19" s="829">
        <f t="shared" si="2"/>
        <v>58</v>
      </c>
      <c r="O19" s="829"/>
      <c r="P19" s="829">
        <f t="shared" si="3"/>
        <v>7</v>
      </c>
      <c r="Q19" s="829"/>
      <c r="R19" s="830">
        <v>98</v>
      </c>
      <c r="S19" s="830"/>
      <c r="T19" s="830">
        <v>105</v>
      </c>
      <c r="U19" s="835"/>
      <c r="V19" s="161"/>
      <c r="W19" s="161"/>
      <c r="X19" s="161"/>
      <c r="Y19" s="161"/>
      <c r="Z19" s="161"/>
      <c r="AA19" s="161"/>
      <c r="AB19" s="161"/>
      <c r="AC19" s="161"/>
      <c r="AD19" s="161"/>
    </row>
    <row r="20" spans="1:30" ht="12" customHeight="1" x14ac:dyDescent="0.25">
      <c r="A20" s="234" t="s">
        <v>82</v>
      </c>
      <c r="B20" s="233">
        <v>0</v>
      </c>
      <c r="C20" s="233"/>
      <c r="D20" s="233">
        <v>0</v>
      </c>
      <c r="E20" s="233"/>
      <c r="F20" s="233">
        <v>0</v>
      </c>
      <c r="G20" s="233"/>
      <c r="H20" s="233">
        <v>0</v>
      </c>
      <c r="I20" s="233"/>
      <c r="J20" s="233">
        <v>0</v>
      </c>
      <c r="K20" s="233"/>
      <c r="L20" s="233">
        <v>0</v>
      </c>
      <c r="M20" s="233"/>
      <c r="N20" s="829">
        <f t="shared" si="2"/>
        <v>0</v>
      </c>
      <c r="O20" s="829"/>
      <c r="P20" s="829">
        <f t="shared" si="3"/>
        <v>0</v>
      </c>
      <c r="Q20" s="829"/>
      <c r="R20" s="830">
        <v>22</v>
      </c>
      <c r="S20" s="830"/>
      <c r="T20" s="830">
        <v>10</v>
      </c>
      <c r="U20" s="835"/>
      <c r="V20" s="161"/>
      <c r="W20" s="161"/>
      <c r="X20" s="161"/>
      <c r="Y20" s="161"/>
      <c r="Z20" s="161"/>
      <c r="AA20" s="161"/>
      <c r="AB20" s="161"/>
      <c r="AC20" s="161"/>
      <c r="AD20" s="161"/>
    </row>
    <row r="21" spans="1:30" ht="12" customHeight="1" x14ac:dyDescent="0.25">
      <c r="A21" s="234" t="s">
        <v>151</v>
      </c>
      <c r="B21" s="233">
        <v>0</v>
      </c>
      <c r="C21" s="233"/>
      <c r="D21" s="233">
        <v>0</v>
      </c>
      <c r="E21" s="233"/>
      <c r="F21" s="233">
        <v>0</v>
      </c>
      <c r="G21" s="233"/>
      <c r="H21" s="233">
        <v>0</v>
      </c>
      <c r="I21" s="233"/>
      <c r="J21" s="233">
        <v>0</v>
      </c>
      <c r="K21" s="233"/>
      <c r="L21" s="233">
        <v>0</v>
      </c>
      <c r="M21" s="233"/>
      <c r="N21" s="829">
        <f t="shared" si="2"/>
        <v>0</v>
      </c>
      <c r="O21" s="829"/>
      <c r="P21" s="829">
        <f t="shared" si="3"/>
        <v>0</v>
      </c>
      <c r="Q21" s="829"/>
      <c r="R21" s="830">
        <v>23</v>
      </c>
      <c r="S21" s="830"/>
      <c r="T21" s="830">
        <v>36</v>
      </c>
      <c r="U21" s="835"/>
      <c r="V21" s="161"/>
      <c r="W21" s="161"/>
      <c r="X21" s="161"/>
      <c r="Y21" s="161"/>
      <c r="Z21" s="161"/>
      <c r="AA21" s="161"/>
      <c r="AB21" s="161"/>
      <c r="AC21" s="161"/>
      <c r="AD21" s="161"/>
    </row>
    <row r="22" spans="1:30" ht="12" customHeight="1" x14ac:dyDescent="0.25">
      <c r="A22" s="234" t="s">
        <v>37</v>
      </c>
      <c r="B22" s="233">
        <v>0</v>
      </c>
      <c r="C22" s="233"/>
      <c r="D22" s="233">
        <v>0</v>
      </c>
      <c r="E22" s="233"/>
      <c r="F22" s="233">
        <v>0</v>
      </c>
      <c r="G22" s="233"/>
      <c r="H22" s="233">
        <v>0</v>
      </c>
      <c r="I22" s="233"/>
      <c r="J22" s="233">
        <v>0</v>
      </c>
      <c r="K22" s="233"/>
      <c r="L22" s="233">
        <v>0</v>
      </c>
      <c r="M22" s="233"/>
      <c r="N22" s="829">
        <f t="shared" si="2"/>
        <v>0</v>
      </c>
      <c r="O22" s="829"/>
      <c r="P22" s="829">
        <f t="shared" si="3"/>
        <v>0</v>
      </c>
      <c r="Q22" s="829"/>
      <c r="R22" s="830">
        <v>51</v>
      </c>
      <c r="S22" s="830"/>
      <c r="T22" s="830">
        <v>36</v>
      </c>
      <c r="U22" s="835"/>
      <c r="V22" s="161"/>
      <c r="W22" s="161"/>
      <c r="X22" s="161"/>
      <c r="Y22" s="161"/>
      <c r="Z22" s="161"/>
      <c r="AA22" s="161"/>
      <c r="AB22" s="161"/>
      <c r="AC22" s="161"/>
      <c r="AD22" s="161"/>
    </row>
    <row r="23" spans="1:30" ht="12" customHeight="1" x14ac:dyDescent="0.25">
      <c r="A23" s="234" t="s">
        <v>85</v>
      </c>
      <c r="B23" s="233">
        <v>0</v>
      </c>
      <c r="C23" s="233"/>
      <c r="D23" s="233">
        <v>0</v>
      </c>
      <c r="E23" s="233"/>
      <c r="F23" s="233">
        <v>0</v>
      </c>
      <c r="G23" s="233"/>
      <c r="H23" s="233">
        <v>0</v>
      </c>
      <c r="I23" s="233"/>
      <c r="J23" s="233">
        <v>0</v>
      </c>
      <c r="K23" s="233"/>
      <c r="L23" s="233">
        <v>1</v>
      </c>
      <c r="M23" s="233"/>
      <c r="N23" s="829">
        <f t="shared" si="2"/>
        <v>0</v>
      </c>
      <c r="O23" s="829"/>
      <c r="P23" s="829">
        <f t="shared" si="3"/>
        <v>1</v>
      </c>
      <c r="Q23" s="829"/>
      <c r="R23" s="830">
        <v>33</v>
      </c>
      <c r="S23" s="830"/>
      <c r="T23" s="830">
        <v>20</v>
      </c>
      <c r="U23" s="835"/>
      <c r="V23" s="161"/>
      <c r="W23" s="161"/>
      <c r="X23" s="161"/>
      <c r="Y23" s="161"/>
      <c r="Z23" s="161"/>
      <c r="AA23" s="161"/>
      <c r="AB23" s="161"/>
      <c r="AC23" s="161"/>
      <c r="AD23" s="161"/>
    </row>
    <row r="24" spans="1:30" ht="12" customHeight="1" x14ac:dyDescent="0.25">
      <c r="A24" s="234" t="s">
        <v>38</v>
      </c>
      <c r="B24" s="233">
        <v>0</v>
      </c>
      <c r="C24" s="233"/>
      <c r="D24" s="233">
        <v>0</v>
      </c>
      <c r="E24" s="233"/>
      <c r="F24" s="233">
        <v>1</v>
      </c>
      <c r="G24" s="233"/>
      <c r="H24" s="233">
        <v>0</v>
      </c>
      <c r="I24" s="233"/>
      <c r="J24" s="233">
        <v>0</v>
      </c>
      <c r="K24" s="233"/>
      <c r="L24" s="233">
        <v>0</v>
      </c>
      <c r="M24" s="233"/>
      <c r="N24" s="829">
        <f t="shared" si="2"/>
        <v>1</v>
      </c>
      <c r="O24" s="829"/>
      <c r="P24" s="829">
        <f t="shared" si="3"/>
        <v>0</v>
      </c>
      <c r="Q24" s="829"/>
      <c r="R24" s="830">
        <v>134</v>
      </c>
      <c r="S24" s="830"/>
      <c r="T24" s="830">
        <v>93</v>
      </c>
      <c r="U24" s="835"/>
      <c r="V24" s="161"/>
      <c r="W24" s="161"/>
      <c r="X24" s="161"/>
      <c r="Y24" s="161"/>
      <c r="Z24" s="161"/>
      <c r="AA24" s="161"/>
      <c r="AB24" s="161"/>
      <c r="AC24" s="161"/>
      <c r="AD24" s="161"/>
    </row>
    <row r="25" spans="1:30" ht="12" customHeight="1" x14ac:dyDescent="0.25">
      <c r="A25" s="234" t="s">
        <v>71</v>
      </c>
      <c r="B25" s="233">
        <v>0</v>
      </c>
      <c r="C25" s="233"/>
      <c r="D25" s="233">
        <v>1</v>
      </c>
      <c r="E25" s="233"/>
      <c r="F25" s="233">
        <v>0</v>
      </c>
      <c r="G25" s="233"/>
      <c r="H25" s="233">
        <v>14</v>
      </c>
      <c r="I25" s="233"/>
      <c r="J25" s="233">
        <v>0</v>
      </c>
      <c r="K25" s="233"/>
      <c r="L25" s="233">
        <v>1</v>
      </c>
      <c r="M25" s="233"/>
      <c r="N25" s="829">
        <f t="shared" si="2"/>
        <v>0</v>
      </c>
      <c r="O25" s="829"/>
      <c r="P25" s="829">
        <f t="shared" si="3"/>
        <v>16</v>
      </c>
      <c r="Q25" s="829"/>
      <c r="R25" s="830">
        <v>311</v>
      </c>
      <c r="S25" s="830"/>
      <c r="T25" s="830">
        <v>292</v>
      </c>
      <c r="U25" s="835"/>
      <c r="V25" s="161"/>
      <c r="W25" s="161"/>
      <c r="X25" s="161"/>
      <c r="Y25" s="161"/>
      <c r="Z25" s="161"/>
      <c r="AA25" s="161"/>
      <c r="AB25" s="161"/>
      <c r="AC25" s="161"/>
      <c r="AD25" s="161"/>
    </row>
    <row r="26" spans="1:30" ht="12" customHeight="1" x14ac:dyDescent="0.25">
      <c r="A26" s="234" t="s">
        <v>39</v>
      </c>
      <c r="B26" s="233">
        <v>0</v>
      </c>
      <c r="C26" s="233"/>
      <c r="D26" s="233">
        <v>0</v>
      </c>
      <c r="E26" s="233"/>
      <c r="F26" s="233">
        <v>0</v>
      </c>
      <c r="G26" s="233"/>
      <c r="H26" s="233">
        <v>0</v>
      </c>
      <c r="I26" s="233"/>
      <c r="J26" s="233">
        <v>0</v>
      </c>
      <c r="K26" s="233"/>
      <c r="L26" s="233">
        <v>0</v>
      </c>
      <c r="M26" s="233"/>
      <c r="N26" s="829">
        <f t="shared" si="2"/>
        <v>0</v>
      </c>
      <c r="O26" s="829"/>
      <c r="P26" s="829">
        <f t="shared" si="3"/>
        <v>0</v>
      </c>
      <c r="Q26" s="829"/>
      <c r="R26" s="830">
        <v>22</v>
      </c>
      <c r="S26" s="830"/>
      <c r="T26" s="830">
        <v>18</v>
      </c>
      <c r="U26" s="835"/>
      <c r="V26" s="161"/>
      <c r="W26" s="161"/>
      <c r="X26" s="161"/>
      <c r="Y26" s="161"/>
      <c r="Z26" s="161"/>
      <c r="AA26" s="161"/>
      <c r="AB26" s="161"/>
      <c r="AC26" s="161"/>
      <c r="AD26" s="161"/>
    </row>
    <row r="27" spans="1:30" ht="12" customHeight="1" x14ac:dyDescent="0.25">
      <c r="A27" s="234" t="s">
        <v>41</v>
      </c>
      <c r="B27" s="233">
        <v>0</v>
      </c>
      <c r="C27" s="233"/>
      <c r="D27" s="233">
        <v>0</v>
      </c>
      <c r="E27" s="233"/>
      <c r="F27" s="233">
        <v>0</v>
      </c>
      <c r="G27" s="233"/>
      <c r="H27" s="233">
        <v>0</v>
      </c>
      <c r="I27" s="233"/>
      <c r="J27" s="233">
        <v>0</v>
      </c>
      <c r="K27" s="233"/>
      <c r="L27" s="233">
        <v>0</v>
      </c>
      <c r="M27" s="233"/>
      <c r="N27" s="829">
        <f t="shared" si="2"/>
        <v>0</v>
      </c>
      <c r="O27" s="829"/>
      <c r="P27" s="829">
        <f t="shared" si="3"/>
        <v>0</v>
      </c>
      <c r="Q27" s="829"/>
      <c r="R27" s="830">
        <v>19</v>
      </c>
      <c r="S27" s="830"/>
      <c r="T27" s="830">
        <v>21</v>
      </c>
      <c r="U27" s="835"/>
      <c r="V27" s="161"/>
      <c r="W27" s="161"/>
      <c r="X27" s="161"/>
      <c r="Y27" s="161"/>
      <c r="Z27" s="161"/>
      <c r="AA27" s="161"/>
      <c r="AB27" s="161"/>
      <c r="AC27" s="161"/>
      <c r="AD27" s="161"/>
    </row>
    <row r="28" spans="1:30" ht="12" customHeight="1" x14ac:dyDescent="0.25">
      <c r="A28" s="234" t="s">
        <v>42</v>
      </c>
      <c r="B28" s="233">
        <v>0</v>
      </c>
      <c r="C28" s="233"/>
      <c r="D28" s="233">
        <v>0</v>
      </c>
      <c r="E28" s="233"/>
      <c r="F28" s="233">
        <v>0</v>
      </c>
      <c r="G28" s="233"/>
      <c r="H28" s="233">
        <v>5</v>
      </c>
      <c r="I28" s="233"/>
      <c r="J28" s="233">
        <v>0</v>
      </c>
      <c r="K28" s="233"/>
      <c r="L28" s="233">
        <v>0</v>
      </c>
      <c r="M28" s="233"/>
      <c r="N28" s="829">
        <f t="shared" si="2"/>
        <v>0</v>
      </c>
      <c r="O28" s="829"/>
      <c r="P28" s="829">
        <f t="shared" si="3"/>
        <v>5</v>
      </c>
      <c r="Q28" s="829"/>
      <c r="R28" s="830">
        <v>43</v>
      </c>
      <c r="S28" s="830"/>
      <c r="T28" s="830">
        <v>51</v>
      </c>
      <c r="U28" s="835"/>
      <c r="V28" s="161"/>
      <c r="W28" s="161"/>
      <c r="X28" s="161"/>
      <c r="Y28" s="161"/>
      <c r="Z28" s="161"/>
      <c r="AA28" s="161"/>
      <c r="AB28" s="161"/>
      <c r="AC28" s="161"/>
      <c r="AD28" s="161"/>
    </row>
    <row r="29" spans="1:30" ht="12" customHeight="1" x14ac:dyDescent="0.25">
      <c r="A29" s="234" t="s">
        <v>86</v>
      </c>
      <c r="B29" s="233">
        <v>0</v>
      </c>
      <c r="C29" s="233"/>
      <c r="D29" s="233">
        <v>0</v>
      </c>
      <c r="E29" s="233"/>
      <c r="F29" s="233">
        <v>0</v>
      </c>
      <c r="G29" s="233"/>
      <c r="H29" s="233">
        <v>0</v>
      </c>
      <c r="I29" s="233"/>
      <c r="J29" s="233">
        <v>0</v>
      </c>
      <c r="K29" s="233"/>
      <c r="L29" s="233">
        <v>0</v>
      </c>
      <c r="M29" s="233"/>
      <c r="N29" s="829">
        <f t="shared" si="2"/>
        <v>0</v>
      </c>
      <c r="O29" s="829"/>
      <c r="P29" s="829">
        <f t="shared" si="3"/>
        <v>0</v>
      </c>
      <c r="Q29" s="829"/>
      <c r="R29" s="830">
        <v>34</v>
      </c>
      <c r="S29" s="830"/>
      <c r="T29" s="830">
        <v>15</v>
      </c>
      <c r="U29" s="835"/>
      <c r="V29" s="161"/>
      <c r="W29" s="161"/>
      <c r="X29" s="161"/>
      <c r="Y29" s="161"/>
      <c r="Z29" s="161"/>
      <c r="AA29" s="161"/>
      <c r="AB29" s="161"/>
      <c r="AC29" s="161"/>
      <c r="AD29" s="161"/>
    </row>
    <row r="30" spans="1:30" ht="12" customHeight="1" x14ac:dyDescent="0.25">
      <c r="A30" s="234" t="s">
        <v>87</v>
      </c>
      <c r="B30" s="233">
        <v>0</v>
      </c>
      <c r="C30" s="233"/>
      <c r="D30" s="233">
        <v>0</v>
      </c>
      <c r="E30" s="233"/>
      <c r="F30" s="233">
        <v>0</v>
      </c>
      <c r="G30" s="233"/>
      <c r="H30" s="233">
        <v>0</v>
      </c>
      <c r="I30" s="233"/>
      <c r="J30" s="233">
        <v>0</v>
      </c>
      <c r="K30" s="233"/>
      <c r="L30" s="233">
        <v>0</v>
      </c>
      <c r="M30" s="233"/>
      <c r="N30" s="829">
        <f t="shared" si="2"/>
        <v>0</v>
      </c>
      <c r="O30" s="829"/>
      <c r="P30" s="829">
        <f t="shared" si="3"/>
        <v>0</v>
      </c>
      <c r="Q30" s="829"/>
      <c r="R30" s="830">
        <v>34</v>
      </c>
      <c r="S30" s="830"/>
      <c r="T30" s="830">
        <v>11</v>
      </c>
      <c r="U30" s="835"/>
      <c r="V30" s="161"/>
      <c r="W30" s="161"/>
      <c r="X30" s="161"/>
      <c r="Y30" s="161"/>
      <c r="Z30" s="161"/>
      <c r="AA30" s="161"/>
      <c r="AB30" s="161"/>
      <c r="AC30" s="161"/>
      <c r="AD30" s="161"/>
    </row>
    <row r="31" spans="1:30" ht="12" customHeight="1" x14ac:dyDescent="0.25">
      <c r="A31" s="234" t="s">
        <v>88</v>
      </c>
      <c r="B31" s="233">
        <v>0</v>
      </c>
      <c r="C31" s="233"/>
      <c r="D31" s="233">
        <v>0</v>
      </c>
      <c r="E31" s="233"/>
      <c r="F31" s="233">
        <v>0</v>
      </c>
      <c r="G31" s="233"/>
      <c r="H31" s="233">
        <v>0</v>
      </c>
      <c r="I31" s="233"/>
      <c r="J31" s="233">
        <v>0</v>
      </c>
      <c r="K31" s="233"/>
      <c r="L31" s="233">
        <v>0</v>
      </c>
      <c r="M31" s="233"/>
      <c r="N31" s="829">
        <f t="shared" si="2"/>
        <v>0</v>
      </c>
      <c r="O31" s="829"/>
      <c r="P31" s="829">
        <f t="shared" si="3"/>
        <v>0</v>
      </c>
      <c r="Q31" s="829"/>
      <c r="R31" s="830">
        <v>16</v>
      </c>
      <c r="S31" s="830"/>
      <c r="T31" s="830">
        <v>5</v>
      </c>
      <c r="U31" s="835"/>
      <c r="V31" s="161"/>
      <c r="W31" s="161"/>
      <c r="X31" s="161"/>
      <c r="Y31" s="161"/>
      <c r="Z31" s="161"/>
      <c r="AA31" s="161"/>
      <c r="AB31" s="161"/>
      <c r="AC31" s="161"/>
      <c r="AD31" s="161"/>
    </row>
    <row r="32" spans="1:30" ht="12" customHeight="1" x14ac:dyDescent="0.25">
      <c r="A32" s="234" t="s">
        <v>13</v>
      </c>
      <c r="B32" s="233">
        <v>0</v>
      </c>
      <c r="C32" s="233"/>
      <c r="D32" s="233">
        <v>0</v>
      </c>
      <c r="E32" s="233"/>
      <c r="F32" s="233">
        <v>0</v>
      </c>
      <c r="G32" s="233"/>
      <c r="H32" s="233">
        <v>1</v>
      </c>
      <c r="I32" s="233"/>
      <c r="J32" s="233">
        <v>0</v>
      </c>
      <c r="K32" s="233"/>
      <c r="L32" s="233">
        <v>0</v>
      </c>
      <c r="M32" s="233"/>
      <c r="N32" s="829">
        <f t="shared" si="2"/>
        <v>0</v>
      </c>
      <c r="O32" s="829"/>
      <c r="P32" s="829">
        <f t="shared" si="3"/>
        <v>1</v>
      </c>
      <c r="Q32" s="829"/>
      <c r="R32" s="830">
        <v>8</v>
      </c>
      <c r="S32" s="830"/>
      <c r="T32" s="830">
        <v>27</v>
      </c>
      <c r="U32" s="835"/>
      <c r="V32" s="161"/>
      <c r="W32" s="161"/>
      <c r="X32" s="161"/>
      <c r="Y32" s="161"/>
      <c r="Z32" s="161"/>
      <c r="AA32" s="161"/>
      <c r="AB32" s="161"/>
      <c r="AC32" s="161"/>
      <c r="AD32" s="161"/>
    </row>
    <row r="33" spans="1:16384" ht="12" customHeight="1" x14ac:dyDescent="0.25">
      <c r="A33" s="234" t="s">
        <v>43</v>
      </c>
      <c r="B33" s="233">
        <v>0</v>
      </c>
      <c r="C33" s="233"/>
      <c r="D33" s="233">
        <v>0</v>
      </c>
      <c r="E33" s="233"/>
      <c r="F33" s="233">
        <v>0</v>
      </c>
      <c r="G33" s="233"/>
      <c r="H33" s="233">
        <v>0</v>
      </c>
      <c r="I33" s="233"/>
      <c r="J33" s="233">
        <v>0</v>
      </c>
      <c r="K33" s="233"/>
      <c r="L33" s="233">
        <v>1</v>
      </c>
      <c r="M33" s="233"/>
      <c r="N33" s="829">
        <f t="shared" si="2"/>
        <v>0</v>
      </c>
      <c r="O33" s="829"/>
      <c r="P33" s="829">
        <f t="shared" si="3"/>
        <v>1</v>
      </c>
      <c r="Q33" s="829"/>
      <c r="R33" s="830">
        <v>14</v>
      </c>
      <c r="S33" s="830"/>
      <c r="T33" s="830">
        <v>28</v>
      </c>
      <c r="U33" s="835"/>
      <c r="V33" s="161"/>
      <c r="W33" s="161"/>
      <c r="X33" s="161"/>
      <c r="Y33" s="161"/>
      <c r="Z33" s="161"/>
      <c r="AA33" s="161"/>
      <c r="AB33" s="161"/>
      <c r="AC33" s="161"/>
      <c r="AD33" s="161"/>
    </row>
    <row r="34" spans="1:16384" ht="12" customHeight="1" x14ac:dyDescent="0.25">
      <c r="A34" s="234" t="s">
        <v>89</v>
      </c>
      <c r="B34" s="233">
        <v>0</v>
      </c>
      <c r="C34" s="233"/>
      <c r="D34" s="233">
        <v>0</v>
      </c>
      <c r="E34" s="233"/>
      <c r="F34" s="233">
        <v>0</v>
      </c>
      <c r="G34" s="233"/>
      <c r="H34" s="233">
        <v>0</v>
      </c>
      <c r="I34" s="233"/>
      <c r="J34" s="233">
        <v>0</v>
      </c>
      <c r="K34" s="233"/>
      <c r="L34" s="233">
        <v>0</v>
      </c>
      <c r="M34" s="233"/>
      <c r="N34" s="829">
        <f t="shared" si="2"/>
        <v>0</v>
      </c>
      <c r="O34" s="829"/>
      <c r="P34" s="829">
        <f t="shared" si="3"/>
        <v>0</v>
      </c>
      <c r="Q34" s="829"/>
      <c r="R34" s="830">
        <v>6</v>
      </c>
      <c r="S34" s="830"/>
      <c r="T34" s="830">
        <v>13</v>
      </c>
      <c r="U34" s="835"/>
      <c r="V34" s="161"/>
      <c r="W34" s="161"/>
      <c r="X34" s="161"/>
      <c r="Y34" s="161"/>
      <c r="Z34" s="161"/>
      <c r="AA34" s="161"/>
      <c r="AB34" s="161"/>
      <c r="AC34" s="161"/>
      <c r="AD34" s="161"/>
    </row>
    <row r="35" spans="1:16384" ht="12" customHeight="1" x14ac:dyDescent="0.25">
      <c r="A35" s="234" t="s">
        <v>90</v>
      </c>
      <c r="B35" s="233">
        <v>0</v>
      </c>
      <c r="C35" s="233"/>
      <c r="D35" s="233">
        <v>0</v>
      </c>
      <c r="E35" s="233"/>
      <c r="F35" s="233">
        <v>0</v>
      </c>
      <c r="G35" s="233"/>
      <c r="H35" s="233">
        <v>0</v>
      </c>
      <c r="I35" s="233"/>
      <c r="J35" s="233">
        <v>0</v>
      </c>
      <c r="K35" s="233"/>
      <c r="L35" s="233">
        <v>0</v>
      </c>
      <c r="M35" s="233"/>
      <c r="N35" s="829">
        <f t="shared" si="2"/>
        <v>0</v>
      </c>
      <c r="O35" s="829"/>
      <c r="P35" s="829">
        <f t="shared" si="3"/>
        <v>0</v>
      </c>
      <c r="Q35" s="829"/>
      <c r="R35" s="830">
        <v>5</v>
      </c>
      <c r="S35" s="830"/>
      <c r="T35" s="830">
        <v>3</v>
      </c>
      <c r="U35" s="835"/>
      <c r="V35" s="161"/>
      <c r="W35" s="161"/>
      <c r="X35" s="161"/>
      <c r="Y35" s="161"/>
      <c r="Z35" s="161"/>
      <c r="AA35" s="161"/>
      <c r="AB35" s="161"/>
      <c r="AC35" s="161"/>
      <c r="AD35" s="161"/>
    </row>
    <row r="36" spans="1:16384" ht="12" customHeight="1" x14ac:dyDescent="0.25">
      <c r="A36" s="234" t="s">
        <v>44</v>
      </c>
      <c r="B36" s="233">
        <v>0</v>
      </c>
      <c r="C36" s="233"/>
      <c r="D36" s="233">
        <v>0</v>
      </c>
      <c r="E36" s="233"/>
      <c r="F36" s="233">
        <v>0</v>
      </c>
      <c r="G36" s="233"/>
      <c r="H36" s="233">
        <v>2</v>
      </c>
      <c r="I36" s="233"/>
      <c r="J36" s="233">
        <v>0</v>
      </c>
      <c r="K36" s="233"/>
      <c r="L36" s="233">
        <v>0</v>
      </c>
      <c r="M36" s="233"/>
      <c r="N36" s="829">
        <f t="shared" si="2"/>
        <v>0</v>
      </c>
      <c r="O36" s="829"/>
      <c r="P36" s="829">
        <f t="shared" si="3"/>
        <v>2</v>
      </c>
      <c r="Q36" s="829"/>
      <c r="R36" s="830">
        <v>175</v>
      </c>
      <c r="S36" s="830"/>
      <c r="T36" s="830">
        <v>68</v>
      </c>
      <c r="U36" s="835"/>
      <c r="V36" s="161"/>
      <c r="W36" s="161"/>
      <c r="X36" s="161"/>
      <c r="Y36" s="161"/>
      <c r="Z36" s="161"/>
      <c r="AA36" s="161"/>
      <c r="AB36" s="161"/>
      <c r="AC36" s="161"/>
      <c r="AD36" s="161"/>
    </row>
    <row r="37" spans="1:16384" ht="12" customHeight="1" x14ac:dyDescent="0.25">
      <c r="A37" s="234" t="s">
        <v>14</v>
      </c>
      <c r="B37" s="233">
        <v>0</v>
      </c>
      <c r="C37" s="233"/>
      <c r="D37" s="233">
        <v>0</v>
      </c>
      <c r="E37" s="233"/>
      <c r="F37" s="233">
        <v>1</v>
      </c>
      <c r="G37" s="233"/>
      <c r="H37" s="233">
        <v>7</v>
      </c>
      <c r="I37" s="233"/>
      <c r="J37" s="233">
        <v>0</v>
      </c>
      <c r="K37" s="233"/>
      <c r="L37" s="233">
        <v>0</v>
      </c>
      <c r="M37" s="233"/>
      <c r="N37" s="829">
        <f t="shared" si="2"/>
        <v>1</v>
      </c>
      <c r="O37" s="829"/>
      <c r="P37" s="829">
        <f t="shared" si="3"/>
        <v>7</v>
      </c>
      <c r="Q37" s="829"/>
      <c r="R37" s="830">
        <v>123</v>
      </c>
      <c r="S37" s="830"/>
      <c r="T37" s="830">
        <v>177</v>
      </c>
      <c r="U37" s="835"/>
      <c r="V37" s="161"/>
      <c r="W37" s="161"/>
      <c r="X37" s="161"/>
      <c r="Y37" s="161"/>
      <c r="Z37" s="161"/>
      <c r="AA37" s="161"/>
      <c r="AB37" s="161"/>
      <c r="AC37" s="161"/>
      <c r="AD37" s="161"/>
    </row>
    <row r="38" spans="1:16384" ht="12" customHeight="1" x14ac:dyDescent="0.25">
      <c r="A38" s="234" t="s">
        <v>91</v>
      </c>
      <c r="B38" s="233">
        <v>0</v>
      </c>
      <c r="C38" s="233"/>
      <c r="D38" s="233">
        <v>0</v>
      </c>
      <c r="E38" s="233"/>
      <c r="F38" s="233">
        <v>0</v>
      </c>
      <c r="G38" s="233"/>
      <c r="H38" s="233">
        <v>1</v>
      </c>
      <c r="I38" s="233"/>
      <c r="J38" s="233">
        <v>1</v>
      </c>
      <c r="K38" s="233"/>
      <c r="L38" s="233">
        <v>0</v>
      </c>
      <c r="M38" s="233"/>
      <c r="N38" s="829">
        <f t="shared" si="2"/>
        <v>1</v>
      </c>
      <c r="O38" s="829"/>
      <c r="P38" s="829">
        <f t="shared" si="3"/>
        <v>1</v>
      </c>
      <c r="Q38" s="829"/>
      <c r="R38" s="830">
        <v>61</v>
      </c>
      <c r="S38" s="830"/>
      <c r="T38" s="830">
        <v>50</v>
      </c>
      <c r="U38" s="835"/>
      <c r="V38" s="161"/>
      <c r="W38" s="161"/>
      <c r="X38" s="161"/>
      <c r="Y38" s="161"/>
      <c r="Z38" s="161"/>
      <c r="AA38" s="161"/>
      <c r="AB38" s="161"/>
      <c r="AC38" s="161"/>
      <c r="AD38" s="161"/>
    </row>
    <row r="39" spans="1:16384" ht="12" customHeight="1" x14ac:dyDescent="0.25">
      <c r="A39" s="234" t="s">
        <v>17</v>
      </c>
      <c r="B39" s="233">
        <v>0</v>
      </c>
      <c r="C39" s="233"/>
      <c r="D39" s="233">
        <v>0</v>
      </c>
      <c r="E39" s="233"/>
      <c r="F39" s="233">
        <v>0</v>
      </c>
      <c r="G39" s="233"/>
      <c r="H39" s="233">
        <v>0</v>
      </c>
      <c r="I39" s="233"/>
      <c r="J39" s="233">
        <v>0</v>
      </c>
      <c r="K39" s="233"/>
      <c r="L39" s="233">
        <v>0</v>
      </c>
      <c r="M39" s="233"/>
      <c r="N39" s="829">
        <f t="shared" si="2"/>
        <v>0</v>
      </c>
      <c r="O39" s="829"/>
      <c r="P39" s="829">
        <f t="shared" si="3"/>
        <v>0</v>
      </c>
      <c r="Q39" s="829"/>
      <c r="R39" s="830">
        <v>50</v>
      </c>
      <c r="S39" s="830"/>
      <c r="T39" s="830">
        <v>43</v>
      </c>
      <c r="U39" s="835"/>
      <c r="V39" s="161"/>
      <c r="W39" s="161"/>
      <c r="X39" s="161"/>
      <c r="Y39" s="161"/>
      <c r="Z39" s="161"/>
      <c r="AA39" s="161"/>
      <c r="AB39" s="161"/>
      <c r="AC39" s="161"/>
      <c r="AD39" s="161"/>
    </row>
    <row r="40" spans="1:16384" ht="12" customHeight="1" x14ac:dyDescent="0.25">
      <c r="A40" s="824" t="s">
        <v>45</v>
      </c>
      <c r="B40" s="825">
        <v>0</v>
      </c>
      <c r="C40" s="825"/>
      <c r="D40" s="825">
        <v>0</v>
      </c>
      <c r="E40" s="825"/>
      <c r="F40" s="825">
        <v>0</v>
      </c>
      <c r="G40" s="825"/>
      <c r="H40" s="825">
        <v>0</v>
      </c>
      <c r="I40" s="825"/>
      <c r="J40" s="825">
        <v>0</v>
      </c>
      <c r="K40" s="825"/>
      <c r="L40" s="825">
        <v>0</v>
      </c>
      <c r="M40" s="825"/>
      <c r="N40" s="832">
        <f t="shared" si="2"/>
        <v>0</v>
      </c>
      <c r="O40" s="832"/>
      <c r="P40" s="832">
        <f t="shared" si="3"/>
        <v>0</v>
      </c>
      <c r="Q40" s="832"/>
      <c r="R40" s="836">
        <v>29</v>
      </c>
      <c r="S40" s="836"/>
      <c r="T40" s="826" t="s">
        <v>419</v>
      </c>
      <c r="U40" s="837"/>
      <c r="V40" s="230"/>
      <c r="W40" s="230"/>
      <c r="X40" s="230"/>
      <c r="Y40" s="230"/>
      <c r="Z40" s="230"/>
      <c r="AA40" s="230"/>
      <c r="AB40" s="230"/>
      <c r="AC40" s="230"/>
      <c r="AD40" s="230"/>
    </row>
    <row r="41" spans="1:16384" x14ac:dyDescent="0.25">
      <c r="A41" s="231"/>
      <c r="B41" s="231"/>
      <c r="C41" s="231"/>
      <c r="D41" s="232"/>
      <c r="E41" s="232"/>
      <c r="F41" s="232"/>
      <c r="G41" s="232"/>
      <c r="H41" s="232"/>
      <c r="I41" s="232"/>
      <c r="J41" s="232"/>
      <c r="K41" s="232"/>
      <c r="L41" s="232"/>
      <c r="M41" s="232"/>
      <c r="N41" s="232"/>
      <c r="O41" s="232"/>
      <c r="P41" s="233"/>
      <c r="Q41" s="233"/>
      <c r="R41" s="233"/>
      <c r="S41" s="233"/>
      <c r="T41" s="233"/>
      <c r="U41" s="192"/>
      <c r="V41" s="230"/>
      <c r="W41" s="230"/>
      <c r="X41" s="230"/>
      <c r="Y41" s="230"/>
      <c r="Z41" s="230"/>
      <c r="AA41" s="230"/>
      <c r="AB41" s="230"/>
      <c r="AC41" s="230"/>
      <c r="AD41" s="230"/>
      <c r="AE41" s="230"/>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3"/>
      <c r="BC41" s="223"/>
      <c r="BD41" s="223"/>
      <c r="BE41" s="223"/>
      <c r="BF41" s="223"/>
      <c r="BG41" s="223"/>
      <c r="BH41" s="223"/>
      <c r="BI41" s="223"/>
      <c r="BJ41" s="223"/>
      <c r="BK41" s="223"/>
      <c r="BL41" s="223"/>
      <c r="BM41" s="223"/>
      <c r="BN41" s="223"/>
      <c r="BO41" s="223"/>
      <c r="BP41" s="223"/>
      <c r="BQ41" s="223"/>
      <c r="BR41" s="223"/>
      <c r="BS41" s="223"/>
      <c r="BT41" s="223"/>
      <c r="BU41" s="223"/>
      <c r="BV41" s="223"/>
      <c r="BW41" s="223"/>
      <c r="BX41" s="223"/>
      <c r="BY41" s="223"/>
      <c r="BZ41" s="223"/>
      <c r="CA41" s="223"/>
      <c r="CB41" s="223"/>
      <c r="CC41" s="223"/>
      <c r="CD41" s="223"/>
      <c r="CE41" s="223"/>
      <c r="CF41" s="223"/>
      <c r="CG41" s="223"/>
      <c r="CH41" s="223"/>
      <c r="CI41" s="223"/>
      <c r="CJ41" s="223"/>
      <c r="CK41" s="223"/>
      <c r="CL41" s="223"/>
      <c r="CM41" s="223"/>
      <c r="CN41" s="223"/>
      <c r="CO41" s="223"/>
      <c r="CP41" s="223"/>
      <c r="CQ41" s="223"/>
      <c r="CR41" s="223"/>
      <c r="CS41" s="223"/>
      <c r="CT41" s="223"/>
      <c r="CU41" s="223"/>
      <c r="CV41" s="223"/>
      <c r="CW41" s="223"/>
      <c r="CX41" s="223"/>
      <c r="CY41" s="223"/>
      <c r="CZ41" s="223"/>
      <c r="DA41" s="223"/>
      <c r="DB41" s="223"/>
      <c r="DC41" s="223"/>
      <c r="DD41" s="223"/>
      <c r="DE41" s="223"/>
      <c r="DF41" s="223"/>
      <c r="DG41" s="223"/>
      <c r="DH41" s="223"/>
      <c r="DI41" s="223"/>
      <c r="DJ41" s="223"/>
      <c r="DK41" s="223"/>
      <c r="DL41" s="223"/>
      <c r="DM41" s="223"/>
      <c r="DN41" s="223"/>
      <c r="DO41" s="223"/>
      <c r="DP41" s="223"/>
      <c r="DQ41" s="223"/>
      <c r="DR41" s="223"/>
      <c r="DS41" s="223"/>
      <c r="DT41" s="223"/>
      <c r="DU41" s="223"/>
      <c r="DV41" s="223"/>
      <c r="DW41" s="223"/>
      <c r="DX41" s="223"/>
      <c r="DY41" s="223"/>
      <c r="DZ41" s="223"/>
      <c r="EA41" s="223"/>
      <c r="EB41" s="223"/>
      <c r="EC41" s="223"/>
      <c r="ED41" s="223"/>
      <c r="EE41" s="223"/>
      <c r="EF41" s="223"/>
      <c r="EG41" s="223"/>
      <c r="EH41" s="223"/>
      <c r="EI41" s="223"/>
      <c r="EJ41" s="223"/>
      <c r="EK41" s="223"/>
      <c r="EL41" s="223"/>
      <c r="EM41" s="223"/>
      <c r="EN41" s="223"/>
      <c r="EO41" s="223"/>
      <c r="EP41" s="223"/>
      <c r="EQ41" s="223"/>
      <c r="ER41" s="223"/>
      <c r="ES41" s="223"/>
      <c r="ET41" s="223"/>
      <c r="EU41" s="223"/>
      <c r="EV41" s="223"/>
      <c r="EW41" s="223"/>
      <c r="EX41" s="223"/>
      <c r="EY41" s="223"/>
      <c r="EZ41" s="223"/>
      <c r="FA41" s="223"/>
      <c r="FB41" s="223"/>
      <c r="FC41" s="223"/>
      <c r="FD41" s="223"/>
      <c r="FE41" s="223"/>
      <c r="FF41" s="223"/>
      <c r="FG41" s="223"/>
      <c r="FH41" s="223"/>
      <c r="FI41" s="223"/>
      <c r="FJ41" s="223"/>
      <c r="FK41" s="223"/>
      <c r="FL41" s="223"/>
      <c r="FM41" s="223"/>
      <c r="FN41" s="223"/>
      <c r="FO41" s="223"/>
      <c r="FP41" s="223"/>
      <c r="FQ41" s="223"/>
      <c r="FR41" s="223"/>
      <c r="FS41" s="223"/>
      <c r="FT41" s="223"/>
      <c r="FU41" s="223"/>
      <c r="FV41" s="223"/>
      <c r="FW41" s="223"/>
      <c r="FX41" s="223"/>
      <c r="FY41" s="223"/>
      <c r="FZ41" s="223"/>
      <c r="GA41" s="223"/>
      <c r="GB41" s="223"/>
      <c r="GC41" s="223"/>
      <c r="GD41" s="223"/>
      <c r="GE41" s="223"/>
      <c r="GF41" s="223"/>
      <c r="GG41" s="223"/>
      <c r="GH41" s="223"/>
      <c r="GI41" s="223"/>
      <c r="GJ41" s="223"/>
      <c r="GK41" s="223"/>
      <c r="GL41" s="223"/>
      <c r="GM41" s="223"/>
      <c r="GN41" s="223"/>
      <c r="GO41" s="223"/>
      <c r="GP41" s="223"/>
      <c r="GQ41" s="223"/>
      <c r="GR41" s="223"/>
      <c r="GS41" s="223"/>
      <c r="GT41" s="223"/>
      <c r="GU41" s="223"/>
      <c r="GV41" s="223"/>
      <c r="GW41" s="223"/>
      <c r="GX41" s="223"/>
      <c r="GY41" s="223"/>
      <c r="GZ41" s="223"/>
      <c r="HA41" s="223"/>
      <c r="HB41" s="223"/>
      <c r="HC41" s="223"/>
      <c r="HD41" s="223"/>
      <c r="HE41" s="223"/>
      <c r="HF41" s="223"/>
      <c r="HG41" s="223"/>
      <c r="HH41" s="223"/>
      <c r="HI41" s="223"/>
      <c r="HJ41" s="223"/>
      <c r="HK41" s="223"/>
      <c r="HL41" s="223"/>
      <c r="HM41" s="223"/>
      <c r="HN41" s="223"/>
      <c r="HO41" s="223"/>
      <c r="HP41" s="223"/>
      <c r="HQ41" s="223"/>
      <c r="HR41" s="223"/>
      <c r="HS41" s="223"/>
      <c r="HT41" s="223"/>
      <c r="HU41" s="223"/>
      <c r="HV41" s="223"/>
      <c r="HW41" s="223"/>
      <c r="HX41" s="223"/>
      <c r="HY41" s="223"/>
      <c r="HZ41" s="223"/>
      <c r="IA41" s="223"/>
      <c r="IB41" s="223"/>
      <c r="IC41" s="223"/>
      <c r="ID41" s="223"/>
      <c r="IE41" s="223"/>
      <c r="IF41" s="223"/>
      <c r="IG41" s="223"/>
      <c r="IH41" s="223"/>
      <c r="II41" s="223"/>
      <c r="IJ41" s="223"/>
      <c r="IK41" s="223"/>
      <c r="IL41" s="223"/>
      <c r="IM41" s="223"/>
      <c r="IN41" s="223"/>
      <c r="IO41" s="223"/>
      <c r="IP41" s="223"/>
      <c r="IQ41" s="223"/>
      <c r="IR41" s="223"/>
      <c r="IS41" s="223"/>
      <c r="IT41" s="223"/>
      <c r="IU41" s="223"/>
      <c r="IV41" s="223"/>
      <c r="IW41" s="223"/>
      <c r="IX41" s="223"/>
      <c r="IY41" s="223"/>
      <c r="IZ41" s="223"/>
      <c r="JA41" s="223"/>
      <c r="JB41" s="223"/>
      <c r="JC41" s="223"/>
      <c r="JD41" s="223"/>
      <c r="JE41" s="223"/>
      <c r="JF41" s="223"/>
      <c r="JG41" s="223"/>
      <c r="JH41" s="223"/>
      <c r="JI41" s="223"/>
      <c r="JJ41" s="223"/>
      <c r="JK41" s="223"/>
      <c r="JL41" s="223"/>
      <c r="JM41" s="223"/>
      <c r="JN41" s="223"/>
      <c r="JO41" s="223"/>
      <c r="JP41" s="223"/>
      <c r="JQ41" s="223"/>
      <c r="JR41" s="223"/>
      <c r="JS41" s="223"/>
      <c r="JT41" s="223"/>
      <c r="JU41" s="223"/>
      <c r="JV41" s="223"/>
      <c r="JW41" s="223"/>
      <c r="JX41" s="223"/>
      <c r="JY41" s="223"/>
      <c r="JZ41" s="223"/>
      <c r="KA41" s="223"/>
      <c r="KB41" s="223"/>
      <c r="KC41" s="223"/>
      <c r="KD41" s="223"/>
      <c r="KE41" s="223"/>
      <c r="KF41" s="223"/>
      <c r="KG41" s="223"/>
      <c r="KH41" s="223"/>
      <c r="KI41" s="223"/>
      <c r="KJ41" s="223"/>
      <c r="KK41" s="223"/>
      <c r="KL41" s="223"/>
      <c r="KM41" s="223"/>
      <c r="KN41" s="223"/>
      <c r="KO41" s="223"/>
      <c r="KP41" s="223"/>
      <c r="KQ41" s="223"/>
      <c r="KR41" s="223"/>
      <c r="KS41" s="223"/>
      <c r="KT41" s="223"/>
      <c r="KU41" s="223"/>
      <c r="KV41" s="223"/>
      <c r="KW41" s="223"/>
      <c r="KX41" s="223"/>
      <c r="KY41" s="223"/>
      <c r="KZ41" s="223"/>
      <c r="LA41" s="223"/>
      <c r="LB41" s="223"/>
      <c r="LC41" s="223"/>
      <c r="LD41" s="223"/>
      <c r="LE41" s="223"/>
      <c r="LF41" s="223"/>
      <c r="LG41" s="223"/>
      <c r="LH41" s="223"/>
      <c r="LI41" s="223"/>
      <c r="LJ41" s="223"/>
      <c r="LK41" s="223"/>
      <c r="LL41" s="223"/>
      <c r="LM41" s="223"/>
      <c r="LN41" s="223"/>
      <c r="LO41" s="223"/>
      <c r="LP41" s="223"/>
      <c r="LQ41" s="223"/>
      <c r="LR41" s="223"/>
      <c r="LS41" s="223"/>
      <c r="LT41" s="223"/>
      <c r="LU41" s="223"/>
      <c r="LV41" s="223"/>
      <c r="LW41" s="223"/>
      <c r="LX41" s="223"/>
      <c r="LY41" s="223"/>
      <c r="LZ41" s="223"/>
      <c r="MA41" s="223"/>
      <c r="MB41" s="223"/>
      <c r="MC41" s="223"/>
      <c r="MD41" s="223"/>
      <c r="ME41" s="223"/>
      <c r="MF41" s="223"/>
      <c r="MG41" s="223"/>
      <c r="MH41" s="223"/>
      <c r="MI41" s="223"/>
      <c r="MJ41" s="223"/>
      <c r="MK41" s="223"/>
      <c r="ML41" s="223"/>
      <c r="MM41" s="223"/>
      <c r="MN41" s="223"/>
      <c r="MO41" s="223"/>
      <c r="MP41" s="223"/>
      <c r="MQ41" s="223"/>
      <c r="MR41" s="223"/>
      <c r="MS41" s="223"/>
      <c r="MT41" s="223"/>
      <c r="MU41" s="223"/>
      <c r="MV41" s="223"/>
      <c r="MW41" s="223"/>
      <c r="MX41" s="223"/>
      <c r="MY41" s="223"/>
      <c r="MZ41" s="223"/>
      <c r="NA41" s="223"/>
      <c r="NB41" s="223"/>
      <c r="NC41" s="223"/>
      <c r="ND41" s="223"/>
      <c r="NE41" s="223"/>
      <c r="NF41" s="223"/>
      <c r="NG41" s="223"/>
      <c r="NH41" s="223"/>
      <c r="NI41" s="223"/>
      <c r="NJ41" s="223"/>
      <c r="NK41" s="223"/>
      <c r="NL41" s="223"/>
      <c r="NM41" s="223"/>
      <c r="NN41" s="223"/>
      <c r="NO41" s="223"/>
      <c r="NP41" s="223"/>
      <c r="NQ41" s="223"/>
      <c r="NR41" s="223"/>
      <c r="NS41" s="223"/>
      <c r="NT41" s="223"/>
      <c r="NU41" s="223"/>
      <c r="NV41" s="223"/>
      <c r="NW41" s="223"/>
      <c r="NX41" s="223"/>
      <c r="NY41" s="223"/>
      <c r="NZ41" s="223"/>
      <c r="OA41" s="223"/>
      <c r="OB41" s="223"/>
      <c r="OC41" s="223"/>
      <c r="OD41" s="223"/>
      <c r="OE41" s="223"/>
      <c r="OF41" s="223"/>
      <c r="OG41" s="223"/>
      <c r="OH41" s="223"/>
      <c r="OI41" s="223"/>
      <c r="OJ41" s="223"/>
      <c r="OK41" s="223"/>
      <c r="OL41" s="223"/>
      <c r="OM41" s="223"/>
      <c r="ON41" s="223"/>
      <c r="OO41" s="223"/>
      <c r="OP41" s="223"/>
      <c r="OQ41" s="223"/>
      <c r="OR41" s="223"/>
      <c r="OS41" s="223"/>
      <c r="OT41" s="223"/>
      <c r="OU41" s="223"/>
      <c r="OV41" s="223"/>
      <c r="OW41" s="223"/>
      <c r="OX41" s="223"/>
      <c r="OY41" s="223"/>
      <c r="OZ41" s="223"/>
      <c r="PA41" s="223"/>
      <c r="PB41" s="223"/>
      <c r="PC41" s="223"/>
      <c r="PD41" s="223"/>
      <c r="PE41" s="223"/>
      <c r="PF41" s="223"/>
      <c r="PG41" s="223"/>
      <c r="PH41" s="223"/>
      <c r="PI41" s="223"/>
      <c r="PJ41" s="223"/>
      <c r="PK41" s="223"/>
      <c r="PL41" s="223"/>
      <c r="PM41" s="223"/>
      <c r="PN41" s="223"/>
      <c r="PO41" s="223"/>
      <c r="PP41" s="223"/>
      <c r="PQ41" s="223"/>
      <c r="PR41" s="223"/>
      <c r="PS41" s="223"/>
      <c r="PT41" s="223"/>
      <c r="PU41" s="223"/>
      <c r="PV41" s="223"/>
      <c r="PW41" s="223"/>
      <c r="PX41" s="223"/>
      <c r="PY41" s="223"/>
      <c r="PZ41" s="223"/>
      <c r="QA41" s="223"/>
      <c r="QB41" s="223"/>
      <c r="QC41" s="223"/>
      <c r="QD41" s="223"/>
      <c r="QE41" s="223"/>
      <c r="QF41" s="223"/>
      <c r="QG41" s="223"/>
      <c r="QH41" s="223"/>
      <c r="QI41" s="223"/>
      <c r="QJ41" s="223"/>
      <c r="QK41" s="223"/>
      <c r="QL41" s="223"/>
      <c r="QM41" s="223"/>
      <c r="QN41" s="223"/>
      <c r="QO41" s="223"/>
      <c r="QP41" s="223"/>
      <c r="QQ41" s="223"/>
      <c r="QR41" s="223"/>
      <c r="QS41" s="223"/>
      <c r="QT41" s="223"/>
      <c r="QU41" s="223"/>
      <c r="QV41" s="223"/>
      <c r="QW41" s="223"/>
      <c r="QX41" s="223"/>
      <c r="QY41" s="223"/>
      <c r="QZ41" s="223"/>
      <c r="RA41" s="223"/>
      <c r="RB41" s="223"/>
      <c r="RC41" s="223"/>
      <c r="RD41" s="223"/>
      <c r="RE41" s="223"/>
      <c r="RF41" s="223"/>
      <c r="RG41" s="223"/>
      <c r="RH41" s="223"/>
      <c r="RI41" s="223"/>
      <c r="RJ41" s="223"/>
      <c r="RK41" s="223"/>
      <c r="RL41" s="223"/>
      <c r="RM41" s="223"/>
      <c r="RN41" s="223"/>
      <c r="RO41" s="223"/>
      <c r="RP41" s="223"/>
      <c r="RQ41" s="223"/>
      <c r="RR41" s="223"/>
      <c r="RS41" s="223"/>
      <c r="RT41" s="223"/>
      <c r="RU41" s="223"/>
      <c r="RV41" s="223"/>
      <c r="RW41" s="223"/>
      <c r="RX41" s="223"/>
      <c r="RY41" s="223"/>
      <c r="RZ41" s="223"/>
      <c r="SA41" s="223"/>
      <c r="SB41" s="223"/>
      <c r="SC41" s="223"/>
      <c r="SD41" s="223"/>
      <c r="SE41" s="223"/>
      <c r="SF41" s="223"/>
      <c r="SG41" s="223"/>
      <c r="SH41" s="223"/>
      <c r="SI41" s="223"/>
      <c r="SJ41" s="223"/>
      <c r="SK41" s="223"/>
      <c r="SL41" s="223"/>
      <c r="SM41" s="223"/>
      <c r="SN41" s="223"/>
      <c r="SO41" s="223"/>
      <c r="SP41" s="223"/>
      <c r="SQ41" s="223"/>
      <c r="SR41" s="223"/>
      <c r="SS41" s="223"/>
      <c r="ST41" s="223"/>
      <c r="SU41" s="223"/>
      <c r="SV41" s="223"/>
      <c r="SW41" s="223"/>
      <c r="SX41" s="223"/>
      <c r="SY41" s="223"/>
      <c r="SZ41" s="223"/>
      <c r="TA41" s="223"/>
      <c r="TB41" s="223"/>
      <c r="TC41" s="223"/>
      <c r="TD41" s="223"/>
      <c r="TE41" s="223"/>
      <c r="TF41" s="223"/>
      <c r="TG41" s="223"/>
      <c r="TH41" s="223"/>
      <c r="TI41" s="223"/>
      <c r="TJ41" s="223"/>
      <c r="TK41" s="223"/>
      <c r="TL41" s="223"/>
      <c r="TM41" s="223"/>
      <c r="TN41" s="223"/>
      <c r="TO41" s="223"/>
      <c r="TP41" s="223"/>
      <c r="TQ41" s="223"/>
      <c r="TR41" s="223"/>
      <c r="TS41" s="223"/>
      <c r="TT41" s="223"/>
      <c r="TU41" s="223"/>
      <c r="TV41" s="223"/>
      <c r="TW41" s="223"/>
      <c r="TX41" s="223"/>
      <c r="TY41" s="223"/>
      <c r="TZ41" s="223"/>
      <c r="UA41" s="223"/>
      <c r="UB41" s="223"/>
      <c r="UC41" s="223"/>
      <c r="UD41" s="223"/>
      <c r="UE41" s="223"/>
      <c r="UF41" s="223"/>
      <c r="UG41" s="223"/>
      <c r="UH41" s="223"/>
      <c r="UI41" s="223"/>
      <c r="UJ41" s="223"/>
      <c r="UK41" s="223"/>
      <c r="UL41" s="223"/>
      <c r="UM41" s="223"/>
      <c r="UN41" s="223"/>
      <c r="UO41" s="223"/>
      <c r="UP41" s="223"/>
      <c r="UQ41" s="223"/>
      <c r="UR41" s="223"/>
      <c r="US41" s="223"/>
      <c r="UT41" s="223"/>
      <c r="UU41" s="223"/>
      <c r="UV41" s="223"/>
      <c r="UW41" s="223"/>
      <c r="UX41" s="223"/>
      <c r="UY41" s="223"/>
      <c r="UZ41" s="223"/>
      <c r="VA41" s="223"/>
      <c r="VB41" s="223"/>
      <c r="VC41" s="223"/>
      <c r="VD41" s="223"/>
      <c r="VE41" s="223"/>
      <c r="VF41" s="223"/>
      <c r="VG41" s="223"/>
      <c r="VH41" s="223"/>
      <c r="VI41" s="223"/>
      <c r="VJ41" s="223"/>
      <c r="VK41" s="223"/>
      <c r="VL41" s="223"/>
      <c r="VM41" s="223"/>
      <c r="VN41" s="223"/>
      <c r="VO41" s="223"/>
      <c r="VP41" s="223"/>
      <c r="VQ41" s="223"/>
      <c r="VR41" s="223"/>
      <c r="VS41" s="223"/>
      <c r="VT41" s="223"/>
      <c r="VU41" s="223"/>
      <c r="VV41" s="223"/>
      <c r="VW41" s="223"/>
      <c r="VX41" s="223"/>
      <c r="VY41" s="223"/>
      <c r="VZ41" s="223"/>
      <c r="WA41" s="223"/>
      <c r="WB41" s="223"/>
      <c r="WC41" s="223"/>
      <c r="WD41" s="223"/>
      <c r="WE41" s="223"/>
      <c r="WF41" s="223"/>
      <c r="WG41" s="223"/>
      <c r="WH41" s="223"/>
      <c r="WI41" s="223"/>
      <c r="WJ41" s="223"/>
      <c r="WK41" s="223"/>
      <c r="WL41" s="223"/>
      <c r="WM41" s="223"/>
      <c r="WN41" s="223"/>
      <c r="WO41" s="223"/>
      <c r="WP41" s="223"/>
      <c r="WQ41" s="223"/>
      <c r="WR41" s="223"/>
      <c r="WS41" s="223"/>
      <c r="WT41" s="223"/>
      <c r="WU41" s="223"/>
      <c r="WV41" s="223"/>
      <c r="WW41" s="223"/>
      <c r="WX41" s="223"/>
      <c r="WY41" s="223"/>
      <c r="WZ41" s="223"/>
      <c r="XA41" s="223"/>
      <c r="XB41" s="223"/>
      <c r="XC41" s="223"/>
      <c r="XD41" s="223"/>
      <c r="XE41" s="223"/>
      <c r="XF41" s="223"/>
      <c r="XG41" s="223"/>
      <c r="XH41" s="223"/>
      <c r="XI41" s="223"/>
      <c r="XJ41" s="223"/>
      <c r="XK41" s="223"/>
      <c r="XL41" s="223"/>
      <c r="XM41" s="223"/>
      <c r="XN41" s="223"/>
      <c r="XO41" s="223"/>
      <c r="XP41" s="223"/>
      <c r="XQ41" s="223"/>
      <c r="XR41" s="223"/>
      <c r="XS41" s="223"/>
      <c r="XT41" s="223"/>
      <c r="XU41" s="223"/>
      <c r="XV41" s="223"/>
      <c r="XW41" s="223"/>
      <c r="XX41" s="223"/>
      <c r="XY41" s="223"/>
      <c r="XZ41" s="223"/>
      <c r="YA41" s="223"/>
      <c r="YB41" s="223"/>
      <c r="YC41" s="223"/>
      <c r="YD41" s="223"/>
      <c r="YE41" s="223"/>
      <c r="YF41" s="223"/>
      <c r="YG41" s="223"/>
      <c r="YH41" s="223"/>
      <c r="YI41" s="223"/>
      <c r="YJ41" s="223"/>
      <c r="YK41" s="223"/>
      <c r="YL41" s="223"/>
      <c r="YM41" s="223"/>
      <c r="YN41" s="223"/>
      <c r="YO41" s="223"/>
      <c r="YP41" s="223"/>
      <c r="YQ41" s="223"/>
      <c r="YR41" s="223"/>
      <c r="YS41" s="223"/>
      <c r="YT41" s="223"/>
      <c r="YU41" s="223"/>
      <c r="YV41" s="223"/>
      <c r="YW41" s="223"/>
      <c r="YX41" s="223"/>
      <c r="YY41" s="223"/>
      <c r="YZ41" s="223"/>
      <c r="ZA41" s="223"/>
      <c r="ZB41" s="223"/>
      <c r="ZC41" s="223"/>
      <c r="ZD41" s="223"/>
      <c r="ZE41" s="223"/>
      <c r="ZF41" s="223"/>
      <c r="ZG41" s="223"/>
      <c r="ZH41" s="223"/>
      <c r="ZI41" s="223"/>
      <c r="ZJ41" s="223"/>
      <c r="ZK41" s="223"/>
      <c r="ZL41" s="223"/>
      <c r="ZM41" s="223"/>
      <c r="ZN41" s="223"/>
      <c r="ZO41" s="223"/>
      <c r="ZP41" s="223"/>
      <c r="ZQ41" s="223"/>
      <c r="ZR41" s="223"/>
      <c r="ZS41" s="223"/>
      <c r="ZT41" s="223"/>
      <c r="ZU41" s="223"/>
      <c r="ZV41" s="223"/>
      <c r="ZW41" s="223"/>
      <c r="ZX41" s="223"/>
      <c r="ZY41" s="223"/>
      <c r="ZZ41" s="223"/>
      <c r="AAA41" s="223"/>
      <c r="AAB41" s="223"/>
      <c r="AAC41" s="223"/>
      <c r="AAD41" s="223"/>
      <c r="AAE41" s="223"/>
      <c r="AAF41" s="223"/>
      <c r="AAG41" s="223"/>
      <c r="AAH41" s="223"/>
      <c r="AAI41" s="223"/>
      <c r="AAJ41" s="223"/>
      <c r="AAK41" s="223"/>
      <c r="AAL41" s="223"/>
      <c r="AAM41" s="223"/>
      <c r="AAN41" s="223"/>
      <c r="AAO41" s="223"/>
      <c r="AAP41" s="223"/>
      <c r="AAQ41" s="223"/>
      <c r="AAR41" s="223"/>
      <c r="AAS41" s="223"/>
      <c r="AAT41" s="223"/>
      <c r="AAU41" s="223"/>
      <c r="AAV41" s="223"/>
      <c r="AAW41" s="223"/>
      <c r="AAX41" s="223"/>
      <c r="AAY41" s="223"/>
      <c r="AAZ41" s="223"/>
      <c r="ABA41" s="223"/>
      <c r="ABB41" s="223"/>
      <c r="ABC41" s="223"/>
      <c r="ABD41" s="223"/>
      <c r="ABE41" s="223"/>
      <c r="ABF41" s="223"/>
      <c r="ABG41" s="223"/>
      <c r="ABH41" s="223"/>
      <c r="ABI41" s="223"/>
      <c r="ABJ41" s="223"/>
      <c r="ABK41" s="223"/>
      <c r="ABL41" s="223"/>
      <c r="ABM41" s="223"/>
      <c r="ABN41" s="223"/>
      <c r="ABO41" s="223"/>
      <c r="ABP41" s="223"/>
      <c r="ABQ41" s="223"/>
      <c r="ABR41" s="223"/>
      <c r="ABS41" s="223"/>
      <c r="ABT41" s="223"/>
      <c r="ABU41" s="223"/>
      <c r="ABV41" s="223"/>
      <c r="ABW41" s="223"/>
      <c r="ABX41" s="223"/>
      <c r="ABY41" s="223"/>
      <c r="ABZ41" s="223"/>
      <c r="ACA41" s="223"/>
      <c r="ACB41" s="223"/>
      <c r="ACC41" s="223"/>
      <c r="ACD41" s="223"/>
      <c r="ACE41" s="223"/>
      <c r="ACF41" s="223"/>
      <c r="ACG41" s="223"/>
      <c r="ACH41" s="223"/>
      <c r="ACI41" s="223"/>
      <c r="ACJ41" s="223"/>
      <c r="ACK41" s="223"/>
      <c r="ACL41" s="223"/>
      <c r="ACM41" s="223"/>
      <c r="ACN41" s="223"/>
      <c r="ACO41" s="223"/>
      <c r="ACP41" s="223"/>
      <c r="ACQ41" s="223"/>
      <c r="ACR41" s="223"/>
      <c r="ACS41" s="223"/>
      <c r="ACT41" s="223"/>
      <c r="ACU41" s="223"/>
      <c r="ACV41" s="223"/>
      <c r="ACW41" s="223"/>
      <c r="ACX41" s="223"/>
      <c r="ACY41" s="223"/>
      <c r="ACZ41" s="223"/>
      <c r="ADA41" s="223"/>
      <c r="ADB41" s="223"/>
      <c r="ADC41" s="223"/>
      <c r="ADD41" s="223"/>
      <c r="ADE41" s="223"/>
      <c r="ADF41" s="223"/>
      <c r="ADG41" s="223"/>
      <c r="ADH41" s="223"/>
      <c r="ADI41" s="223"/>
      <c r="ADJ41" s="223"/>
      <c r="ADK41" s="223"/>
      <c r="ADL41" s="223"/>
      <c r="ADM41" s="223"/>
      <c r="ADN41" s="223"/>
      <c r="ADO41" s="223"/>
      <c r="ADP41" s="223"/>
      <c r="ADQ41" s="223"/>
      <c r="ADR41" s="223"/>
      <c r="ADS41" s="223"/>
      <c r="ADT41" s="223"/>
      <c r="ADU41" s="223"/>
      <c r="ADV41" s="223"/>
      <c r="ADW41" s="223"/>
      <c r="ADX41" s="223"/>
      <c r="ADY41" s="223"/>
      <c r="ADZ41" s="223"/>
      <c r="AEA41" s="223"/>
      <c r="AEB41" s="223"/>
      <c r="AEC41" s="223"/>
      <c r="AED41" s="223"/>
      <c r="AEE41" s="223"/>
      <c r="AEF41" s="223"/>
      <c r="AEG41" s="223"/>
      <c r="AEH41" s="223"/>
      <c r="AEI41" s="223"/>
      <c r="AEJ41" s="223"/>
      <c r="AEK41" s="223"/>
      <c r="AEL41" s="223"/>
      <c r="AEM41" s="223"/>
      <c r="AEN41" s="223"/>
      <c r="AEO41" s="223"/>
      <c r="AEP41" s="223"/>
      <c r="AEQ41" s="223"/>
      <c r="AER41" s="223"/>
      <c r="AES41" s="223"/>
      <c r="AET41" s="223"/>
      <c r="AEU41" s="223"/>
      <c r="AEV41" s="223"/>
      <c r="AEW41" s="223"/>
      <c r="AEX41" s="223"/>
      <c r="AEY41" s="223"/>
      <c r="AEZ41" s="223"/>
      <c r="AFA41" s="223"/>
      <c r="AFB41" s="223"/>
      <c r="AFC41" s="223"/>
      <c r="AFD41" s="223"/>
      <c r="AFE41" s="223"/>
      <c r="AFF41" s="223"/>
      <c r="AFG41" s="223"/>
      <c r="AFH41" s="223"/>
      <c r="AFI41" s="223"/>
      <c r="AFJ41" s="223"/>
      <c r="AFK41" s="223"/>
      <c r="AFL41" s="223"/>
      <c r="AFM41" s="223"/>
      <c r="AFN41" s="223"/>
      <c r="AFO41" s="223"/>
      <c r="AFP41" s="223"/>
      <c r="AFQ41" s="223"/>
      <c r="AFR41" s="223"/>
      <c r="AFS41" s="223"/>
      <c r="AFT41" s="223"/>
      <c r="AFU41" s="223"/>
      <c r="AFV41" s="223"/>
      <c r="AFW41" s="223"/>
      <c r="AFX41" s="223"/>
      <c r="AFY41" s="223"/>
      <c r="AFZ41" s="223"/>
      <c r="AGA41" s="223"/>
      <c r="AGB41" s="223"/>
      <c r="AGC41" s="223"/>
      <c r="AGD41" s="223"/>
      <c r="AGE41" s="223"/>
      <c r="AGF41" s="223"/>
      <c r="AGG41" s="223"/>
      <c r="AGH41" s="223"/>
      <c r="AGI41" s="223"/>
      <c r="AGJ41" s="223"/>
      <c r="AGK41" s="223"/>
      <c r="AGL41" s="223"/>
      <c r="AGM41" s="223"/>
      <c r="AGN41" s="223"/>
      <c r="AGO41" s="223"/>
      <c r="AGP41" s="223"/>
      <c r="AGQ41" s="223"/>
      <c r="AGR41" s="223"/>
      <c r="AGS41" s="223"/>
      <c r="AGT41" s="223"/>
      <c r="AGU41" s="223"/>
      <c r="AGV41" s="223"/>
      <c r="AGW41" s="223"/>
      <c r="AGX41" s="223"/>
      <c r="AGY41" s="223"/>
      <c r="AGZ41" s="223"/>
      <c r="AHA41" s="223"/>
      <c r="AHB41" s="223"/>
      <c r="AHC41" s="223"/>
      <c r="AHD41" s="223"/>
      <c r="AHE41" s="223"/>
      <c r="AHF41" s="223"/>
      <c r="AHG41" s="223"/>
      <c r="AHH41" s="223"/>
      <c r="AHI41" s="223"/>
      <c r="AHJ41" s="223"/>
      <c r="AHK41" s="223"/>
      <c r="AHL41" s="223"/>
      <c r="AHM41" s="223"/>
      <c r="AHN41" s="223"/>
      <c r="AHO41" s="223"/>
      <c r="AHP41" s="223"/>
      <c r="AHQ41" s="223"/>
      <c r="AHR41" s="223"/>
      <c r="AHS41" s="223"/>
      <c r="AHT41" s="223"/>
      <c r="AHU41" s="223"/>
      <c r="AHV41" s="223"/>
      <c r="AHW41" s="223"/>
      <c r="AHX41" s="223"/>
      <c r="AHY41" s="223"/>
      <c r="AHZ41" s="223"/>
      <c r="AIA41" s="223"/>
      <c r="AIB41" s="223"/>
      <c r="AIC41" s="223"/>
      <c r="AID41" s="223"/>
      <c r="AIE41" s="223"/>
      <c r="AIF41" s="223"/>
      <c r="AIG41" s="223"/>
      <c r="AIH41" s="223"/>
      <c r="AII41" s="223"/>
      <c r="AIJ41" s="223"/>
      <c r="AIK41" s="223"/>
      <c r="AIL41" s="223"/>
      <c r="AIM41" s="223"/>
      <c r="AIN41" s="223"/>
      <c r="AIO41" s="223"/>
      <c r="AIP41" s="223"/>
      <c r="AIQ41" s="223"/>
      <c r="AIR41" s="223"/>
      <c r="AIS41" s="223"/>
      <c r="AIT41" s="223"/>
      <c r="AIU41" s="223"/>
      <c r="AIV41" s="223"/>
      <c r="AIW41" s="223"/>
      <c r="AIX41" s="223"/>
      <c r="AIY41" s="223"/>
      <c r="AIZ41" s="223"/>
      <c r="AJA41" s="223"/>
      <c r="AJB41" s="223"/>
      <c r="AJC41" s="223"/>
      <c r="AJD41" s="223"/>
      <c r="AJE41" s="223"/>
      <c r="AJF41" s="223"/>
      <c r="AJG41" s="223"/>
      <c r="AJH41" s="223"/>
      <c r="AJI41" s="223"/>
      <c r="AJJ41" s="223"/>
      <c r="AJK41" s="223"/>
      <c r="AJL41" s="223"/>
      <c r="AJM41" s="223"/>
      <c r="AJN41" s="223"/>
      <c r="AJO41" s="223"/>
      <c r="AJP41" s="223"/>
      <c r="AJQ41" s="223"/>
      <c r="AJR41" s="223"/>
      <c r="AJS41" s="223"/>
      <c r="AJT41" s="223"/>
      <c r="AJU41" s="223"/>
      <c r="AJV41" s="223"/>
      <c r="AJW41" s="223"/>
      <c r="AJX41" s="223"/>
      <c r="AJY41" s="223"/>
      <c r="AJZ41" s="223"/>
      <c r="AKA41" s="223"/>
      <c r="AKB41" s="223"/>
      <c r="AKC41" s="223"/>
      <c r="AKD41" s="223"/>
      <c r="AKE41" s="223"/>
      <c r="AKF41" s="223"/>
      <c r="AKG41" s="223"/>
      <c r="AKH41" s="223"/>
      <c r="AKI41" s="223"/>
      <c r="AKJ41" s="223"/>
      <c r="AKK41" s="223"/>
      <c r="AKL41" s="223"/>
      <c r="AKM41" s="223"/>
      <c r="AKN41" s="223"/>
      <c r="AKO41" s="223"/>
      <c r="AKP41" s="223"/>
      <c r="AKQ41" s="223"/>
      <c r="AKR41" s="223"/>
      <c r="AKS41" s="223"/>
      <c r="AKT41" s="223"/>
      <c r="AKU41" s="223"/>
      <c r="AKV41" s="223"/>
      <c r="AKW41" s="223"/>
      <c r="AKX41" s="223"/>
      <c r="AKY41" s="223"/>
      <c r="AKZ41" s="223"/>
      <c r="ALA41" s="223"/>
      <c r="ALB41" s="223"/>
      <c r="ALC41" s="223"/>
      <c r="ALD41" s="223"/>
      <c r="ALE41" s="223"/>
      <c r="ALF41" s="223"/>
      <c r="ALG41" s="223"/>
      <c r="ALH41" s="223"/>
      <c r="ALI41" s="223"/>
      <c r="ALJ41" s="223"/>
      <c r="ALK41" s="223"/>
      <c r="ALL41" s="223"/>
      <c r="ALM41" s="223"/>
      <c r="ALN41" s="223"/>
      <c r="ALO41" s="223"/>
      <c r="ALP41" s="223"/>
      <c r="ALQ41" s="223"/>
      <c r="ALR41" s="223"/>
      <c r="ALS41" s="223"/>
      <c r="ALT41" s="223"/>
      <c r="ALU41" s="223"/>
      <c r="ALV41" s="223"/>
      <c r="ALW41" s="223"/>
      <c r="ALX41" s="223"/>
      <c r="ALY41" s="223"/>
      <c r="ALZ41" s="223"/>
      <c r="AMA41" s="223"/>
      <c r="AMB41" s="223"/>
      <c r="AMC41" s="223"/>
      <c r="AMD41" s="223"/>
      <c r="AME41" s="223"/>
      <c r="AMF41" s="223"/>
      <c r="AMG41" s="223"/>
      <c r="AMH41" s="223"/>
      <c r="AMI41" s="223"/>
      <c r="AMJ41" s="223"/>
      <c r="AMK41" s="223"/>
      <c r="AML41" s="223"/>
      <c r="AMM41" s="223"/>
      <c r="AMN41" s="223"/>
      <c r="AMO41" s="223"/>
      <c r="AMP41" s="223"/>
      <c r="AMQ41" s="223"/>
      <c r="AMR41" s="223"/>
      <c r="AMS41" s="223"/>
      <c r="AMT41" s="223"/>
      <c r="AMU41" s="223"/>
      <c r="AMV41" s="223"/>
      <c r="AMW41" s="223"/>
      <c r="AMX41" s="223"/>
      <c r="AMY41" s="223"/>
      <c r="AMZ41" s="223"/>
      <c r="ANA41" s="223"/>
      <c r="ANB41" s="223"/>
      <c r="ANC41" s="223"/>
      <c r="AND41" s="223"/>
      <c r="ANE41" s="223"/>
      <c r="ANF41" s="223"/>
      <c r="ANG41" s="223"/>
      <c r="ANH41" s="223"/>
      <c r="ANI41" s="223"/>
      <c r="ANJ41" s="223"/>
      <c r="ANK41" s="223"/>
      <c r="ANL41" s="223"/>
      <c r="ANM41" s="223"/>
      <c r="ANN41" s="223"/>
      <c r="ANO41" s="223"/>
      <c r="ANP41" s="223"/>
      <c r="ANQ41" s="223"/>
      <c r="ANR41" s="223"/>
      <c r="ANS41" s="223"/>
      <c r="ANT41" s="223"/>
      <c r="ANU41" s="223"/>
      <c r="ANV41" s="223"/>
      <c r="ANW41" s="223"/>
      <c r="ANX41" s="223"/>
      <c r="ANY41" s="223"/>
      <c r="ANZ41" s="223"/>
      <c r="AOA41" s="223"/>
      <c r="AOB41" s="223"/>
      <c r="AOC41" s="223"/>
      <c r="AOD41" s="223"/>
      <c r="AOE41" s="223"/>
      <c r="AOF41" s="223"/>
      <c r="AOG41" s="223"/>
      <c r="AOH41" s="223"/>
      <c r="AOI41" s="223"/>
      <c r="AOJ41" s="223"/>
      <c r="AOK41" s="223"/>
      <c r="AOL41" s="223"/>
      <c r="AOM41" s="223"/>
      <c r="AON41" s="223"/>
      <c r="AOO41" s="223"/>
      <c r="AOP41" s="223"/>
      <c r="AOQ41" s="223"/>
      <c r="AOR41" s="223"/>
      <c r="AOS41" s="223"/>
      <c r="AOT41" s="223"/>
      <c r="AOU41" s="223"/>
      <c r="AOV41" s="223"/>
      <c r="AOW41" s="223"/>
      <c r="AOX41" s="223"/>
      <c r="AOY41" s="223"/>
      <c r="AOZ41" s="223"/>
      <c r="APA41" s="223"/>
      <c r="APB41" s="223"/>
      <c r="APC41" s="223"/>
      <c r="APD41" s="223"/>
      <c r="APE41" s="223"/>
      <c r="APF41" s="223"/>
      <c r="APG41" s="223"/>
      <c r="APH41" s="223"/>
      <c r="API41" s="223"/>
      <c r="APJ41" s="223"/>
      <c r="APK41" s="223"/>
      <c r="APL41" s="223"/>
      <c r="APM41" s="223"/>
      <c r="APN41" s="223"/>
      <c r="APO41" s="223"/>
      <c r="APP41" s="223"/>
      <c r="APQ41" s="223"/>
      <c r="APR41" s="223"/>
      <c r="APS41" s="223"/>
      <c r="APT41" s="223"/>
      <c r="APU41" s="223"/>
      <c r="APV41" s="223"/>
      <c r="APW41" s="223"/>
      <c r="APX41" s="223"/>
      <c r="APY41" s="223"/>
      <c r="APZ41" s="223"/>
      <c r="AQA41" s="223"/>
      <c r="AQB41" s="223"/>
      <c r="AQC41" s="223"/>
      <c r="AQD41" s="223"/>
      <c r="AQE41" s="223"/>
      <c r="AQF41" s="223"/>
      <c r="AQG41" s="223"/>
      <c r="AQH41" s="223"/>
      <c r="AQI41" s="223"/>
      <c r="AQJ41" s="223"/>
      <c r="AQK41" s="223"/>
      <c r="AQL41" s="223"/>
      <c r="AQM41" s="223"/>
      <c r="AQN41" s="223"/>
      <c r="AQO41" s="223"/>
      <c r="AQP41" s="223"/>
      <c r="AQQ41" s="223"/>
      <c r="AQR41" s="223"/>
      <c r="AQS41" s="223"/>
      <c r="AQT41" s="223"/>
      <c r="AQU41" s="223"/>
      <c r="AQV41" s="223"/>
      <c r="AQW41" s="223"/>
      <c r="AQX41" s="223"/>
      <c r="AQY41" s="223"/>
      <c r="AQZ41" s="223"/>
      <c r="ARA41" s="223"/>
      <c r="ARB41" s="223"/>
      <c r="ARC41" s="223"/>
      <c r="ARD41" s="223"/>
      <c r="ARE41" s="223"/>
      <c r="ARF41" s="223"/>
      <c r="ARG41" s="223"/>
      <c r="ARH41" s="223"/>
      <c r="ARI41" s="223"/>
      <c r="ARJ41" s="223"/>
      <c r="ARK41" s="223"/>
      <c r="ARL41" s="223"/>
      <c r="ARM41" s="223"/>
      <c r="ARN41" s="223"/>
      <c r="ARO41" s="223"/>
      <c r="ARP41" s="223"/>
      <c r="ARQ41" s="223"/>
      <c r="ARR41" s="223"/>
      <c r="ARS41" s="223"/>
      <c r="ART41" s="223"/>
      <c r="ARU41" s="223"/>
      <c r="ARV41" s="223"/>
      <c r="ARW41" s="223"/>
      <c r="ARX41" s="223"/>
      <c r="ARY41" s="223"/>
      <c r="ARZ41" s="223"/>
      <c r="ASA41" s="223"/>
      <c r="ASB41" s="223"/>
      <c r="ASC41" s="223"/>
      <c r="ASD41" s="223"/>
      <c r="ASE41" s="223"/>
      <c r="ASF41" s="223"/>
      <c r="ASG41" s="223"/>
      <c r="ASH41" s="223"/>
      <c r="ASI41" s="223"/>
      <c r="ASJ41" s="223"/>
      <c r="ASK41" s="223"/>
      <c r="ASL41" s="223"/>
      <c r="ASM41" s="223"/>
      <c r="ASN41" s="223"/>
      <c r="ASO41" s="223"/>
      <c r="ASP41" s="223"/>
      <c r="ASQ41" s="223"/>
      <c r="ASR41" s="223"/>
      <c r="ASS41" s="223"/>
      <c r="AST41" s="223"/>
      <c r="ASU41" s="223"/>
      <c r="ASV41" s="223"/>
      <c r="ASW41" s="223"/>
      <c r="ASX41" s="223"/>
      <c r="ASY41" s="223"/>
      <c r="ASZ41" s="223"/>
      <c r="ATA41" s="223"/>
      <c r="ATB41" s="223"/>
      <c r="ATC41" s="223"/>
      <c r="ATD41" s="223"/>
      <c r="ATE41" s="223"/>
      <c r="ATF41" s="223"/>
      <c r="ATG41" s="223"/>
      <c r="ATH41" s="223"/>
      <c r="ATI41" s="223"/>
      <c r="ATJ41" s="223"/>
      <c r="ATK41" s="223"/>
      <c r="ATL41" s="223"/>
      <c r="ATM41" s="223"/>
      <c r="ATN41" s="223"/>
      <c r="ATO41" s="223"/>
      <c r="ATP41" s="223"/>
      <c r="ATQ41" s="223"/>
      <c r="ATR41" s="223"/>
      <c r="ATS41" s="223"/>
      <c r="ATT41" s="223"/>
      <c r="ATU41" s="223"/>
      <c r="ATV41" s="223"/>
      <c r="ATW41" s="223"/>
      <c r="ATX41" s="223"/>
      <c r="ATY41" s="223"/>
      <c r="ATZ41" s="223"/>
      <c r="AUA41" s="223"/>
      <c r="AUB41" s="223"/>
      <c r="AUC41" s="223"/>
      <c r="AUD41" s="223"/>
      <c r="AUE41" s="223"/>
      <c r="AUF41" s="223"/>
      <c r="AUG41" s="223"/>
      <c r="AUH41" s="223"/>
      <c r="AUI41" s="223"/>
      <c r="AUJ41" s="223"/>
      <c r="AUK41" s="223"/>
      <c r="AUL41" s="223"/>
      <c r="AUM41" s="223"/>
      <c r="AUN41" s="223"/>
      <c r="AUO41" s="223"/>
      <c r="AUP41" s="223"/>
      <c r="AUQ41" s="223"/>
      <c r="AUR41" s="223"/>
      <c r="AUS41" s="223"/>
      <c r="AUT41" s="223"/>
      <c r="AUU41" s="223"/>
      <c r="AUV41" s="223"/>
      <c r="AUW41" s="223"/>
      <c r="AUX41" s="223"/>
      <c r="AUY41" s="223"/>
      <c r="AUZ41" s="223"/>
      <c r="AVA41" s="223"/>
      <c r="AVB41" s="223"/>
      <c r="AVC41" s="223"/>
      <c r="AVD41" s="223"/>
      <c r="AVE41" s="223"/>
      <c r="AVF41" s="223"/>
      <c r="AVG41" s="223"/>
      <c r="AVH41" s="223"/>
      <c r="AVI41" s="223"/>
      <c r="AVJ41" s="223"/>
      <c r="AVK41" s="223"/>
      <c r="AVL41" s="223"/>
      <c r="AVM41" s="223"/>
      <c r="AVN41" s="223"/>
      <c r="AVO41" s="223"/>
      <c r="AVP41" s="223"/>
      <c r="AVQ41" s="223"/>
      <c r="AVR41" s="223"/>
      <c r="AVS41" s="223"/>
      <c r="AVT41" s="223"/>
      <c r="AVU41" s="223"/>
      <c r="AVV41" s="223"/>
      <c r="AVW41" s="223"/>
      <c r="AVX41" s="223"/>
      <c r="AVY41" s="223"/>
      <c r="AVZ41" s="223"/>
      <c r="AWA41" s="223"/>
      <c r="AWB41" s="223"/>
      <c r="AWC41" s="223"/>
      <c r="AWD41" s="223"/>
      <c r="AWE41" s="223"/>
      <c r="AWF41" s="223"/>
      <c r="AWG41" s="223"/>
      <c r="AWH41" s="223"/>
      <c r="AWI41" s="223"/>
      <c r="AWJ41" s="223"/>
      <c r="AWK41" s="223"/>
      <c r="AWL41" s="223"/>
      <c r="AWM41" s="223"/>
      <c r="AWN41" s="223"/>
      <c r="AWO41" s="223"/>
      <c r="AWP41" s="223"/>
      <c r="AWQ41" s="223"/>
      <c r="AWR41" s="223"/>
      <c r="AWS41" s="223"/>
      <c r="AWT41" s="223"/>
      <c r="AWU41" s="223"/>
      <c r="AWV41" s="223"/>
      <c r="AWW41" s="223"/>
      <c r="AWX41" s="223"/>
      <c r="AWY41" s="223"/>
      <c r="AWZ41" s="223"/>
      <c r="AXA41" s="223"/>
      <c r="AXB41" s="223"/>
      <c r="AXC41" s="223"/>
      <c r="AXD41" s="223"/>
      <c r="AXE41" s="223"/>
      <c r="AXF41" s="223"/>
      <c r="AXG41" s="223"/>
      <c r="AXH41" s="223"/>
      <c r="AXI41" s="223"/>
      <c r="AXJ41" s="223"/>
      <c r="AXK41" s="223"/>
      <c r="AXL41" s="223"/>
      <c r="AXM41" s="223"/>
      <c r="AXN41" s="223"/>
      <c r="AXO41" s="223"/>
      <c r="AXP41" s="223"/>
      <c r="AXQ41" s="223"/>
      <c r="AXR41" s="223"/>
      <c r="AXS41" s="223"/>
      <c r="AXT41" s="223"/>
      <c r="AXU41" s="223"/>
      <c r="AXV41" s="223"/>
      <c r="AXW41" s="223"/>
      <c r="AXX41" s="223"/>
      <c r="AXY41" s="223"/>
      <c r="AXZ41" s="223"/>
      <c r="AYA41" s="223"/>
      <c r="AYB41" s="223"/>
      <c r="AYC41" s="223"/>
      <c r="AYD41" s="223"/>
      <c r="AYE41" s="223"/>
      <c r="AYF41" s="223"/>
      <c r="AYG41" s="223"/>
      <c r="AYH41" s="223"/>
      <c r="AYI41" s="223"/>
      <c r="AYJ41" s="223"/>
      <c r="AYK41" s="223"/>
      <c r="AYL41" s="223"/>
      <c r="AYM41" s="223"/>
      <c r="AYN41" s="223"/>
      <c r="AYO41" s="223"/>
      <c r="AYP41" s="223"/>
      <c r="AYQ41" s="223"/>
      <c r="AYR41" s="223"/>
      <c r="AYS41" s="223"/>
      <c r="AYT41" s="223"/>
      <c r="AYU41" s="223"/>
      <c r="AYV41" s="223"/>
      <c r="AYW41" s="223"/>
      <c r="AYX41" s="223"/>
      <c r="AYY41" s="223"/>
      <c r="AYZ41" s="223"/>
      <c r="AZA41" s="223"/>
      <c r="AZB41" s="223"/>
      <c r="AZC41" s="223"/>
      <c r="AZD41" s="223"/>
      <c r="AZE41" s="223"/>
      <c r="AZF41" s="223"/>
      <c r="AZG41" s="223"/>
      <c r="AZH41" s="223"/>
      <c r="AZI41" s="223"/>
      <c r="AZJ41" s="223"/>
      <c r="AZK41" s="223"/>
      <c r="AZL41" s="223"/>
      <c r="AZM41" s="223"/>
      <c r="AZN41" s="223"/>
      <c r="AZO41" s="223"/>
      <c r="AZP41" s="223"/>
      <c r="AZQ41" s="223"/>
      <c r="AZR41" s="223"/>
      <c r="AZS41" s="223"/>
      <c r="AZT41" s="223"/>
      <c r="AZU41" s="223"/>
      <c r="AZV41" s="223"/>
      <c r="AZW41" s="223"/>
      <c r="AZX41" s="223"/>
      <c r="AZY41" s="223"/>
      <c r="AZZ41" s="223"/>
      <c r="BAA41" s="223"/>
      <c r="BAB41" s="223"/>
      <c r="BAC41" s="223"/>
      <c r="BAD41" s="223"/>
      <c r="BAE41" s="223"/>
      <c r="BAF41" s="223"/>
      <c r="BAG41" s="223"/>
      <c r="BAH41" s="223"/>
      <c r="BAI41" s="223"/>
      <c r="BAJ41" s="223"/>
      <c r="BAK41" s="223"/>
      <c r="BAL41" s="223"/>
      <c r="BAM41" s="223"/>
      <c r="BAN41" s="223"/>
      <c r="BAO41" s="223"/>
      <c r="BAP41" s="223"/>
      <c r="BAQ41" s="223"/>
      <c r="BAR41" s="223"/>
      <c r="BAS41" s="223"/>
      <c r="BAT41" s="223"/>
      <c r="BAU41" s="223"/>
      <c r="BAV41" s="223"/>
      <c r="BAW41" s="223"/>
      <c r="BAX41" s="223"/>
      <c r="BAY41" s="223"/>
      <c r="BAZ41" s="223"/>
      <c r="BBA41" s="223"/>
      <c r="BBB41" s="223"/>
      <c r="BBC41" s="223"/>
      <c r="BBD41" s="223"/>
      <c r="BBE41" s="223"/>
      <c r="BBF41" s="223"/>
      <c r="BBG41" s="223"/>
      <c r="BBH41" s="223"/>
      <c r="BBI41" s="223"/>
      <c r="BBJ41" s="223"/>
      <c r="BBK41" s="223"/>
      <c r="BBL41" s="223"/>
      <c r="BBM41" s="223"/>
      <c r="BBN41" s="223"/>
      <c r="BBO41" s="223"/>
      <c r="BBP41" s="223"/>
      <c r="BBQ41" s="223"/>
      <c r="BBR41" s="223"/>
      <c r="BBS41" s="223"/>
      <c r="BBT41" s="223"/>
      <c r="BBU41" s="223"/>
      <c r="BBV41" s="223"/>
      <c r="BBW41" s="223"/>
      <c r="BBX41" s="223"/>
      <c r="BBY41" s="223"/>
      <c r="BBZ41" s="223"/>
      <c r="BCA41" s="223"/>
      <c r="BCB41" s="223"/>
      <c r="BCC41" s="223"/>
      <c r="BCD41" s="223"/>
      <c r="BCE41" s="223"/>
      <c r="BCF41" s="223"/>
      <c r="BCG41" s="223"/>
      <c r="BCH41" s="223"/>
      <c r="BCI41" s="223"/>
      <c r="BCJ41" s="223"/>
      <c r="BCK41" s="223"/>
      <c r="BCL41" s="223"/>
      <c r="BCM41" s="223"/>
      <c r="BCN41" s="223"/>
      <c r="BCO41" s="223"/>
      <c r="BCP41" s="223"/>
      <c r="BCQ41" s="223"/>
      <c r="BCR41" s="223"/>
      <c r="BCS41" s="223"/>
      <c r="BCT41" s="223"/>
      <c r="BCU41" s="223"/>
      <c r="BCV41" s="223"/>
      <c r="BCW41" s="223"/>
      <c r="BCX41" s="223"/>
      <c r="BCY41" s="223"/>
      <c r="BCZ41" s="223"/>
      <c r="BDA41" s="223"/>
      <c r="BDB41" s="223"/>
      <c r="BDC41" s="223"/>
      <c r="BDD41" s="223"/>
      <c r="BDE41" s="223"/>
      <c r="BDF41" s="223"/>
      <c r="BDG41" s="223"/>
      <c r="BDH41" s="223"/>
      <c r="BDI41" s="223"/>
      <c r="BDJ41" s="223"/>
      <c r="BDK41" s="223"/>
      <c r="BDL41" s="223"/>
      <c r="BDM41" s="223"/>
      <c r="BDN41" s="223"/>
      <c r="BDO41" s="223"/>
      <c r="BDP41" s="223"/>
      <c r="BDQ41" s="223"/>
      <c r="BDR41" s="223"/>
      <c r="BDS41" s="223"/>
      <c r="BDT41" s="223"/>
      <c r="BDU41" s="223"/>
      <c r="BDV41" s="223"/>
      <c r="BDW41" s="223"/>
      <c r="BDX41" s="223"/>
      <c r="BDY41" s="223"/>
      <c r="BDZ41" s="223"/>
      <c r="BEA41" s="223"/>
      <c r="BEB41" s="223"/>
      <c r="BEC41" s="223"/>
      <c r="BED41" s="223"/>
      <c r="BEE41" s="223"/>
      <c r="BEF41" s="223"/>
      <c r="BEG41" s="223"/>
      <c r="BEH41" s="223"/>
      <c r="BEI41" s="223"/>
      <c r="BEJ41" s="223"/>
      <c r="BEK41" s="223"/>
      <c r="BEL41" s="223"/>
      <c r="BEM41" s="223"/>
      <c r="BEN41" s="223"/>
      <c r="BEO41" s="223"/>
      <c r="BEP41" s="223"/>
      <c r="BEQ41" s="223"/>
      <c r="BER41" s="223"/>
      <c r="BES41" s="223"/>
      <c r="BET41" s="223"/>
      <c r="BEU41" s="223"/>
      <c r="BEV41" s="223"/>
      <c r="BEW41" s="223"/>
      <c r="BEX41" s="223"/>
      <c r="BEY41" s="223"/>
      <c r="BEZ41" s="223"/>
      <c r="BFA41" s="223"/>
      <c r="BFB41" s="223"/>
      <c r="BFC41" s="223"/>
      <c r="BFD41" s="223"/>
      <c r="BFE41" s="223"/>
      <c r="BFF41" s="223"/>
      <c r="BFG41" s="223"/>
      <c r="BFH41" s="223"/>
      <c r="BFI41" s="223"/>
      <c r="BFJ41" s="223"/>
      <c r="BFK41" s="223"/>
      <c r="BFL41" s="223"/>
      <c r="BFM41" s="223"/>
      <c r="BFN41" s="223"/>
      <c r="BFO41" s="223"/>
      <c r="BFP41" s="223"/>
      <c r="BFQ41" s="223"/>
      <c r="BFR41" s="223"/>
      <c r="BFS41" s="223"/>
      <c r="BFT41" s="223"/>
      <c r="BFU41" s="223"/>
      <c r="BFV41" s="223"/>
      <c r="BFW41" s="223"/>
      <c r="BFX41" s="223"/>
      <c r="BFY41" s="223"/>
      <c r="BFZ41" s="223"/>
      <c r="BGA41" s="223"/>
      <c r="BGB41" s="223"/>
      <c r="BGC41" s="223"/>
      <c r="BGD41" s="223"/>
      <c r="BGE41" s="223"/>
      <c r="BGF41" s="223"/>
      <c r="BGG41" s="223"/>
      <c r="BGH41" s="223"/>
      <c r="BGI41" s="223"/>
      <c r="BGJ41" s="223"/>
      <c r="BGK41" s="223"/>
      <c r="BGL41" s="223"/>
      <c r="BGM41" s="223"/>
      <c r="BGN41" s="223"/>
      <c r="BGO41" s="223"/>
      <c r="BGP41" s="223"/>
      <c r="BGQ41" s="223"/>
      <c r="BGR41" s="223"/>
      <c r="BGS41" s="223"/>
      <c r="BGT41" s="223"/>
      <c r="BGU41" s="223"/>
      <c r="BGV41" s="223"/>
      <c r="BGW41" s="223"/>
      <c r="BGX41" s="223"/>
      <c r="BGY41" s="223"/>
      <c r="BGZ41" s="223"/>
      <c r="BHA41" s="223"/>
      <c r="BHB41" s="223"/>
      <c r="BHC41" s="223"/>
      <c r="BHD41" s="223"/>
      <c r="BHE41" s="223"/>
      <c r="BHF41" s="223"/>
      <c r="BHG41" s="223"/>
      <c r="BHH41" s="223"/>
      <c r="BHI41" s="223"/>
      <c r="BHJ41" s="223"/>
      <c r="BHK41" s="223"/>
      <c r="BHL41" s="223"/>
      <c r="BHM41" s="223"/>
      <c r="BHN41" s="223"/>
      <c r="BHO41" s="223"/>
      <c r="BHP41" s="223"/>
      <c r="BHQ41" s="223"/>
      <c r="BHR41" s="223"/>
      <c r="BHS41" s="223"/>
      <c r="BHT41" s="223"/>
      <c r="BHU41" s="223"/>
      <c r="BHV41" s="223"/>
      <c r="BHW41" s="223"/>
      <c r="BHX41" s="223"/>
      <c r="BHY41" s="223"/>
      <c r="BHZ41" s="223"/>
      <c r="BIA41" s="223"/>
      <c r="BIB41" s="223"/>
      <c r="BIC41" s="223"/>
      <c r="BID41" s="223"/>
      <c r="BIE41" s="223"/>
      <c r="BIF41" s="223"/>
      <c r="BIG41" s="223"/>
      <c r="BIH41" s="223"/>
      <c r="BII41" s="223"/>
      <c r="BIJ41" s="223"/>
      <c r="BIK41" s="223"/>
      <c r="BIL41" s="223"/>
      <c r="BIM41" s="223"/>
      <c r="BIN41" s="223"/>
      <c r="BIO41" s="223"/>
      <c r="BIP41" s="223"/>
      <c r="BIQ41" s="223"/>
      <c r="BIR41" s="223"/>
      <c r="BIS41" s="223"/>
      <c r="BIT41" s="223"/>
      <c r="BIU41" s="223"/>
      <c r="BIV41" s="223"/>
      <c r="BIW41" s="223"/>
      <c r="BIX41" s="223"/>
      <c r="BIY41" s="223"/>
      <c r="BIZ41" s="223"/>
      <c r="BJA41" s="223"/>
      <c r="BJB41" s="223"/>
      <c r="BJC41" s="223"/>
      <c r="BJD41" s="223"/>
      <c r="BJE41" s="223"/>
      <c r="BJF41" s="223"/>
      <c r="BJG41" s="223"/>
      <c r="BJH41" s="223"/>
      <c r="BJI41" s="223"/>
      <c r="BJJ41" s="223"/>
      <c r="BJK41" s="223"/>
      <c r="BJL41" s="223"/>
      <c r="BJM41" s="223"/>
      <c r="BJN41" s="223"/>
      <c r="BJO41" s="223"/>
      <c r="BJP41" s="223"/>
      <c r="BJQ41" s="223"/>
      <c r="BJR41" s="223"/>
      <c r="BJS41" s="223"/>
      <c r="BJT41" s="223"/>
      <c r="BJU41" s="223"/>
      <c r="BJV41" s="223"/>
      <c r="BJW41" s="223"/>
      <c r="BJX41" s="223"/>
      <c r="BJY41" s="223"/>
      <c r="BJZ41" s="223"/>
      <c r="BKA41" s="223"/>
      <c r="BKB41" s="223"/>
      <c r="BKC41" s="223"/>
      <c r="BKD41" s="223"/>
      <c r="BKE41" s="223"/>
      <c r="BKF41" s="223"/>
      <c r="BKG41" s="223"/>
      <c r="BKH41" s="223"/>
      <c r="BKI41" s="223"/>
      <c r="BKJ41" s="223"/>
      <c r="BKK41" s="223"/>
      <c r="BKL41" s="223"/>
      <c r="BKM41" s="223"/>
      <c r="BKN41" s="223"/>
      <c r="BKO41" s="223"/>
      <c r="BKP41" s="223"/>
      <c r="BKQ41" s="223"/>
      <c r="BKR41" s="223"/>
      <c r="BKS41" s="223"/>
      <c r="BKT41" s="223"/>
      <c r="BKU41" s="223"/>
      <c r="BKV41" s="223"/>
      <c r="BKW41" s="223"/>
      <c r="BKX41" s="223"/>
      <c r="BKY41" s="223"/>
      <c r="BKZ41" s="223"/>
      <c r="BLA41" s="223"/>
      <c r="BLB41" s="223"/>
      <c r="BLC41" s="223"/>
      <c r="BLD41" s="223"/>
      <c r="BLE41" s="223"/>
      <c r="BLF41" s="223"/>
      <c r="BLG41" s="223"/>
      <c r="BLH41" s="223"/>
      <c r="BLI41" s="223"/>
      <c r="BLJ41" s="223"/>
      <c r="BLK41" s="223"/>
      <c r="BLL41" s="223"/>
      <c r="BLM41" s="223"/>
      <c r="BLN41" s="223"/>
      <c r="BLO41" s="223"/>
      <c r="BLP41" s="223"/>
      <c r="BLQ41" s="223"/>
      <c r="BLR41" s="223"/>
      <c r="BLS41" s="223"/>
      <c r="BLT41" s="223"/>
      <c r="BLU41" s="223"/>
      <c r="BLV41" s="223"/>
      <c r="BLW41" s="223"/>
      <c r="BLX41" s="223"/>
      <c r="BLY41" s="223"/>
      <c r="BLZ41" s="223"/>
      <c r="BMA41" s="223"/>
      <c r="BMB41" s="223"/>
      <c r="BMC41" s="223"/>
      <c r="BMD41" s="223"/>
      <c r="BME41" s="223"/>
      <c r="BMF41" s="223"/>
      <c r="BMG41" s="223"/>
      <c r="BMH41" s="223"/>
      <c r="BMI41" s="223"/>
      <c r="BMJ41" s="223"/>
      <c r="BMK41" s="223"/>
      <c r="BML41" s="223"/>
      <c r="BMM41" s="223"/>
      <c r="BMN41" s="223"/>
      <c r="BMO41" s="223"/>
      <c r="BMP41" s="223"/>
      <c r="BMQ41" s="223"/>
      <c r="BMR41" s="223"/>
      <c r="BMS41" s="223"/>
      <c r="BMT41" s="223"/>
      <c r="BMU41" s="223"/>
      <c r="BMV41" s="223"/>
      <c r="BMW41" s="223"/>
      <c r="BMX41" s="223"/>
      <c r="BMY41" s="223"/>
      <c r="BMZ41" s="223"/>
      <c r="BNA41" s="223"/>
      <c r="BNB41" s="223"/>
      <c r="BNC41" s="223"/>
      <c r="BND41" s="223"/>
      <c r="BNE41" s="223"/>
      <c r="BNF41" s="223"/>
      <c r="BNG41" s="223"/>
      <c r="BNH41" s="223"/>
      <c r="BNI41" s="223"/>
      <c r="BNJ41" s="223"/>
      <c r="BNK41" s="223"/>
      <c r="BNL41" s="223"/>
      <c r="BNM41" s="223"/>
      <c r="BNN41" s="223"/>
      <c r="BNO41" s="223"/>
      <c r="BNP41" s="223"/>
      <c r="BNQ41" s="223"/>
      <c r="BNR41" s="223"/>
      <c r="BNS41" s="223"/>
      <c r="BNT41" s="223"/>
      <c r="BNU41" s="223"/>
      <c r="BNV41" s="223"/>
      <c r="BNW41" s="223"/>
      <c r="BNX41" s="223"/>
      <c r="BNY41" s="223"/>
      <c r="BNZ41" s="223"/>
      <c r="BOA41" s="223"/>
      <c r="BOB41" s="223"/>
      <c r="BOC41" s="223"/>
      <c r="BOD41" s="223"/>
      <c r="BOE41" s="223"/>
      <c r="BOF41" s="223"/>
      <c r="BOG41" s="223"/>
      <c r="BOH41" s="223"/>
      <c r="BOI41" s="223"/>
      <c r="BOJ41" s="223"/>
      <c r="BOK41" s="223"/>
      <c r="BOL41" s="223"/>
      <c r="BOM41" s="223"/>
      <c r="BON41" s="223"/>
      <c r="BOO41" s="223"/>
      <c r="BOP41" s="223"/>
      <c r="BOQ41" s="223"/>
      <c r="BOR41" s="223"/>
      <c r="BOS41" s="223"/>
      <c r="BOT41" s="223"/>
      <c r="BOU41" s="223"/>
      <c r="BOV41" s="223"/>
      <c r="BOW41" s="223"/>
      <c r="BOX41" s="223"/>
      <c r="BOY41" s="223"/>
      <c r="BOZ41" s="223"/>
      <c r="BPA41" s="223"/>
      <c r="BPB41" s="223"/>
      <c r="BPC41" s="223"/>
      <c r="BPD41" s="223"/>
      <c r="BPE41" s="223"/>
      <c r="BPF41" s="223"/>
      <c r="BPG41" s="223"/>
      <c r="BPH41" s="223"/>
      <c r="BPI41" s="223"/>
      <c r="BPJ41" s="223"/>
      <c r="BPK41" s="223"/>
      <c r="BPL41" s="223"/>
      <c r="BPM41" s="223"/>
      <c r="BPN41" s="223"/>
      <c r="BPO41" s="223"/>
      <c r="BPP41" s="223"/>
      <c r="BPQ41" s="223"/>
      <c r="BPR41" s="223"/>
      <c r="BPS41" s="223"/>
      <c r="BPT41" s="223"/>
      <c r="BPU41" s="223"/>
      <c r="BPV41" s="223"/>
      <c r="BPW41" s="223"/>
      <c r="BPX41" s="223"/>
      <c r="BPY41" s="223"/>
      <c r="BPZ41" s="223"/>
      <c r="BQA41" s="223"/>
      <c r="BQB41" s="223"/>
      <c r="BQC41" s="223"/>
      <c r="BQD41" s="223"/>
      <c r="BQE41" s="223"/>
      <c r="BQF41" s="223"/>
      <c r="BQG41" s="223"/>
      <c r="BQH41" s="223"/>
      <c r="BQI41" s="223"/>
      <c r="BQJ41" s="223"/>
      <c r="BQK41" s="223"/>
      <c r="BQL41" s="223"/>
      <c r="BQM41" s="223"/>
      <c r="BQN41" s="223"/>
      <c r="BQO41" s="223"/>
      <c r="BQP41" s="223"/>
      <c r="BQQ41" s="223"/>
      <c r="BQR41" s="223"/>
      <c r="BQS41" s="223"/>
      <c r="BQT41" s="223"/>
      <c r="BQU41" s="223"/>
      <c r="BQV41" s="223"/>
      <c r="BQW41" s="223"/>
      <c r="BQX41" s="223"/>
      <c r="BQY41" s="223"/>
      <c r="BQZ41" s="223"/>
      <c r="BRA41" s="223"/>
      <c r="BRB41" s="223"/>
      <c r="BRC41" s="223"/>
      <c r="BRD41" s="223"/>
      <c r="BRE41" s="223"/>
      <c r="BRF41" s="223"/>
      <c r="BRG41" s="223"/>
      <c r="BRH41" s="223"/>
      <c r="BRI41" s="223"/>
      <c r="BRJ41" s="223"/>
      <c r="BRK41" s="223"/>
      <c r="BRL41" s="223"/>
      <c r="BRM41" s="223"/>
      <c r="BRN41" s="223"/>
      <c r="BRO41" s="223"/>
      <c r="BRP41" s="223"/>
      <c r="BRQ41" s="223"/>
      <c r="BRR41" s="223"/>
      <c r="BRS41" s="223"/>
      <c r="BRT41" s="223"/>
      <c r="BRU41" s="223"/>
      <c r="BRV41" s="223"/>
      <c r="BRW41" s="223"/>
      <c r="BRX41" s="223"/>
      <c r="BRY41" s="223"/>
      <c r="BRZ41" s="223"/>
      <c r="BSA41" s="223"/>
      <c r="BSB41" s="223"/>
      <c r="BSC41" s="223"/>
      <c r="BSD41" s="223"/>
      <c r="BSE41" s="223"/>
      <c r="BSF41" s="223"/>
      <c r="BSG41" s="223"/>
      <c r="BSH41" s="223"/>
      <c r="BSI41" s="223"/>
      <c r="BSJ41" s="223"/>
      <c r="BSK41" s="223"/>
      <c r="BSL41" s="223"/>
      <c r="BSM41" s="223"/>
      <c r="BSN41" s="223"/>
      <c r="BSO41" s="223"/>
      <c r="BSP41" s="223"/>
      <c r="BSQ41" s="223"/>
      <c r="BSR41" s="223"/>
      <c r="BSS41" s="223"/>
      <c r="BST41" s="223"/>
      <c r="BSU41" s="223"/>
      <c r="BSV41" s="223"/>
      <c r="BSW41" s="223"/>
      <c r="BSX41" s="223"/>
      <c r="BSY41" s="223"/>
      <c r="BSZ41" s="223"/>
      <c r="BTA41" s="223"/>
      <c r="BTB41" s="223"/>
      <c r="BTC41" s="223"/>
      <c r="BTD41" s="223"/>
      <c r="BTE41" s="223"/>
      <c r="BTF41" s="223"/>
      <c r="BTG41" s="223"/>
      <c r="BTH41" s="223"/>
      <c r="BTI41" s="223"/>
      <c r="BTJ41" s="223"/>
      <c r="BTK41" s="223"/>
      <c r="BTL41" s="223"/>
      <c r="BTM41" s="223"/>
      <c r="BTN41" s="223"/>
      <c r="BTO41" s="223"/>
      <c r="BTP41" s="223"/>
      <c r="BTQ41" s="223"/>
      <c r="BTR41" s="223"/>
      <c r="BTS41" s="223"/>
      <c r="BTT41" s="223"/>
      <c r="BTU41" s="223"/>
      <c r="BTV41" s="223"/>
      <c r="BTW41" s="223"/>
      <c r="BTX41" s="223"/>
      <c r="BTY41" s="223"/>
      <c r="BTZ41" s="223"/>
      <c r="BUA41" s="223"/>
      <c r="BUB41" s="223"/>
      <c r="BUC41" s="223"/>
      <c r="BUD41" s="223"/>
      <c r="BUE41" s="223"/>
      <c r="BUF41" s="223"/>
      <c r="BUG41" s="223"/>
      <c r="BUH41" s="223"/>
      <c r="BUI41" s="223"/>
      <c r="BUJ41" s="223"/>
      <c r="BUK41" s="223"/>
      <c r="BUL41" s="223"/>
      <c r="BUM41" s="223"/>
      <c r="BUN41" s="223"/>
      <c r="BUO41" s="223"/>
      <c r="BUP41" s="223"/>
      <c r="BUQ41" s="223"/>
      <c r="BUR41" s="223"/>
      <c r="BUS41" s="223"/>
      <c r="BUT41" s="223"/>
      <c r="BUU41" s="223"/>
      <c r="BUV41" s="223"/>
      <c r="BUW41" s="223"/>
      <c r="BUX41" s="223"/>
      <c r="BUY41" s="223"/>
      <c r="BUZ41" s="223"/>
      <c r="BVA41" s="223"/>
      <c r="BVB41" s="223"/>
      <c r="BVC41" s="223"/>
      <c r="BVD41" s="223"/>
      <c r="BVE41" s="223"/>
      <c r="BVF41" s="223"/>
      <c r="BVG41" s="223"/>
      <c r="BVH41" s="223"/>
      <c r="BVI41" s="223"/>
      <c r="BVJ41" s="223"/>
      <c r="BVK41" s="223"/>
      <c r="BVL41" s="223"/>
      <c r="BVM41" s="223"/>
      <c r="BVN41" s="223"/>
      <c r="BVO41" s="223"/>
      <c r="BVP41" s="223"/>
      <c r="BVQ41" s="223"/>
      <c r="BVR41" s="223"/>
      <c r="BVS41" s="223"/>
      <c r="BVT41" s="223"/>
      <c r="BVU41" s="223"/>
      <c r="BVV41" s="223"/>
      <c r="BVW41" s="223"/>
      <c r="BVX41" s="223"/>
      <c r="BVY41" s="223"/>
      <c r="BVZ41" s="223"/>
      <c r="BWA41" s="223"/>
      <c r="BWB41" s="223"/>
      <c r="BWC41" s="223"/>
      <c r="BWD41" s="223"/>
      <c r="BWE41" s="223"/>
      <c r="BWF41" s="223"/>
      <c r="BWG41" s="223"/>
      <c r="BWH41" s="223"/>
      <c r="BWI41" s="223"/>
      <c r="BWJ41" s="223"/>
      <c r="BWK41" s="223"/>
      <c r="BWL41" s="223"/>
      <c r="BWM41" s="223"/>
      <c r="BWN41" s="223"/>
      <c r="BWO41" s="223"/>
      <c r="BWP41" s="223"/>
      <c r="BWQ41" s="223"/>
      <c r="BWR41" s="223"/>
      <c r="BWS41" s="223"/>
      <c r="BWT41" s="223"/>
      <c r="BWU41" s="223"/>
      <c r="BWV41" s="223"/>
      <c r="BWW41" s="223"/>
      <c r="BWX41" s="223"/>
      <c r="BWY41" s="223"/>
      <c r="BWZ41" s="223"/>
      <c r="BXA41" s="223"/>
      <c r="BXB41" s="223"/>
      <c r="BXC41" s="223"/>
      <c r="BXD41" s="223"/>
      <c r="BXE41" s="223"/>
      <c r="BXF41" s="223"/>
      <c r="BXG41" s="223"/>
      <c r="BXH41" s="223"/>
      <c r="BXI41" s="223"/>
      <c r="BXJ41" s="223"/>
      <c r="BXK41" s="223"/>
      <c r="BXL41" s="223"/>
      <c r="BXM41" s="223"/>
      <c r="BXN41" s="223"/>
      <c r="BXO41" s="223"/>
      <c r="BXP41" s="223"/>
      <c r="BXQ41" s="223"/>
      <c r="BXR41" s="223"/>
      <c r="BXS41" s="223"/>
      <c r="BXT41" s="223"/>
      <c r="BXU41" s="223"/>
      <c r="BXV41" s="223"/>
      <c r="BXW41" s="223"/>
      <c r="BXX41" s="223"/>
      <c r="BXY41" s="223"/>
      <c r="BXZ41" s="223"/>
      <c r="BYA41" s="223"/>
      <c r="BYB41" s="223"/>
      <c r="BYC41" s="223"/>
      <c r="BYD41" s="223"/>
      <c r="BYE41" s="223"/>
      <c r="BYF41" s="223"/>
      <c r="BYG41" s="223"/>
      <c r="BYH41" s="223"/>
      <c r="BYI41" s="223"/>
      <c r="BYJ41" s="223"/>
      <c r="BYK41" s="223"/>
      <c r="BYL41" s="223"/>
      <c r="BYM41" s="223"/>
      <c r="BYN41" s="223"/>
      <c r="BYO41" s="223"/>
      <c r="BYP41" s="223"/>
      <c r="BYQ41" s="223"/>
      <c r="BYR41" s="223"/>
      <c r="BYS41" s="223"/>
      <c r="BYT41" s="223"/>
      <c r="BYU41" s="223"/>
      <c r="BYV41" s="223"/>
      <c r="BYW41" s="223"/>
      <c r="BYX41" s="223"/>
      <c r="BYY41" s="223"/>
      <c r="BYZ41" s="223"/>
      <c r="BZA41" s="223"/>
      <c r="BZB41" s="223"/>
      <c r="BZC41" s="223"/>
      <c r="BZD41" s="223"/>
      <c r="BZE41" s="223"/>
      <c r="BZF41" s="223"/>
      <c r="BZG41" s="223"/>
      <c r="BZH41" s="223"/>
      <c r="BZI41" s="223"/>
      <c r="BZJ41" s="223"/>
      <c r="BZK41" s="223"/>
      <c r="BZL41" s="223"/>
      <c r="BZM41" s="223"/>
      <c r="BZN41" s="223"/>
      <c r="BZO41" s="223"/>
      <c r="BZP41" s="223"/>
      <c r="BZQ41" s="223"/>
      <c r="BZR41" s="223"/>
      <c r="BZS41" s="223"/>
      <c r="BZT41" s="223"/>
      <c r="BZU41" s="223"/>
      <c r="BZV41" s="223"/>
      <c r="BZW41" s="223"/>
      <c r="BZX41" s="223"/>
      <c r="BZY41" s="223"/>
      <c r="BZZ41" s="223"/>
      <c r="CAA41" s="223"/>
      <c r="CAB41" s="223"/>
      <c r="CAC41" s="223"/>
      <c r="CAD41" s="223"/>
      <c r="CAE41" s="223"/>
      <c r="CAF41" s="223"/>
      <c r="CAG41" s="223"/>
      <c r="CAH41" s="223"/>
      <c r="CAI41" s="223"/>
      <c r="CAJ41" s="223"/>
      <c r="CAK41" s="223"/>
      <c r="CAL41" s="223"/>
      <c r="CAM41" s="223"/>
      <c r="CAN41" s="223"/>
      <c r="CAO41" s="223"/>
      <c r="CAP41" s="223"/>
      <c r="CAQ41" s="223"/>
      <c r="CAR41" s="223"/>
      <c r="CAS41" s="223"/>
      <c r="CAT41" s="223"/>
      <c r="CAU41" s="223"/>
      <c r="CAV41" s="223"/>
      <c r="CAW41" s="223"/>
      <c r="CAX41" s="223"/>
      <c r="CAY41" s="223"/>
      <c r="CAZ41" s="223"/>
      <c r="CBA41" s="223"/>
      <c r="CBB41" s="223"/>
      <c r="CBC41" s="223"/>
      <c r="CBD41" s="223"/>
      <c r="CBE41" s="223"/>
      <c r="CBF41" s="223"/>
      <c r="CBG41" s="223"/>
      <c r="CBH41" s="223"/>
      <c r="CBI41" s="223"/>
      <c r="CBJ41" s="223"/>
      <c r="CBK41" s="223"/>
      <c r="CBL41" s="223"/>
      <c r="CBM41" s="223"/>
      <c r="CBN41" s="223"/>
      <c r="CBO41" s="223"/>
      <c r="CBP41" s="223"/>
      <c r="CBQ41" s="223"/>
      <c r="CBR41" s="223"/>
      <c r="CBS41" s="223"/>
      <c r="CBT41" s="223"/>
      <c r="CBU41" s="223"/>
      <c r="CBV41" s="223"/>
      <c r="CBW41" s="223"/>
      <c r="CBX41" s="223"/>
      <c r="CBY41" s="223"/>
      <c r="CBZ41" s="223"/>
      <c r="CCA41" s="223"/>
      <c r="CCB41" s="223"/>
      <c r="CCC41" s="223"/>
      <c r="CCD41" s="223"/>
      <c r="CCE41" s="223"/>
      <c r="CCF41" s="223"/>
      <c r="CCG41" s="223"/>
      <c r="CCH41" s="223"/>
      <c r="CCI41" s="223"/>
      <c r="CCJ41" s="223"/>
      <c r="CCK41" s="223"/>
      <c r="CCL41" s="223"/>
      <c r="CCM41" s="223"/>
      <c r="CCN41" s="223"/>
      <c r="CCO41" s="223"/>
      <c r="CCP41" s="223"/>
      <c r="CCQ41" s="223"/>
      <c r="CCR41" s="223"/>
      <c r="CCS41" s="223"/>
      <c r="CCT41" s="223"/>
      <c r="CCU41" s="223"/>
      <c r="CCV41" s="223"/>
      <c r="CCW41" s="223"/>
      <c r="CCX41" s="223"/>
      <c r="CCY41" s="223"/>
      <c r="CCZ41" s="223"/>
      <c r="CDA41" s="223"/>
      <c r="CDB41" s="223"/>
      <c r="CDC41" s="223"/>
      <c r="CDD41" s="223"/>
      <c r="CDE41" s="223"/>
      <c r="CDF41" s="223"/>
      <c r="CDG41" s="223"/>
      <c r="CDH41" s="223"/>
      <c r="CDI41" s="223"/>
      <c r="CDJ41" s="223"/>
      <c r="CDK41" s="223"/>
      <c r="CDL41" s="223"/>
      <c r="CDM41" s="223"/>
      <c r="CDN41" s="223"/>
      <c r="CDO41" s="223"/>
      <c r="CDP41" s="223"/>
      <c r="CDQ41" s="223"/>
      <c r="CDR41" s="223"/>
      <c r="CDS41" s="223"/>
      <c r="CDT41" s="223"/>
      <c r="CDU41" s="223"/>
      <c r="CDV41" s="223"/>
      <c r="CDW41" s="223"/>
      <c r="CDX41" s="223"/>
      <c r="CDY41" s="223"/>
      <c r="CDZ41" s="223"/>
      <c r="CEA41" s="223"/>
      <c r="CEB41" s="223"/>
      <c r="CEC41" s="223"/>
      <c r="CED41" s="223"/>
      <c r="CEE41" s="223"/>
      <c r="CEF41" s="223"/>
      <c r="CEG41" s="223"/>
      <c r="CEH41" s="223"/>
      <c r="CEI41" s="223"/>
      <c r="CEJ41" s="223"/>
      <c r="CEK41" s="223"/>
      <c r="CEL41" s="223"/>
      <c r="CEM41" s="223"/>
      <c r="CEN41" s="223"/>
      <c r="CEO41" s="223"/>
      <c r="CEP41" s="223"/>
      <c r="CEQ41" s="223"/>
      <c r="CER41" s="223"/>
      <c r="CES41" s="223"/>
      <c r="CET41" s="223"/>
      <c r="CEU41" s="223"/>
      <c r="CEV41" s="223"/>
      <c r="CEW41" s="223"/>
      <c r="CEX41" s="223"/>
      <c r="CEY41" s="223"/>
      <c r="CEZ41" s="223"/>
      <c r="CFA41" s="223"/>
      <c r="CFB41" s="223"/>
      <c r="CFC41" s="223"/>
      <c r="CFD41" s="223"/>
      <c r="CFE41" s="223"/>
      <c r="CFF41" s="223"/>
      <c r="CFG41" s="223"/>
      <c r="CFH41" s="223"/>
      <c r="CFI41" s="223"/>
      <c r="CFJ41" s="223"/>
      <c r="CFK41" s="223"/>
      <c r="CFL41" s="223"/>
      <c r="CFM41" s="223"/>
      <c r="CFN41" s="223"/>
      <c r="CFO41" s="223"/>
      <c r="CFP41" s="223"/>
      <c r="CFQ41" s="223"/>
      <c r="CFR41" s="223"/>
      <c r="CFS41" s="223"/>
      <c r="CFT41" s="223"/>
      <c r="CFU41" s="223"/>
      <c r="CFV41" s="223"/>
      <c r="CFW41" s="223"/>
      <c r="CFX41" s="223"/>
      <c r="CFY41" s="223"/>
      <c r="CFZ41" s="223"/>
      <c r="CGA41" s="223"/>
      <c r="CGB41" s="223"/>
      <c r="CGC41" s="223"/>
      <c r="CGD41" s="223"/>
      <c r="CGE41" s="223"/>
      <c r="CGF41" s="223"/>
      <c r="CGG41" s="223"/>
      <c r="CGH41" s="223"/>
      <c r="CGI41" s="223"/>
      <c r="CGJ41" s="223"/>
      <c r="CGK41" s="223"/>
      <c r="CGL41" s="223"/>
      <c r="CGM41" s="223"/>
      <c r="CGN41" s="223"/>
      <c r="CGO41" s="223"/>
      <c r="CGP41" s="223"/>
      <c r="CGQ41" s="223"/>
      <c r="CGR41" s="223"/>
      <c r="CGS41" s="223"/>
      <c r="CGT41" s="223"/>
      <c r="CGU41" s="223"/>
      <c r="CGV41" s="223"/>
      <c r="CGW41" s="223"/>
      <c r="CGX41" s="223"/>
      <c r="CGY41" s="223"/>
      <c r="CGZ41" s="223"/>
      <c r="CHA41" s="223"/>
      <c r="CHB41" s="223"/>
      <c r="CHC41" s="223"/>
      <c r="CHD41" s="223"/>
      <c r="CHE41" s="223"/>
      <c r="CHF41" s="223"/>
      <c r="CHG41" s="223"/>
      <c r="CHH41" s="223"/>
      <c r="CHI41" s="223"/>
      <c r="CHJ41" s="223"/>
      <c r="CHK41" s="223"/>
      <c r="CHL41" s="223"/>
      <c r="CHM41" s="223"/>
      <c r="CHN41" s="223"/>
      <c r="CHO41" s="223"/>
      <c r="CHP41" s="223"/>
      <c r="CHQ41" s="223"/>
      <c r="CHR41" s="223"/>
      <c r="CHS41" s="223"/>
      <c r="CHT41" s="223"/>
      <c r="CHU41" s="223"/>
      <c r="CHV41" s="223"/>
      <c r="CHW41" s="223"/>
      <c r="CHX41" s="223"/>
      <c r="CHY41" s="223"/>
      <c r="CHZ41" s="223"/>
      <c r="CIA41" s="223"/>
      <c r="CIB41" s="223"/>
      <c r="CIC41" s="223"/>
      <c r="CID41" s="223"/>
      <c r="CIE41" s="223"/>
      <c r="CIF41" s="223"/>
      <c r="CIG41" s="223"/>
      <c r="CIH41" s="223"/>
      <c r="CII41" s="223"/>
      <c r="CIJ41" s="223"/>
      <c r="CIK41" s="223"/>
      <c r="CIL41" s="223"/>
      <c r="CIM41" s="223"/>
      <c r="CIN41" s="223"/>
      <c r="CIO41" s="223"/>
      <c r="CIP41" s="223"/>
      <c r="CIQ41" s="223"/>
      <c r="CIR41" s="223"/>
      <c r="CIS41" s="223"/>
      <c r="CIT41" s="223"/>
      <c r="CIU41" s="223"/>
      <c r="CIV41" s="223"/>
      <c r="CIW41" s="223"/>
      <c r="CIX41" s="223"/>
      <c r="CIY41" s="223"/>
      <c r="CIZ41" s="223"/>
      <c r="CJA41" s="223"/>
      <c r="CJB41" s="223"/>
      <c r="CJC41" s="223"/>
      <c r="CJD41" s="223"/>
      <c r="CJE41" s="223"/>
      <c r="CJF41" s="223"/>
      <c r="CJG41" s="223"/>
      <c r="CJH41" s="223"/>
      <c r="CJI41" s="223"/>
      <c r="CJJ41" s="223"/>
      <c r="CJK41" s="223"/>
      <c r="CJL41" s="223"/>
      <c r="CJM41" s="223"/>
      <c r="CJN41" s="223"/>
      <c r="CJO41" s="223"/>
      <c r="CJP41" s="223"/>
      <c r="CJQ41" s="223"/>
      <c r="CJR41" s="223"/>
      <c r="CJS41" s="223"/>
      <c r="CJT41" s="223"/>
      <c r="CJU41" s="223"/>
      <c r="CJV41" s="223"/>
      <c r="CJW41" s="223"/>
      <c r="CJX41" s="223"/>
      <c r="CJY41" s="223"/>
      <c r="CJZ41" s="223"/>
      <c r="CKA41" s="223"/>
      <c r="CKB41" s="223"/>
      <c r="CKC41" s="223"/>
      <c r="CKD41" s="223"/>
      <c r="CKE41" s="223"/>
      <c r="CKF41" s="223"/>
      <c r="CKG41" s="223"/>
      <c r="CKH41" s="223"/>
      <c r="CKI41" s="223"/>
      <c r="CKJ41" s="223"/>
      <c r="CKK41" s="223"/>
      <c r="CKL41" s="223"/>
      <c r="CKM41" s="223"/>
      <c r="CKN41" s="223"/>
      <c r="CKO41" s="223"/>
      <c r="CKP41" s="223"/>
      <c r="CKQ41" s="223"/>
      <c r="CKR41" s="223"/>
      <c r="CKS41" s="223"/>
      <c r="CKT41" s="223"/>
      <c r="CKU41" s="223"/>
      <c r="CKV41" s="223"/>
      <c r="CKW41" s="223"/>
      <c r="CKX41" s="223"/>
      <c r="CKY41" s="223"/>
      <c r="CKZ41" s="223"/>
      <c r="CLA41" s="223"/>
      <c r="CLB41" s="223"/>
      <c r="CLC41" s="223"/>
      <c r="CLD41" s="223"/>
      <c r="CLE41" s="223"/>
      <c r="CLF41" s="223"/>
      <c r="CLG41" s="223"/>
      <c r="CLH41" s="223"/>
      <c r="CLI41" s="223"/>
      <c r="CLJ41" s="223"/>
      <c r="CLK41" s="223"/>
      <c r="CLL41" s="223"/>
      <c r="CLM41" s="223"/>
      <c r="CLN41" s="223"/>
      <c r="CLO41" s="223"/>
      <c r="CLP41" s="223"/>
      <c r="CLQ41" s="223"/>
      <c r="CLR41" s="223"/>
      <c r="CLS41" s="223"/>
      <c r="CLT41" s="223"/>
      <c r="CLU41" s="223"/>
      <c r="CLV41" s="223"/>
      <c r="CLW41" s="223"/>
      <c r="CLX41" s="223"/>
      <c r="CLY41" s="223"/>
      <c r="CLZ41" s="223"/>
      <c r="CMA41" s="223"/>
      <c r="CMB41" s="223"/>
      <c r="CMC41" s="223"/>
      <c r="CMD41" s="223"/>
      <c r="CME41" s="223"/>
      <c r="CMF41" s="223"/>
      <c r="CMG41" s="223"/>
      <c r="CMH41" s="223"/>
      <c r="CMI41" s="223"/>
      <c r="CMJ41" s="223"/>
      <c r="CMK41" s="223"/>
      <c r="CML41" s="223"/>
      <c r="CMM41" s="223"/>
      <c r="CMN41" s="223"/>
      <c r="CMO41" s="223"/>
      <c r="CMP41" s="223"/>
      <c r="CMQ41" s="223"/>
      <c r="CMR41" s="223"/>
      <c r="CMS41" s="223"/>
      <c r="CMT41" s="223"/>
      <c r="CMU41" s="223"/>
      <c r="CMV41" s="223"/>
      <c r="CMW41" s="223"/>
      <c r="CMX41" s="223"/>
      <c r="CMY41" s="223"/>
      <c r="CMZ41" s="223"/>
      <c r="CNA41" s="223"/>
      <c r="CNB41" s="223"/>
      <c r="CNC41" s="223"/>
      <c r="CND41" s="223"/>
      <c r="CNE41" s="223"/>
      <c r="CNF41" s="223"/>
      <c r="CNG41" s="223"/>
      <c r="CNH41" s="223"/>
      <c r="CNI41" s="223"/>
      <c r="CNJ41" s="223"/>
      <c r="CNK41" s="223"/>
      <c r="CNL41" s="223"/>
      <c r="CNM41" s="223"/>
      <c r="CNN41" s="223"/>
      <c r="CNO41" s="223"/>
      <c r="CNP41" s="223"/>
      <c r="CNQ41" s="223"/>
      <c r="CNR41" s="223"/>
      <c r="CNS41" s="223"/>
      <c r="CNT41" s="223"/>
      <c r="CNU41" s="223"/>
      <c r="CNV41" s="223"/>
      <c r="CNW41" s="223"/>
      <c r="CNX41" s="223"/>
      <c r="CNY41" s="223"/>
      <c r="CNZ41" s="223"/>
      <c r="COA41" s="223"/>
      <c r="COB41" s="223"/>
      <c r="COC41" s="223"/>
      <c r="COD41" s="223"/>
      <c r="COE41" s="223"/>
      <c r="COF41" s="223"/>
      <c r="COG41" s="223"/>
      <c r="COH41" s="223"/>
      <c r="COI41" s="223"/>
      <c r="COJ41" s="223"/>
      <c r="COK41" s="223"/>
      <c r="COL41" s="223"/>
      <c r="COM41" s="223"/>
      <c r="CON41" s="223"/>
      <c r="COO41" s="223"/>
      <c r="COP41" s="223"/>
      <c r="COQ41" s="223"/>
      <c r="COR41" s="223"/>
      <c r="COS41" s="223"/>
      <c r="COT41" s="223"/>
      <c r="COU41" s="223"/>
      <c r="COV41" s="223"/>
      <c r="COW41" s="223"/>
      <c r="COX41" s="223"/>
      <c r="COY41" s="223"/>
      <c r="COZ41" s="223"/>
      <c r="CPA41" s="223"/>
      <c r="CPB41" s="223"/>
      <c r="CPC41" s="223"/>
      <c r="CPD41" s="223"/>
      <c r="CPE41" s="223"/>
      <c r="CPF41" s="223"/>
      <c r="CPG41" s="223"/>
      <c r="CPH41" s="223"/>
      <c r="CPI41" s="223"/>
      <c r="CPJ41" s="223"/>
      <c r="CPK41" s="223"/>
      <c r="CPL41" s="223"/>
      <c r="CPM41" s="223"/>
      <c r="CPN41" s="223"/>
      <c r="CPO41" s="223"/>
      <c r="CPP41" s="223"/>
      <c r="CPQ41" s="223"/>
      <c r="CPR41" s="223"/>
      <c r="CPS41" s="223"/>
      <c r="CPT41" s="223"/>
      <c r="CPU41" s="223"/>
      <c r="CPV41" s="223"/>
      <c r="CPW41" s="223"/>
      <c r="CPX41" s="223"/>
      <c r="CPY41" s="223"/>
      <c r="CPZ41" s="223"/>
      <c r="CQA41" s="223"/>
      <c r="CQB41" s="223"/>
      <c r="CQC41" s="223"/>
      <c r="CQD41" s="223"/>
      <c r="CQE41" s="223"/>
      <c r="CQF41" s="223"/>
      <c r="CQG41" s="223"/>
      <c r="CQH41" s="223"/>
      <c r="CQI41" s="223"/>
      <c r="CQJ41" s="223"/>
      <c r="CQK41" s="223"/>
      <c r="CQL41" s="223"/>
      <c r="CQM41" s="223"/>
      <c r="CQN41" s="223"/>
      <c r="CQO41" s="223"/>
      <c r="CQP41" s="223"/>
      <c r="CQQ41" s="223"/>
      <c r="CQR41" s="223"/>
      <c r="CQS41" s="223"/>
      <c r="CQT41" s="223"/>
      <c r="CQU41" s="223"/>
      <c r="CQV41" s="223"/>
      <c r="CQW41" s="223"/>
      <c r="CQX41" s="223"/>
      <c r="CQY41" s="223"/>
      <c r="CQZ41" s="223"/>
      <c r="CRA41" s="223"/>
      <c r="CRB41" s="223"/>
      <c r="CRC41" s="223"/>
      <c r="CRD41" s="223"/>
      <c r="CRE41" s="223"/>
      <c r="CRF41" s="223"/>
      <c r="CRG41" s="223"/>
      <c r="CRH41" s="223"/>
      <c r="CRI41" s="223"/>
      <c r="CRJ41" s="223"/>
      <c r="CRK41" s="223"/>
      <c r="CRL41" s="223"/>
      <c r="CRM41" s="223"/>
      <c r="CRN41" s="223"/>
      <c r="CRO41" s="223"/>
      <c r="CRP41" s="223"/>
      <c r="CRQ41" s="223"/>
      <c r="CRR41" s="223"/>
      <c r="CRS41" s="223"/>
      <c r="CRT41" s="223"/>
      <c r="CRU41" s="223"/>
      <c r="CRV41" s="223"/>
      <c r="CRW41" s="223"/>
      <c r="CRX41" s="223"/>
      <c r="CRY41" s="223"/>
      <c r="CRZ41" s="223"/>
      <c r="CSA41" s="223"/>
      <c r="CSB41" s="223"/>
      <c r="CSC41" s="223"/>
      <c r="CSD41" s="223"/>
      <c r="CSE41" s="223"/>
      <c r="CSF41" s="223"/>
      <c r="CSG41" s="223"/>
      <c r="CSH41" s="223"/>
      <c r="CSI41" s="223"/>
      <c r="CSJ41" s="223"/>
      <c r="CSK41" s="223"/>
      <c r="CSL41" s="223"/>
      <c r="CSM41" s="223"/>
      <c r="CSN41" s="223"/>
      <c r="CSO41" s="223"/>
      <c r="CSP41" s="223"/>
      <c r="CSQ41" s="223"/>
      <c r="CSR41" s="223"/>
      <c r="CSS41" s="223"/>
      <c r="CST41" s="223"/>
      <c r="CSU41" s="223"/>
      <c r="CSV41" s="223"/>
      <c r="CSW41" s="223"/>
      <c r="CSX41" s="223"/>
      <c r="CSY41" s="223"/>
      <c r="CSZ41" s="223"/>
      <c r="CTA41" s="223"/>
      <c r="CTB41" s="223"/>
      <c r="CTC41" s="223"/>
      <c r="CTD41" s="223"/>
      <c r="CTE41" s="223"/>
      <c r="CTF41" s="223"/>
      <c r="CTG41" s="223"/>
      <c r="CTH41" s="223"/>
      <c r="CTI41" s="223"/>
      <c r="CTJ41" s="223"/>
      <c r="CTK41" s="223"/>
      <c r="CTL41" s="223"/>
      <c r="CTM41" s="223"/>
      <c r="CTN41" s="223"/>
      <c r="CTO41" s="223"/>
      <c r="CTP41" s="223"/>
      <c r="CTQ41" s="223"/>
      <c r="CTR41" s="223"/>
      <c r="CTS41" s="223"/>
      <c r="CTT41" s="223"/>
      <c r="CTU41" s="223"/>
      <c r="CTV41" s="223"/>
      <c r="CTW41" s="223"/>
      <c r="CTX41" s="223"/>
      <c r="CTY41" s="223"/>
      <c r="CTZ41" s="223"/>
      <c r="CUA41" s="223"/>
      <c r="CUB41" s="223"/>
      <c r="CUC41" s="223"/>
      <c r="CUD41" s="223"/>
      <c r="CUE41" s="223"/>
      <c r="CUF41" s="223"/>
      <c r="CUG41" s="223"/>
      <c r="CUH41" s="223"/>
      <c r="CUI41" s="223"/>
      <c r="CUJ41" s="223"/>
      <c r="CUK41" s="223"/>
      <c r="CUL41" s="223"/>
      <c r="CUM41" s="223"/>
      <c r="CUN41" s="223"/>
      <c r="CUO41" s="223"/>
      <c r="CUP41" s="223"/>
      <c r="CUQ41" s="223"/>
      <c r="CUR41" s="223"/>
      <c r="CUS41" s="223"/>
      <c r="CUT41" s="223"/>
      <c r="CUU41" s="223"/>
      <c r="CUV41" s="223"/>
      <c r="CUW41" s="223"/>
      <c r="CUX41" s="223"/>
      <c r="CUY41" s="223"/>
      <c r="CUZ41" s="223"/>
      <c r="CVA41" s="223"/>
      <c r="CVB41" s="223"/>
      <c r="CVC41" s="223"/>
      <c r="CVD41" s="223"/>
      <c r="CVE41" s="223"/>
      <c r="CVF41" s="223"/>
      <c r="CVG41" s="223"/>
      <c r="CVH41" s="223"/>
      <c r="CVI41" s="223"/>
      <c r="CVJ41" s="223"/>
      <c r="CVK41" s="223"/>
      <c r="CVL41" s="223"/>
      <c r="CVM41" s="223"/>
      <c r="CVN41" s="223"/>
      <c r="CVO41" s="223"/>
      <c r="CVP41" s="223"/>
      <c r="CVQ41" s="223"/>
      <c r="CVR41" s="223"/>
      <c r="CVS41" s="223"/>
      <c r="CVT41" s="223"/>
      <c r="CVU41" s="223"/>
      <c r="CVV41" s="223"/>
      <c r="CVW41" s="223"/>
      <c r="CVX41" s="223"/>
      <c r="CVY41" s="223"/>
      <c r="CVZ41" s="223"/>
      <c r="CWA41" s="223"/>
      <c r="CWB41" s="223"/>
      <c r="CWC41" s="223"/>
      <c r="CWD41" s="223"/>
      <c r="CWE41" s="223"/>
      <c r="CWF41" s="223"/>
      <c r="CWG41" s="223"/>
      <c r="CWH41" s="223"/>
      <c r="CWI41" s="223"/>
      <c r="CWJ41" s="223"/>
      <c r="CWK41" s="223"/>
      <c r="CWL41" s="223"/>
      <c r="CWM41" s="223"/>
      <c r="CWN41" s="223"/>
      <c r="CWO41" s="223"/>
      <c r="CWP41" s="223"/>
      <c r="CWQ41" s="223"/>
      <c r="CWR41" s="223"/>
      <c r="CWS41" s="223"/>
      <c r="CWT41" s="223"/>
      <c r="CWU41" s="223"/>
      <c r="CWV41" s="223"/>
      <c r="CWW41" s="223"/>
      <c r="CWX41" s="223"/>
      <c r="CWY41" s="223"/>
      <c r="CWZ41" s="223"/>
      <c r="CXA41" s="223"/>
      <c r="CXB41" s="223"/>
      <c r="CXC41" s="223"/>
      <c r="CXD41" s="223"/>
      <c r="CXE41" s="223"/>
      <c r="CXF41" s="223"/>
      <c r="CXG41" s="223"/>
      <c r="CXH41" s="223"/>
      <c r="CXI41" s="223"/>
      <c r="CXJ41" s="223"/>
      <c r="CXK41" s="223"/>
      <c r="CXL41" s="223"/>
      <c r="CXM41" s="223"/>
      <c r="CXN41" s="223"/>
      <c r="CXO41" s="223"/>
      <c r="CXP41" s="223"/>
      <c r="CXQ41" s="223"/>
      <c r="CXR41" s="223"/>
      <c r="CXS41" s="223"/>
      <c r="CXT41" s="223"/>
      <c r="CXU41" s="223"/>
      <c r="CXV41" s="223"/>
      <c r="CXW41" s="223"/>
      <c r="CXX41" s="223"/>
      <c r="CXY41" s="223"/>
      <c r="CXZ41" s="223"/>
      <c r="CYA41" s="223"/>
      <c r="CYB41" s="223"/>
      <c r="CYC41" s="223"/>
      <c r="CYD41" s="223"/>
      <c r="CYE41" s="223"/>
      <c r="CYF41" s="223"/>
      <c r="CYG41" s="223"/>
      <c r="CYH41" s="223"/>
      <c r="CYI41" s="223"/>
      <c r="CYJ41" s="223"/>
      <c r="CYK41" s="223"/>
      <c r="CYL41" s="223"/>
      <c r="CYM41" s="223"/>
      <c r="CYN41" s="223"/>
      <c r="CYO41" s="223"/>
      <c r="CYP41" s="223"/>
      <c r="CYQ41" s="223"/>
      <c r="CYR41" s="223"/>
      <c r="CYS41" s="223"/>
      <c r="CYT41" s="223"/>
      <c r="CYU41" s="223"/>
      <c r="CYV41" s="223"/>
      <c r="CYW41" s="223"/>
      <c r="CYX41" s="223"/>
      <c r="CYY41" s="223"/>
      <c r="CYZ41" s="223"/>
      <c r="CZA41" s="223"/>
      <c r="CZB41" s="223"/>
      <c r="CZC41" s="223"/>
      <c r="CZD41" s="223"/>
      <c r="CZE41" s="223"/>
      <c r="CZF41" s="223"/>
      <c r="CZG41" s="223"/>
      <c r="CZH41" s="223"/>
      <c r="CZI41" s="223"/>
      <c r="CZJ41" s="223"/>
      <c r="CZK41" s="223"/>
      <c r="CZL41" s="223"/>
      <c r="CZM41" s="223"/>
      <c r="CZN41" s="223"/>
      <c r="CZO41" s="223"/>
      <c r="CZP41" s="223"/>
      <c r="CZQ41" s="223"/>
      <c r="CZR41" s="223"/>
      <c r="CZS41" s="223"/>
      <c r="CZT41" s="223"/>
      <c r="CZU41" s="223"/>
      <c r="CZV41" s="223"/>
      <c r="CZW41" s="223"/>
      <c r="CZX41" s="223"/>
      <c r="CZY41" s="223"/>
      <c r="CZZ41" s="223"/>
      <c r="DAA41" s="223"/>
      <c r="DAB41" s="223"/>
      <c r="DAC41" s="223"/>
      <c r="DAD41" s="223"/>
      <c r="DAE41" s="223"/>
      <c r="DAF41" s="223"/>
      <c r="DAG41" s="223"/>
      <c r="DAH41" s="223"/>
      <c r="DAI41" s="223"/>
      <c r="DAJ41" s="223"/>
      <c r="DAK41" s="223"/>
      <c r="DAL41" s="223"/>
      <c r="DAM41" s="223"/>
      <c r="DAN41" s="223"/>
      <c r="DAO41" s="223"/>
      <c r="DAP41" s="223"/>
      <c r="DAQ41" s="223"/>
      <c r="DAR41" s="223"/>
      <c r="DAS41" s="223"/>
      <c r="DAT41" s="223"/>
      <c r="DAU41" s="223"/>
      <c r="DAV41" s="223"/>
      <c r="DAW41" s="223"/>
      <c r="DAX41" s="223"/>
      <c r="DAY41" s="223"/>
      <c r="DAZ41" s="223"/>
      <c r="DBA41" s="223"/>
      <c r="DBB41" s="223"/>
      <c r="DBC41" s="223"/>
      <c r="DBD41" s="223"/>
      <c r="DBE41" s="223"/>
      <c r="DBF41" s="223"/>
      <c r="DBG41" s="223"/>
      <c r="DBH41" s="223"/>
      <c r="DBI41" s="223"/>
      <c r="DBJ41" s="223"/>
      <c r="DBK41" s="223"/>
      <c r="DBL41" s="223"/>
      <c r="DBM41" s="223"/>
      <c r="DBN41" s="223"/>
      <c r="DBO41" s="223"/>
      <c r="DBP41" s="223"/>
      <c r="DBQ41" s="223"/>
      <c r="DBR41" s="223"/>
      <c r="DBS41" s="223"/>
      <c r="DBT41" s="223"/>
      <c r="DBU41" s="223"/>
      <c r="DBV41" s="223"/>
      <c r="DBW41" s="223"/>
      <c r="DBX41" s="223"/>
      <c r="DBY41" s="223"/>
      <c r="DBZ41" s="223"/>
      <c r="DCA41" s="223"/>
      <c r="DCB41" s="223"/>
      <c r="DCC41" s="223"/>
      <c r="DCD41" s="223"/>
      <c r="DCE41" s="223"/>
      <c r="DCF41" s="223"/>
      <c r="DCG41" s="223"/>
      <c r="DCH41" s="223"/>
      <c r="DCI41" s="223"/>
      <c r="DCJ41" s="223"/>
      <c r="DCK41" s="223"/>
      <c r="DCL41" s="223"/>
      <c r="DCM41" s="223"/>
      <c r="DCN41" s="223"/>
      <c r="DCO41" s="223"/>
      <c r="DCP41" s="223"/>
      <c r="DCQ41" s="223"/>
      <c r="DCR41" s="223"/>
      <c r="DCS41" s="223"/>
      <c r="DCT41" s="223"/>
      <c r="DCU41" s="223"/>
      <c r="DCV41" s="223"/>
      <c r="DCW41" s="223"/>
      <c r="DCX41" s="223"/>
      <c r="DCY41" s="223"/>
      <c r="DCZ41" s="223"/>
      <c r="DDA41" s="223"/>
      <c r="DDB41" s="223"/>
      <c r="DDC41" s="223"/>
      <c r="DDD41" s="223"/>
      <c r="DDE41" s="223"/>
      <c r="DDF41" s="223"/>
      <c r="DDG41" s="223"/>
      <c r="DDH41" s="223"/>
      <c r="DDI41" s="223"/>
      <c r="DDJ41" s="223"/>
      <c r="DDK41" s="223"/>
      <c r="DDL41" s="223"/>
      <c r="DDM41" s="223"/>
      <c r="DDN41" s="223"/>
      <c r="DDO41" s="223"/>
      <c r="DDP41" s="223"/>
      <c r="DDQ41" s="223"/>
      <c r="DDR41" s="223"/>
      <c r="DDS41" s="223"/>
      <c r="DDT41" s="223"/>
      <c r="DDU41" s="223"/>
      <c r="DDV41" s="223"/>
      <c r="DDW41" s="223"/>
      <c r="DDX41" s="223"/>
      <c r="DDY41" s="223"/>
      <c r="DDZ41" s="223"/>
      <c r="DEA41" s="223"/>
      <c r="DEB41" s="223"/>
      <c r="DEC41" s="223"/>
      <c r="DED41" s="223"/>
      <c r="DEE41" s="223"/>
      <c r="DEF41" s="223"/>
      <c r="DEG41" s="223"/>
      <c r="DEH41" s="223"/>
      <c r="DEI41" s="223"/>
      <c r="DEJ41" s="223"/>
      <c r="DEK41" s="223"/>
      <c r="DEL41" s="223"/>
      <c r="DEM41" s="223"/>
      <c r="DEN41" s="223"/>
      <c r="DEO41" s="223"/>
      <c r="DEP41" s="223"/>
      <c r="DEQ41" s="223"/>
      <c r="DER41" s="223"/>
      <c r="DES41" s="223"/>
      <c r="DET41" s="223"/>
      <c r="DEU41" s="223"/>
      <c r="DEV41" s="223"/>
      <c r="DEW41" s="223"/>
      <c r="DEX41" s="223"/>
      <c r="DEY41" s="223"/>
      <c r="DEZ41" s="223"/>
      <c r="DFA41" s="223"/>
      <c r="DFB41" s="223"/>
      <c r="DFC41" s="223"/>
      <c r="DFD41" s="223"/>
      <c r="DFE41" s="223"/>
      <c r="DFF41" s="223"/>
      <c r="DFG41" s="223"/>
      <c r="DFH41" s="223"/>
      <c r="DFI41" s="223"/>
      <c r="DFJ41" s="223"/>
      <c r="DFK41" s="223"/>
      <c r="DFL41" s="223"/>
      <c r="DFM41" s="223"/>
      <c r="DFN41" s="223"/>
      <c r="DFO41" s="223"/>
      <c r="DFP41" s="223"/>
      <c r="DFQ41" s="223"/>
      <c r="DFR41" s="223"/>
      <c r="DFS41" s="223"/>
      <c r="DFT41" s="223"/>
      <c r="DFU41" s="223"/>
      <c r="DFV41" s="223"/>
      <c r="DFW41" s="223"/>
      <c r="DFX41" s="223"/>
      <c r="DFY41" s="223"/>
      <c r="DFZ41" s="223"/>
      <c r="DGA41" s="223"/>
      <c r="DGB41" s="223"/>
      <c r="DGC41" s="223"/>
      <c r="DGD41" s="223"/>
      <c r="DGE41" s="223"/>
      <c r="DGF41" s="223"/>
      <c r="DGG41" s="223"/>
      <c r="DGH41" s="223"/>
      <c r="DGI41" s="223"/>
      <c r="DGJ41" s="223"/>
      <c r="DGK41" s="223"/>
      <c r="DGL41" s="223"/>
      <c r="DGM41" s="223"/>
      <c r="DGN41" s="223"/>
      <c r="DGO41" s="223"/>
      <c r="DGP41" s="223"/>
      <c r="DGQ41" s="223"/>
      <c r="DGR41" s="223"/>
      <c r="DGS41" s="223"/>
      <c r="DGT41" s="223"/>
      <c r="DGU41" s="223"/>
      <c r="DGV41" s="223"/>
      <c r="DGW41" s="223"/>
      <c r="DGX41" s="223"/>
      <c r="DGY41" s="223"/>
      <c r="DGZ41" s="223"/>
      <c r="DHA41" s="223"/>
      <c r="DHB41" s="223"/>
      <c r="DHC41" s="223"/>
      <c r="DHD41" s="223"/>
      <c r="DHE41" s="223"/>
      <c r="DHF41" s="223"/>
      <c r="DHG41" s="223"/>
      <c r="DHH41" s="223"/>
      <c r="DHI41" s="223"/>
      <c r="DHJ41" s="223"/>
      <c r="DHK41" s="223"/>
      <c r="DHL41" s="223"/>
      <c r="DHM41" s="223"/>
      <c r="DHN41" s="223"/>
      <c r="DHO41" s="223"/>
      <c r="DHP41" s="223"/>
      <c r="DHQ41" s="223"/>
      <c r="DHR41" s="223"/>
      <c r="DHS41" s="223"/>
      <c r="DHT41" s="223"/>
      <c r="DHU41" s="223"/>
      <c r="DHV41" s="223"/>
      <c r="DHW41" s="223"/>
      <c r="DHX41" s="223"/>
      <c r="DHY41" s="223"/>
      <c r="DHZ41" s="223"/>
      <c r="DIA41" s="223"/>
      <c r="DIB41" s="223"/>
      <c r="DIC41" s="223"/>
      <c r="DID41" s="223"/>
      <c r="DIE41" s="223"/>
      <c r="DIF41" s="223"/>
      <c r="DIG41" s="223"/>
      <c r="DIH41" s="223"/>
      <c r="DII41" s="223"/>
      <c r="DIJ41" s="223"/>
      <c r="DIK41" s="223"/>
      <c r="DIL41" s="223"/>
      <c r="DIM41" s="223"/>
      <c r="DIN41" s="223"/>
      <c r="DIO41" s="223"/>
      <c r="DIP41" s="223"/>
      <c r="DIQ41" s="223"/>
      <c r="DIR41" s="223"/>
      <c r="DIS41" s="223"/>
      <c r="DIT41" s="223"/>
      <c r="DIU41" s="223"/>
      <c r="DIV41" s="223"/>
      <c r="DIW41" s="223"/>
      <c r="DIX41" s="223"/>
      <c r="DIY41" s="223"/>
      <c r="DIZ41" s="223"/>
      <c r="DJA41" s="223"/>
      <c r="DJB41" s="223"/>
      <c r="DJC41" s="223"/>
      <c r="DJD41" s="223"/>
      <c r="DJE41" s="223"/>
      <c r="DJF41" s="223"/>
      <c r="DJG41" s="223"/>
      <c r="DJH41" s="223"/>
      <c r="DJI41" s="223"/>
      <c r="DJJ41" s="223"/>
      <c r="DJK41" s="223"/>
      <c r="DJL41" s="223"/>
      <c r="DJM41" s="223"/>
      <c r="DJN41" s="223"/>
      <c r="DJO41" s="223"/>
      <c r="DJP41" s="223"/>
      <c r="DJQ41" s="223"/>
      <c r="DJR41" s="223"/>
      <c r="DJS41" s="223"/>
      <c r="DJT41" s="223"/>
      <c r="DJU41" s="223"/>
      <c r="DJV41" s="223"/>
      <c r="DJW41" s="223"/>
      <c r="DJX41" s="223"/>
      <c r="DJY41" s="223"/>
      <c r="DJZ41" s="223"/>
      <c r="DKA41" s="223"/>
      <c r="DKB41" s="223"/>
      <c r="DKC41" s="223"/>
      <c r="DKD41" s="223"/>
      <c r="DKE41" s="223"/>
      <c r="DKF41" s="223"/>
      <c r="DKG41" s="223"/>
      <c r="DKH41" s="223"/>
      <c r="DKI41" s="223"/>
      <c r="DKJ41" s="223"/>
      <c r="DKK41" s="223"/>
      <c r="DKL41" s="223"/>
      <c r="DKM41" s="223"/>
      <c r="DKN41" s="223"/>
      <c r="DKO41" s="223"/>
      <c r="DKP41" s="223"/>
      <c r="DKQ41" s="223"/>
      <c r="DKR41" s="223"/>
      <c r="DKS41" s="223"/>
      <c r="DKT41" s="223"/>
      <c r="DKU41" s="223"/>
      <c r="DKV41" s="223"/>
      <c r="DKW41" s="223"/>
      <c r="DKX41" s="223"/>
      <c r="DKY41" s="223"/>
      <c r="DKZ41" s="223"/>
      <c r="DLA41" s="223"/>
      <c r="DLB41" s="223"/>
      <c r="DLC41" s="223"/>
      <c r="DLD41" s="223"/>
      <c r="DLE41" s="223"/>
      <c r="DLF41" s="223"/>
      <c r="DLG41" s="223"/>
      <c r="DLH41" s="223"/>
      <c r="DLI41" s="223"/>
      <c r="DLJ41" s="223"/>
      <c r="DLK41" s="223"/>
      <c r="DLL41" s="223"/>
      <c r="DLM41" s="223"/>
      <c r="DLN41" s="223"/>
      <c r="DLO41" s="223"/>
      <c r="DLP41" s="223"/>
      <c r="DLQ41" s="223"/>
      <c r="DLR41" s="223"/>
      <c r="DLS41" s="223"/>
      <c r="DLT41" s="223"/>
      <c r="DLU41" s="223"/>
      <c r="DLV41" s="223"/>
      <c r="DLW41" s="223"/>
      <c r="DLX41" s="223"/>
      <c r="DLY41" s="223"/>
      <c r="DLZ41" s="223"/>
      <c r="DMA41" s="223"/>
      <c r="DMB41" s="223"/>
      <c r="DMC41" s="223"/>
      <c r="DMD41" s="223"/>
      <c r="DME41" s="223"/>
      <c r="DMF41" s="223"/>
      <c r="DMG41" s="223"/>
      <c r="DMH41" s="223"/>
      <c r="DMI41" s="223"/>
      <c r="DMJ41" s="223"/>
      <c r="DMK41" s="223"/>
      <c r="DML41" s="223"/>
      <c r="DMM41" s="223"/>
      <c r="DMN41" s="223"/>
      <c r="DMO41" s="223"/>
      <c r="DMP41" s="223"/>
      <c r="DMQ41" s="223"/>
      <c r="DMR41" s="223"/>
      <c r="DMS41" s="223"/>
      <c r="DMT41" s="223"/>
      <c r="DMU41" s="223"/>
      <c r="DMV41" s="223"/>
      <c r="DMW41" s="223"/>
      <c r="DMX41" s="223"/>
      <c r="DMY41" s="223"/>
      <c r="DMZ41" s="223"/>
      <c r="DNA41" s="223"/>
      <c r="DNB41" s="223"/>
      <c r="DNC41" s="223"/>
      <c r="DND41" s="223"/>
      <c r="DNE41" s="223"/>
      <c r="DNF41" s="223"/>
      <c r="DNG41" s="223"/>
      <c r="DNH41" s="223"/>
      <c r="DNI41" s="223"/>
      <c r="DNJ41" s="223"/>
      <c r="DNK41" s="223"/>
      <c r="DNL41" s="223"/>
      <c r="DNM41" s="223"/>
      <c r="DNN41" s="223"/>
      <c r="DNO41" s="223"/>
      <c r="DNP41" s="223"/>
      <c r="DNQ41" s="223"/>
      <c r="DNR41" s="223"/>
      <c r="DNS41" s="223"/>
      <c r="DNT41" s="223"/>
      <c r="DNU41" s="223"/>
      <c r="DNV41" s="223"/>
      <c r="DNW41" s="223"/>
      <c r="DNX41" s="223"/>
      <c r="DNY41" s="223"/>
      <c r="DNZ41" s="223"/>
      <c r="DOA41" s="223"/>
      <c r="DOB41" s="223"/>
      <c r="DOC41" s="223"/>
      <c r="DOD41" s="223"/>
      <c r="DOE41" s="223"/>
      <c r="DOF41" s="223"/>
      <c r="DOG41" s="223"/>
      <c r="DOH41" s="223"/>
      <c r="DOI41" s="223"/>
      <c r="DOJ41" s="223"/>
      <c r="DOK41" s="223"/>
      <c r="DOL41" s="223"/>
      <c r="DOM41" s="223"/>
      <c r="DON41" s="223"/>
      <c r="DOO41" s="223"/>
      <c r="DOP41" s="223"/>
      <c r="DOQ41" s="223"/>
      <c r="DOR41" s="223"/>
      <c r="DOS41" s="223"/>
      <c r="DOT41" s="223"/>
      <c r="DOU41" s="223"/>
      <c r="DOV41" s="223"/>
      <c r="DOW41" s="223"/>
      <c r="DOX41" s="223"/>
      <c r="DOY41" s="223"/>
      <c r="DOZ41" s="223"/>
      <c r="DPA41" s="223"/>
      <c r="DPB41" s="223"/>
      <c r="DPC41" s="223"/>
      <c r="DPD41" s="223"/>
      <c r="DPE41" s="223"/>
      <c r="DPF41" s="223"/>
      <c r="DPG41" s="223"/>
      <c r="DPH41" s="223"/>
      <c r="DPI41" s="223"/>
      <c r="DPJ41" s="223"/>
      <c r="DPK41" s="223"/>
      <c r="DPL41" s="223"/>
      <c r="DPM41" s="223"/>
      <c r="DPN41" s="223"/>
      <c r="DPO41" s="223"/>
      <c r="DPP41" s="223"/>
      <c r="DPQ41" s="223"/>
      <c r="DPR41" s="223"/>
      <c r="DPS41" s="223"/>
      <c r="DPT41" s="223"/>
      <c r="DPU41" s="223"/>
      <c r="DPV41" s="223"/>
      <c r="DPW41" s="223"/>
      <c r="DPX41" s="223"/>
      <c r="DPY41" s="223"/>
      <c r="DPZ41" s="223"/>
      <c r="DQA41" s="223"/>
      <c r="DQB41" s="223"/>
      <c r="DQC41" s="223"/>
      <c r="DQD41" s="223"/>
      <c r="DQE41" s="223"/>
      <c r="DQF41" s="223"/>
      <c r="DQG41" s="223"/>
      <c r="DQH41" s="223"/>
      <c r="DQI41" s="223"/>
      <c r="DQJ41" s="223"/>
      <c r="DQK41" s="223"/>
      <c r="DQL41" s="223"/>
      <c r="DQM41" s="223"/>
      <c r="DQN41" s="223"/>
      <c r="DQO41" s="223"/>
      <c r="DQP41" s="223"/>
      <c r="DQQ41" s="223"/>
      <c r="DQR41" s="223"/>
      <c r="DQS41" s="223"/>
      <c r="DQT41" s="223"/>
      <c r="DQU41" s="223"/>
      <c r="DQV41" s="223"/>
      <c r="DQW41" s="223"/>
      <c r="DQX41" s="223"/>
      <c r="DQY41" s="223"/>
      <c r="DQZ41" s="223"/>
      <c r="DRA41" s="223"/>
      <c r="DRB41" s="223"/>
      <c r="DRC41" s="223"/>
      <c r="DRD41" s="223"/>
      <c r="DRE41" s="223"/>
      <c r="DRF41" s="223"/>
      <c r="DRG41" s="223"/>
      <c r="DRH41" s="223"/>
      <c r="DRI41" s="223"/>
      <c r="DRJ41" s="223"/>
      <c r="DRK41" s="223"/>
      <c r="DRL41" s="223"/>
      <c r="DRM41" s="223"/>
      <c r="DRN41" s="223"/>
      <c r="DRO41" s="223"/>
      <c r="DRP41" s="223"/>
      <c r="DRQ41" s="223"/>
      <c r="DRR41" s="223"/>
      <c r="DRS41" s="223"/>
      <c r="DRT41" s="223"/>
      <c r="DRU41" s="223"/>
      <c r="DRV41" s="223"/>
      <c r="DRW41" s="223"/>
      <c r="DRX41" s="223"/>
      <c r="DRY41" s="223"/>
      <c r="DRZ41" s="223"/>
      <c r="DSA41" s="223"/>
      <c r="DSB41" s="223"/>
      <c r="DSC41" s="223"/>
      <c r="DSD41" s="223"/>
      <c r="DSE41" s="223"/>
      <c r="DSF41" s="223"/>
      <c r="DSG41" s="223"/>
      <c r="DSH41" s="223"/>
      <c r="DSI41" s="223"/>
      <c r="DSJ41" s="223"/>
      <c r="DSK41" s="223"/>
      <c r="DSL41" s="223"/>
      <c r="DSM41" s="223"/>
      <c r="DSN41" s="223"/>
      <c r="DSO41" s="223"/>
      <c r="DSP41" s="223"/>
      <c r="DSQ41" s="223"/>
      <c r="DSR41" s="223"/>
      <c r="DSS41" s="223"/>
      <c r="DST41" s="223"/>
      <c r="DSU41" s="223"/>
      <c r="DSV41" s="223"/>
      <c r="DSW41" s="223"/>
      <c r="DSX41" s="223"/>
      <c r="DSY41" s="223"/>
      <c r="DSZ41" s="223"/>
      <c r="DTA41" s="223"/>
      <c r="DTB41" s="223"/>
      <c r="DTC41" s="223"/>
      <c r="DTD41" s="223"/>
      <c r="DTE41" s="223"/>
      <c r="DTF41" s="223"/>
      <c r="DTG41" s="223"/>
      <c r="DTH41" s="223"/>
      <c r="DTI41" s="223"/>
      <c r="DTJ41" s="223"/>
      <c r="DTK41" s="223"/>
      <c r="DTL41" s="223"/>
      <c r="DTM41" s="223"/>
      <c r="DTN41" s="223"/>
      <c r="DTO41" s="223"/>
      <c r="DTP41" s="223"/>
      <c r="DTQ41" s="223"/>
      <c r="DTR41" s="223"/>
      <c r="DTS41" s="223"/>
      <c r="DTT41" s="223"/>
      <c r="DTU41" s="223"/>
      <c r="DTV41" s="223"/>
      <c r="DTW41" s="223"/>
      <c r="DTX41" s="223"/>
      <c r="DTY41" s="223"/>
      <c r="DTZ41" s="223"/>
      <c r="DUA41" s="223"/>
      <c r="DUB41" s="223"/>
      <c r="DUC41" s="223"/>
      <c r="DUD41" s="223"/>
      <c r="DUE41" s="223"/>
      <c r="DUF41" s="223"/>
      <c r="DUG41" s="223"/>
      <c r="DUH41" s="223"/>
      <c r="DUI41" s="223"/>
      <c r="DUJ41" s="223"/>
      <c r="DUK41" s="223"/>
      <c r="DUL41" s="223"/>
      <c r="DUM41" s="223"/>
      <c r="DUN41" s="223"/>
      <c r="DUO41" s="223"/>
      <c r="DUP41" s="223"/>
      <c r="DUQ41" s="223"/>
      <c r="DUR41" s="223"/>
      <c r="DUS41" s="223"/>
      <c r="DUT41" s="223"/>
      <c r="DUU41" s="223"/>
      <c r="DUV41" s="223"/>
      <c r="DUW41" s="223"/>
      <c r="DUX41" s="223"/>
      <c r="DUY41" s="223"/>
      <c r="DUZ41" s="223"/>
      <c r="DVA41" s="223"/>
      <c r="DVB41" s="223"/>
      <c r="DVC41" s="223"/>
      <c r="DVD41" s="223"/>
      <c r="DVE41" s="223"/>
      <c r="DVF41" s="223"/>
      <c r="DVG41" s="223"/>
      <c r="DVH41" s="223"/>
      <c r="DVI41" s="223"/>
      <c r="DVJ41" s="223"/>
      <c r="DVK41" s="223"/>
      <c r="DVL41" s="223"/>
      <c r="DVM41" s="223"/>
      <c r="DVN41" s="223"/>
      <c r="DVO41" s="223"/>
      <c r="DVP41" s="223"/>
      <c r="DVQ41" s="223"/>
      <c r="DVR41" s="223"/>
      <c r="DVS41" s="223"/>
      <c r="DVT41" s="223"/>
      <c r="DVU41" s="223"/>
      <c r="DVV41" s="223"/>
      <c r="DVW41" s="223"/>
      <c r="DVX41" s="223"/>
      <c r="DVY41" s="223"/>
      <c r="DVZ41" s="223"/>
      <c r="DWA41" s="223"/>
      <c r="DWB41" s="223"/>
      <c r="DWC41" s="223"/>
      <c r="DWD41" s="223"/>
      <c r="DWE41" s="223"/>
      <c r="DWF41" s="223"/>
      <c r="DWG41" s="223"/>
      <c r="DWH41" s="223"/>
      <c r="DWI41" s="223"/>
      <c r="DWJ41" s="223"/>
      <c r="DWK41" s="223"/>
      <c r="DWL41" s="223"/>
      <c r="DWM41" s="223"/>
      <c r="DWN41" s="223"/>
      <c r="DWO41" s="223"/>
      <c r="DWP41" s="223"/>
      <c r="DWQ41" s="223"/>
      <c r="DWR41" s="223"/>
      <c r="DWS41" s="223"/>
      <c r="DWT41" s="223"/>
      <c r="DWU41" s="223"/>
      <c r="DWV41" s="223"/>
      <c r="DWW41" s="223"/>
      <c r="DWX41" s="223"/>
      <c r="DWY41" s="223"/>
      <c r="DWZ41" s="223"/>
      <c r="DXA41" s="223"/>
      <c r="DXB41" s="223"/>
      <c r="DXC41" s="223"/>
      <c r="DXD41" s="223"/>
      <c r="DXE41" s="223"/>
      <c r="DXF41" s="223"/>
      <c r="DXG41" s="223"/>
      <c r="DXH41" s="223"/>
      <c r="DXI41" s="223"/>
      <c r="DXJ41" s="223"/>
      <c r="DXK41" s="223"/>
      <c r="DXL41" s="223"/>
      <c r="DXM41" s="223"/>
      <c r="DXN41" s="223"/>
      <c r="DXO41" s="223"/>
      <c r="DXP41" s="223"/>
      <c r="DXQ41" s="223"/>
      <c r="DXR41" s="223"/>
      <c r="DXS41" s="223"/>
      <c r="DXT41" s="223"/>
      <c r="DXU41" s="223"/>
      <c r="DXV41" s="223"/>
      <c r="DXW41" s="223"/>
      <c r="DXX41" s="223"/>
      <c r="DXY41" s="223"/>
      <c r="DXZ41" s="223"/>
      <c r="DYA41" s="223"/>
      <c r="DYB41" s="223"/>
      <c r="DYC41" s="223"/>
      <c r="DYD41" s="223"/>
      <c r="DYE41" s="223"/>
      <c r="DYF41" s="223"/>
      <c r="DYG41" s="223"/>
      <c r="DYH41" s="223"/>
      <c r="DYI41" s="223"/>
      <c r="DYJ41" s="223"/>
      <c r="DYK41" s="223"/>
      <c r="DYL41" s="223"/>
      <c r="DYM41" s="223"/>
      <c r="DYN41" s="223"/>
      <c r="DYO41" s="223"/>
      <c r="DYP41" s="223"/>
      <c r="DYQ41" s="223"/>
      <c r="DYR41" s="223"/>
      <c r="DYS41" s="223"/>
      <c r="DYT41" s="223"/>
      <c r="DYU41" s="223"/>
      <c r="DYV41" s="223"/>
      <c r="DYW41" s="223"/>
      <c r="DYX41" s="223"/>
      <c r="DYY41" s="223"/>
      <c r="DYZ41" s="223"/>
      <c r="DZA41" s="223"/>
      <c r="DZB41" s="223"/>
      <c r="DZC41" s="223"/>
      <c r="DZD41" s="223"/>
      <c r="DZE41" s="223"/>
      <c r="DZF41" s="223"/>
      <c r="DZG41" s="223"/>
      <c r="DZH41" s="223"/>
      <c r="DZI41" s="223"/>
      <c r="DZJ41" s="223"/>
      <c r="DZK41" s="223"/>
      <c r="DZL41" s="223"/>
      <c r="DZM41" s="223"/>
      <c r="DZN41" s="223"/>
      <c r="DZO41" s="223"/>
      <c r="DZP41" s="223"/>
      <c r="DZQ41" s="223"/>
      <c r="DZR41" s="223"/>
      <c r="DZS41" s="223"/>
      <c r="DZT41" s="223"/>
      <c r="DZU41" s="223"/>
      <c r="DZV41" s="223"/>
      <c r="DZW41" s="223"/>
      <c r="DZX41" s="223"/>
      <c r="DZY41" s="223"/>
      <c r="DZZ41" s="223"/>
      <c r="EAA41" s="223"/>
      <c r="EAB41" s="223"/>
      <c r="EAC41" s="223"/>
      <c r="EAD41" s="223"/>
      <c r="EAE41" s="223"/>
      <c r="EAF41" s="223"/>
      <c r="EAG41" s="223"/>
      <c r="EAH41" s="223"/>
      <c r="EAI41" s="223"/>
      <c r="EAJ41" s="223"/>
      <c r="EAK41" s="223"/>
      <c r="EAL41" s="223"/>
      <c r="EAM41" s="223"/>
      <c r="EAN41" s="223"/>
      <c r="EAO41" s="223"/>
      <c r="EAP41" s="223"/>
      <c r="EAQ41" s="223"/>
      <c r="EAR41" s="223"/>
      <c r="EAS41" s="223"/>
      <c r="EAT41" s="223"/>
      <c r="EAU41" s="223"/>
      <c r="EAV41" s="223"/>
      <c r="EAW41" s="223"/>
      <c r="EAX41" s="223"/>
      <c r="EAY41" s="223"/>
      <c r="EAZ41" s="223"/>
      <c r="EBA41" s="223"/>
      <c r="EBB41" s="223"/>
      <c r="EBC41" s="223"/>
      <c r="EBD41" s="223"/>
      <c r="EBE41" s="223"/>
      <c r="EBF41" s="223"/>
      <c r="EBG41" s="223"/>
      <c r="EBH41" s="223"/>
      <c r="EBI41" s="223"/>
      <c r="EBJ41" s="223"/>
      <c r="EBK41" s="223"/>
      <c r="EBL41" s="223"/>
      <c r="EBM41" s="223"/>
      <c r="EBN41" s="223"/>
      <c r="EBO41" s="223"/>
      <c r="EBP41" s="223"/>
      <c r="EBQ41" s="223"/>
      <c r="EBR41" s="223"/>
      <c r="EBS41" s="223"/>
      <c r="EBT41" s="223"/>
      <c r="EBU41" s="223"/>
      <c r="EBV41" s="223"/>
      <c r="EBW41" s="223"/>
      <c r="EBX41" s="223"/>
      <c r="EBY41" s="223"/>
      <c r="EBZ41" s="223"/>
      <c r="ECA41" s="223"/>
      <c r="ECB41" s="223"/>
      <c r="ECC41" s="223"/>
      <c r="ECD41" s="223"/>
      <c r="ECE41" s="223"/>
      <c r="ECF41" s="223"/>
      <c r="ECG41" s="223"/>
      <c r="ECH41" s="223"/>
      <c r="ECI41" s="223"/>
      <c r="ECJ41" s="223"/>
      <c r="ECK41" s="223"/>
      <c r="ECL41" s="223"/>
      <c r="ECM41" s="223"/>
      <c r="ECN41" s="223"/>
      <c r="ECO41" s="223"/>
      <c r="ECP41" s="223"/>
      <c r="ECQ41" s="223"/>
      <c r="ECR41" s="223"/>
      <c r="ECS41" s="223"/>
      <c r="ECT41" s="223"/>
      <c r="ECU41" s="223"/>
      <c r="ECV41" s="223"/>
      <c r="ECW41" s="223"/>
      <c r="ECX41" s="223"/>
      <c r="ECY41" s="223"/>
      <c r="ECZ41" s="223"/>
      <c r="EDA41" s="223"/>
      <c r="EDB41" s="223"/>
      <c r="EDC41" s="223"/>
      <c r="EDD41" s="223"/>
      <c r="EDE41" s="223"/>
      <c r="EDF41" s="223"/>
      <c r="EDG41" s="223"/>
      <c r="EDH41" s="223"/>
      <c r="EDI41" s="223"/>
      <c r="EDJ41" s="223"/>
      <c r="EDK41" s="223"/>
      <c r="EDL41" s="223"/>
      <c r="EDM41" s="223"/>
      <c r="EDN41" s="223"/>
      <c r="EDO41" s="223"/>
      <c r="EDP41" s="223"/>
      <c r="EDQ41" s="223"/>
      <c r="EDR41" s="223"/>
      <c r="EDS41" s="223"/>
      <c r="EDT41" s="223"/>
      <c r="EDU41" s="223"/>
      <c r="EDV41" s="223"/>
      <c r="EDW41" s="223"/>
      <c r="EDX41" s="223"/>
      <c r="EDY41" s="223"/>
      <c r="EDZ41" s="223"/>
      <c r="EEA41" s="223"/>
      <c r="EEB41" s="223"/>
      <c r="EEC41" s="223"/>
      <c r="EED41" s="223"/>
      <c r="EEE41" s="223"/>
      <c r="EEF41" s="223"/>
      <c r="EEG41" s="223"/>
      <c r="EEH41" s="223"/>
      <c r="EEI41" s="223"/>
      <c r="EEJ41" s="223"/>
      <c r="EEK41" s="223"/>
      <c r="EEL41" s="223"/>
      <c r="EEM41" s="223"/>
      <c r="EEN41" s="223"/>
      <c r="EEO41" s="223"/>
      <c r="EEP41" s="223"/>
      <c r="EEQ41" s="223"/>
      <c r="EER41" s="223"/>
      <c r="EES41" s="223"/>
      <c r="EET41" s="223"/>
      <c r="EEU41" s="223"/>
      <c r="EEV41" s="223"/>
      <c r="EEW41" s="223"/>
      <c r="EEX41" s="223"/>
      <c r="EEY41" s="223"/>
      <c r="EEZ41" s="223"/>
      <c r="EFA41" s="223"/>
      <c r="EFB41" s="223"/>
      <c r="EFC41" s="223"/>
      <c r="EFD41" s="223"/>
      <c r="EFE41" s="223"/>
      <c r="EFF41" s="223"/>
      <c r="EFG41" s="223"/>
      <c r="EFH41" s="223"/>
      <c r="EFI41" s="223"/>
      <c r="EFJ41" s="223"/>
      <c r="EFK41" s="223"/>
      <c r="EFL41" s="223"/>
      <c r="EFM41" s="223"/>
      <c r="EFN41" s="223"/>
      <c r="EFO41" s="223"/>
      <c r="EFP41" s="223"/>
      <c r="EFQ41" s="223"/>
      <c r="EFR41" s="223"/>
      <c r="EFS41" s="223"/>
      <c r="EFT41" s="223"/>
      <c r="EFU41" s="223"/>
      <c r="EFV41" s="223"/>
      <c r="EFW41" s="223"/>
      <c r="EFX41" s="223"/>
      <c r="EFY41" s="223"/>
      <c r="EFZ41" s="223"/>
      <c r="EGA41" s="223"/>
      <c r="EGB41" s="223"/>
      <c r="EGC41" s="223"/>
      <c r="EGD41" s="223"/>
      <c r="EGE41" s="223"/>
      <c r="EGF41" s="223"/>
      <c r="EGG41" s="223"/>
      <c r="EGH41" s="223"/>
      <c r="EGI41" s="223"/>
      <c r="EGJ41" s="223"/>
      <c r="EGK41" s="223"/>
      <c r="EGL41" s="223"/>
      <c r="EGM41" s="223"/>
      <c r="EGN41" s="223"/>
      <c r="EGO41" s="223"/>
      <c r="EGP41" s="223"/>
      <c r="EGQ41" s="223"/>
      <c r="EGR41" s="223"/>
      <c r="EGS41" s="223"/>
      <c r="EGT41" s="223"/>
      <c r="EGU41" s="223"/>
      <c r="EGV41" s="223"/>
      <c r="EGW41" s="223"/>
      <c r="EGX41" s="223"/>
      <c r="EGY41" s="223"/>
      <c r="EGZ41" s="223"/>
      <c r="EHA41" s="223"/>
      <c r="EHB41" s="223"/>
      <c r="EHC41" s="223"/>
      <c r="EHD41" s="223"/>
      <c r="EHE41" s="223"/>
      <c r="EHF41" s="223"/>
      <c r="EHG41" s="223"/>
      <c r="EHH41" s="223"/>
      <c r="EHI41" s="223"/>
      <c r="EHJ41" s="223"/>
      <c r="EHK41" s="223"/>
      <c r="EHL41" s="223"/>
      <c r="EHM41" s="223"/>
      <c r="EHN41" s="223"/>
      <c r="EHO41" s="223"/>
      <c r="EHP41" s="223"/>
      <c r="EHQ41" s="223"/>
      <c r="EHR41" s="223"/>
      <c r="EHS41" s="223"/>
      <c r="EHT41" s="223"/>
      <c r="EHU41" s="223"/>
      <c r="EHV41" s="223"/>
      <c r="EHW41" s="223"/>
      <c r="EHX41" s="223"/>
      <c r="EHY41" s="223"/>
      <c r="EHZ41" s="223"/>
      <c r="EIA41" s="223"/>
      <c r="EIB41" s="223"/>
      <c r="EIC41" s="223"/>
      <c r="EID41" s="223"/>
      <c r="EIE41" s="223"/>
      <c r="EIF41" s="223"/>
      <c r="EIG41" s="223"/>
      <c r="EIH41" s="223"/>
      <c r="EII41" s="223"/>
      <c r="EIJ41" s="223"/>
      <c r="EIK41" s="223"/>
      <c r="EIL41" s="223"/>
      <c r="EIM41" s="223"/>
      <c r="EIN41" s="223"/>
      <c r="EIO41" s="223"/>
      <c r="EIP41" s="223"/>
      <c r="EIQ41" s="223"/>
      <c r="EIR41" s="223"/>
      <c r="EIS41" s="223"/>
      <c r="EIT41" s="223"/>
      <c r="EIU41" s="223"/>
      <c r="EIV41" s="223"/>
      <c r="EIW41" s="223"/>
      <c r="EIX41" s="223"/>
      <c r="EIY41" s="223"/>
      <c r="EIZ41" s="223"/>
      <c r="EJA41" s="223"/>
      <c r="EJB41" s="223"/>
      <c r="EJC41" s="223"/>
      <c r="EJD41" s="223"/>
      <c r="EJE41" s="223"/>
      <c r="EJF41" s="223"/>
      <c r="EJG41" s="223"/>
      <c r="EJH41" s="223"/>
      <c r="EJI41" s="223"/>
      <c r="EJJ41" s="223"/>
      <c r="EJK41" s="223"/>
      <c r="EJL41" s="223"/>
      <c r="EJM41" s="223"/>
      <c r="EJN41" s="223"/>
      <c r="EJO41" s="223"/>
      <c r="EJP41" s="223"/>
      <c r="EJQ41" s="223"/>
      <c r="EJR41" s="223"/>
      <c r="EJS41" s="223"/>
      <c r="EJT41" s="223"/>
      <c r="EJU41" s="223"/>
      <c r="EJV41" s="223"/>
      <c r="EJW41" s="223"/>
      <c r="EJX41" s="223"/>
      <c r="EJY41" s="223"/>
      <c r="EJZ41" s="223"/>
      <c r="EKA41" s="223"/>
      <c r="EKB41" s="223"/>
      <c r="EKC41" s="223"/>
      <c r="EKD41" s="223"/>
      <c r="EKE41" s="223"/>
      <c r="EKF41" s="223"/>
      <c r="EKG41" s="223"/>
      <c r="EKH41" s="223"/>
      <c r="EKI41" s="223"/>
      <c r="EKJ41" s="223"/>
      <c r="EKK41" s="223"/>
      <c r="EKL41" s="223"/>
      <c r="EKM41" s="223"/>
      <c r="EKN41" s="223"/>
      <c r="EKO41" s="223"/>
      <c r="EKP41" s="223"/>
      <c r="EKQ41" s="223"/>
      <c r="EKR41" s="223"/>
      <c r="EKS41" s="223"/>
      <c r="EKT41" s="223"/>
      <c r="EKU41" s="223"/>
      <c r="EKV41" s="223"/>
      <c r="EKW41" s="223"/>
      <c r="EKX41" s="223"/>
      <c r="EKY41" s="223"/>
      <c r="EKZ41" s="223"/>
      <c r="ELA41" s="223"/>
      <c r="ELB41" s="223"/>
      <c r="ELC41" s="223"/>
      <c r="ELD41" s="223"/>
      <c r="ELE41" s="223"/>
      <c r="ELF41" s="223"/>
      <c r="ELG41" s="223"/>
      <c r="ELH41" s="223"/>
      <c r="ELI41" s="223"/>
      <c r="ELJ41" s="223"/>
      <c r="ELK41" s="223"/>
      <c r="ELL41" s="223"/>
      <c r="ELM41" s="223"/>
      <c r="ELN41" s="223"/>
      <c r="ELO41" s="223"/>
      <c r="ELP41" s="223"/>
      <c r="ELQ41" s="223"/>
      <c r="ELR41" s="223"/>
      <c r="ELS41" s="223"/>
      <c r="ELT41" s="223"/>
      <c r="ELU41" s="223"/>
      <c r="ELV41" s="223"/>
      <c r="ELW41" s="223"/>
      <c r="ELX41" s="223"/>
      <c r="ELY41" s="223"/>
      <c r="ELZ41" s="223"/>
      <c r="EMA41" s="223"/>
      <c r="EMB41" s="223"/>
      <c r="EMC41" s="223"/>
      <c r="EMD41" s="223"/>
      <c r="EME41" s="223"/>
      <c r="EMF41" s="223"/>
      <c r="EMG41" s="223"/>
      <c r="EMH41" s="223"/>
      <c r="EMI41" s="223"/>
      <c r="EMJ41" s="223"/>
      <c r="EMK41" s="223"/>
      <c r="EML41" s="223"/>
      <c r="EMM41" s="223"/>
      <c r="EMN41" s="223"/>
      <c r="EMO41" s="223"/>
      <c r="EMP41" s="223"/>
      <c r="EMQ41" s="223"/>
      <c r="EMR41" s="223"/>
      <c r="EMS41" s="223"/>
      <c r="EMT41" s="223"/>
      <c r="EMU41" s="223"/>
      <c r="EMV41" s="223"/>
      <c r="EMW41" s="223"/>
      <c r="EMX41" s="223"/>
      <c r="EMY41" s="223"/>
      <c r="EMZ41" s="223"/>
      <c r="ENA41" s="223"/>
      <c r="ENB41" s="223"/>
      <c r="ENC41" s="223"/>
      <c r="END41" s="223"/>
      <c r="ENE41" s="223"/>
      <c r="ENF41" s="223"/>
      <c r="ENG41" s="223"/>
      <c r="ENH41" s="223"/>
      <c r="ENI41" s="223"/>
      <c r="ENJ41" s="223"/>
      <c r="ENK41" s="223"/>
      <c r="ENL41" s="223"/>
      <c r="ENM41" s="223"/>
      <c r="ENN41" s="223"/>
      <c r="ENO41" s="223"/>
      <c r="ENP41" s="223"/>
      <c r="ENQ41" s="223"/>
      <c r="ENR41" s="223"/>
      <c r="ENS41" s="223"/>
      <c r="ENT41" s="223"/>
      <c r="ENU41" s="223"/>
      <c r="ENV41" s="223"/>
      <c r="ENW41" s="223"/>
      <c r="ENX41" s="223"/>
      <c r="ENY41" s="223"/>
      <c r="ENZ41" s="223"/>
      <c r="EOA41" s="223"/>
      <c r="EOB41" s="223"/>
      <c r="EOC41" s="223"/>
      <c r="EOD41" s="223"/>
      <c r="EOE41" s="223"/>
      <c r="EOF41" s="223"/>
      <c r="EOG41" s="223"/>
      <c r="EOH41" s="223"/>
      <c r="EOI41" s="223"/>
      <c r="EOJ41" s="223"/>
      <c r="EOK41" s="223"/>
      <c r="EOL41" s="223"/>
      <c r="EOM41" s="223"/>
      <c r="EON41" s="223"/>
      <c r="EOO41" s="223"/>
      <c r="EOP41" s="223"/>
      <c r="EOQ41" s="223"/>
      <c r="EOR41" s="223"/>
      <c r="EOS41" s="223"/>
      <c r="EOT41" s="223"/>
      <c r="EOU41" s="223"/>
      <c r="EOV41" s="223"/>
      <c r="EOW41" s="223"/>
      <c r="EOX41" s="223"/>
      <c r="EOY41" s="223"/>
      <c r="EOZ41" s="223"/>
      <c r="EPA41" s="223"/>
      <c r="EPB41" s="223"/>
      <c r="EPC41" s="223"/>
      <c r="EPD41" s="223"/>
      <c r="EPE41" s="223"/>
      <c r="EPF41" s="223"/>
      <c r="EPG41" s="223"/>
      <c r="EPH41" s="223"/>
      <c r="EPI41" s="223"/>
      <c r="EPJ41" s="223"/>
      <c r="EPK41" s="223"/>
      <c r="EPL41" s="223"/>
      <c r="EPM41" s="223"/>
      <c r="EPN41" s="223"/>
      <c r="EPO41" s="223"/>
      <c r="EPP41" s="223"/>
      <c r="EPQ41" s="223"/>
      <c r="EPR41" s="223"/>
      <c r="EPS41" s="223"/>
      <c r="EPT41" s="223"/>
      <c r="EPU41" s="223"/>
      <c r="EPV41" s="223"/>
      <c r="EPW41" s="223"/>
      <c r="EPX41" s="223"/>
      <c r="EPY41" s="223"/>
      <c r="EPZ41" s="223"/>
      <c r="EQA41" s="223"/>
      <c r="EQB41" s="223"/>
      <c r="EQC41" s="223"/>
      <c r="EQD41" s="223"/>
      <c r="EQE41" s="223"/>
      <c r="EQF41" s="223"/>
      <c r="EQG41" s="223"/>
      <c r="EQH41" s="223"/>
      <c r="EQI41" s="223"/>
      <c r="EQJ41" s="223"/>
      <c r="EQK41" s="223"/>
      <c r="EQL41" s="223"/>
      <c r="EQM41" s="223"/>
      <c r="EQN41" s="223"/>
      <c r="EQO41" s="223"/>
      <c r="EQP41" s="223"/>
      <c r="EQQ41" s="223"/>
      <c r="EQR41" s="223"/>
      <c r="EQS41" s="223"/>
      <c r="EQT41" s="223"/>
      <c r="EQU41" s="223"/>
      <c r="EQV41" s="223"/>
      <c r="EQW41" s="223"/>
      <c r="EQX41" s="223"/>
      <c r="EQY41" s="223"/>
      <c r="EQZ41" s="223"/>
      <c r="ERA41" s="223"/>
      <c r="ERB41" s="223"/>
      <c r="ERC41" s="223"/>
      <c r="ERD41" s="223"/>
      <c r="ERE41" s="223"/>
      <c r="ERF41" s="223"/>
      <c r="ERG41" s="223"/>
      <c r="ERH41" s="223"/>
      <c r="ERI41" s="223"/>
      <c r="ERJ41" s="223"/>
      <c r="ERK41" s="223"/>
      <c r="ERL41" s="223"/>
      <c r="ERM41" s="223"/>
      <c r="ERN41" s="223"/>
      <c r="ERO41" s="223"/>
      <c r="ERP41" s="223"/>
      <c r="ERQ41" s="223"/>
      <c r="ERR41" s="223"/>
      <c r="ERS41" s="223"/>
      <c r="ERT41" s="223"/>
      <c r="ERU41" s="223"/>
      <c r="ERV41" s="223"/>
      <c r="ERW41" s="223"/>
      <c r="ERX41" s="223"/>
      <c r="ERY41" s="223"/>
      <c r="ERZ41" s="223"/>
      <c r="ESA41" s="223"/>
      <c r="ESB41" s="223"/>
      <c r="ESC41" s="223"/>
      <c r="ESD41" s="223"/>
      <c r="ESE41" s="223"/>
      <c r="ESF41" s="223"/>
      <c r="ESG41" s="223"/>
      <c r="ESH41" s="223"/>
      <c r="ESI41" s="223"/>
      <c r="ESJ41" s="223"/>
      <c r="ESK41" s="223"/>
      <c r="ESL41" s="223"/>
      <c r="ESM41" s="223"/>
      <c r="ESN41" s="223"/>
      <c r="ESO41" s="223"/>
      <c r="ESP41" s="223"/>
      <c r="ESQ41" s="223"/>
      <c r="ESR41" s="223"/>
      <c r="ESS41" s="223"/>
      <c r="EST41" s="223"/>
      <c r="ESU41" s="223"/>
      <c r="ESV41" s="223"/>
      <c r="ESW41" s="223"/>
      <c r="ESX41" s="223"/>
      <c r="ESY41" s="223"/>
      <c r="ESZ41" s="223"/>
      <c r="ETA41" s="223"/>
      <c r="ETB41" s="223"/>
      <c r="ETC41" s="223"/>
      <c r="ETD41" s="223"/>
      <c r="ETE41" s="223"/>
      <c r="ETF41" s="223"/>
      <c r="ETG41" s="223"/>
      <c r="ETH41" s="223"/>
      <c r="ETI41" s="223"/>
      <c r="ETJ41" s="223"/>
      <c r="ETK41" s="223"/>
      <c r="ETL41" s="223"/>
      <c r="ETM41" s="223"/>
      <c r="ETN41" s="223"/>
      <c r="ETO41" s="223"/>
      <c r="ETP41" s="223"/>
      <c r="ETQ41" s="223"/>
      <c r="ETR41" s="223"/>
      <c r="ETS41" s="223"/>
      <c r="ETT41" s="223"/>
      <c r="ETU41" s="223"/>
      <c r="ETV41" s="223"/>
      <c r="ETW41" s="223"/>
      <c r="ETX41" s="223"/>
      <c r="ETY41" s="223"/>
      <c r="ETZ41" s="223"/>
      <c r="EUA41" s="223"/>
      <c r="EUB41" s="223"/>
      <c r="EUC41" s="223"/>
      <c r="EUD41" s="223"/>
      <c r="EUE41" s="223"/>
      <c r="EUF41" s="223"/>
      <c r="EUG41" s="223"/>
      <c r="EUH41" s="223"/>
      <c r="EUI41" s="223"/>
      <c r="EUJ41" s="223"/>
      <c r="EUK41" s="223"/>
      <c r="EUL41" s="223"/>
      <c r="EUM41" s="223"/>
      <c r="EUN41" s="223"/>
      <c r="EUO41" s="223"/>
      <c r="EUP41" s="223"/>
      <c r="EUQ41" s="223"/>
      <c r="EUR41" s="223"/>
      <c r="EUS41" s="223"/>
      <c r="EUT41" s="223"/>
      <c r="EUU41" s="223"/>
      <c r="EUV41" s="223"/>
      <c r="EUW41" s="223"/>
      <c r="EUX41" s="223"/>
      <c r="EUY41" s="223"/>
      <c r="EUZ41" s="223"/>
      <c r="EVA41" s="223"/>
      <c r="EVB41" s="223"/>
      <c r="EVC41" s="223"/>
      <c r="EVD41" s="223"/>
      <c r="EVE41" s="223"/>
      <c r="EVF41" s="223"/>
      <c r="EVG41" s="223"/>
      <c r="EVH41" s="223"/>
      <c r="EVI41" s="223"/>
      <c r="EVJ41" s="223"/>
      <c r="EVK41" s="223"/>
      <c r="EVL41" s="223"/>
      <c r="EVM41" s="223"/>
      <c r="EVN41" s="223"/>
      <c r="EVO41" s="223"/>
      <c r="EVP41" s="223"/>
      <c r="EVQ41" s="223"/>
      <c r="EVR41" s="223"/>
      <c r="EVS41" s="223"/>
      <c r="EVT41" s="223"/>
      <c r="EVU41" s="223"/>
      <c r="EVV41" s="223"/>
      <c r="EVW41" s="223"/>
      <c r="EVX41" s="223"/>
      <c r="EVY41" s="223"/>
      <c r="EVZ41" s="223"/>
      <c r="EWA41" s="223"/>
      <c r="EWB41" s="223"/>
      <c r="EWC41" s="223"/>
      <c r="EWD41" s="223"/>
      <c r="EWE41" s="223"/>
      <c r="EWF41" s="223"/>
      <c r="EWG41" s="223"/>
      <c r="EWH41" s="223"/>
      <c r="EWI41" s="223"/>
      <c r="EWJ41" s="223"/>
      <c r="EWK41" s="223"/>
      <c r="EWL41" s="223"/>
      <c r="EWM41" s="223"/>
      <c r="EWN41" s="223"/>
      <c r="EWO41" s="223"/>
      <c r="EWP41" s="223"/>
      <c r="EWQ41" s="223"/>
      <c r="EWR41" s="223"/>
      <c r="EWS41" s="223"/>
      <c r="EWT41" s="223"/>
      <c r="EWU41" s="223"/>
      <c r="EWV41" s="223"/>
      <c r="EWW41" s="223"/>
      <c r="EWX41" s="223"/>
      <c r="EWY41" s="223"/>
      <c r="EWZ41" s="223"/>
      <c r="EXA41" s="223"/>
      <c r="EXB41" s="223"/>
      <c r="EXC41" s="223"/>
      <c r="EXD41" s="223"/>
      <c r="EXE41" s="223"/>
      <c r="EXF41" s="223"/>
      <c r="EXG41" s="223"/>
      <c r="EXH41" s="223"/>
      <c r="EXI41" s="223"/>
      <c r="EXJ41" s="223"/>
      <c r="EXK41" s="223"/>
      <c r="EXL41" s="223"/>
      <c r="EXM41" s="223"/>
      <c r="EXN41" s="223"/>
      <c r="EXO41" s="223"/>
      <c r="EXP41" s="223"/>
      <c r="EXQ41" s="223"/>
      <c r="EXR41" s="223"/>
      <c r="EXS41" s="223"/>
      <c r="EXT41" s="223"/>
      <c r="EXU41" s="223"/>
      <c r="EXV41" s="223"/>
      <c r="EXW41" s="223"/>
      <c r="EXX41" s="223"/>
      <c r="EXY41" s="223"/>
      <c r="EXZ41" s="223"/>
      <c r="EYA41" s="223"/>
      <c r="EYB41" s="223"/>
      <c r="EYC41" s="223"/>
      <c r="EYD41" s="223"/>
      <c r="EYE41" s="223"/>
      <c r="EYF41" s="223"/>
      <c r="EYG41" s="223"/>
      <c r="EYH41" s="223"/>
      <c r="EYI41" s="223"/>
      <c r="EYJ41" s="223"/>
      <c r="EYK41" s="223"/>
      <c r="EYL41" s="223"/>
      <c r="EYM41" s="223"/>
      <c r="EYN41" s="223"/>
      <c r="EYO41" s="223"/>
      <c r="EYP41" s="223"/>
      <c r="EYQ41" s="223"/>
      <c r="EYR41" s="223"/>
      <c r="EYS41" s="223"/>
      <c r="EYT41" s="223"/>
      <c r="EYU41" s="223"/>
      <c r="EYV41" s="223"/>
      <c r="EYW41" s="223"/>
      <c r="EYX41" s="223"/>
      <c r="EYY41" s="223"/>
      <c r="EYZ41" s="223"/>
      <c r="EZA41" s="223"/>
      <c r="EZB41" s="223"/>
      <c r="EZC41" s="223"/>
      <c r="EZD41" s="223"/>
      <c r="EZE41" s="223"/>
      <c r="EZF41" s="223"/>
      <c r="EZG41" s="223"/>
      <c r="EZH41" s="223"/>
      <c r="EZI41" s="223"/>
      <c r="EZJ41" s="223"/>
      <c r="EZK41" s="223"/>
      <c r="EZL41" s="223"/>
      <c r="EZM41" s="223"/>
      <c r="EZN41" s="223"/>
      <c r="EZO41" s="223"/>
      <c r="EZP41" s="223"/>
      <c r="EZQ41" s="223"/>
      <c r="EZR41" s="223"/>
      <c r="EZS41" s="223"/>
      <c r="EZT41" s="223"/>
      <c r="EZU41" s="223"/>
      <c r="EZV41" s="223"/>
      <c r="EZW41" s="223"/>
      <c r="EZX41" s="223"/>
      <c r="EZY41" s="223"/>
      <c r="EZZ41" s="223"/>
      <c r="FAA41" s="223"/>
      <c r="FAB41" s="223"/>
      <c r="FAC41" s="223"/>
      <c r="FAD41" s="223"/>
      <c r="FAE41" s="223"/>
      <c r="FAF41" s="223"/>
      <c r="FAG41" s="223"/>
      <c r="FAH41" s="223"/>
      <c r="FAI41" s="223"/>
      <c r="FAJ41" s="223"/>
      <c r="FAK41" s="223"/>
      <c r="FAL41" s="223"/>
      <c r="FAM41" s="223"/>
      <c r="FAN41" s="223"/>
      <c r="FAO41" s="223"/>
      <c r="FAP41" s="223"/>
      <c r="FAQ41" s="223"/>
      <c r="FAR41" s="223"/>
      <c r="FAS41" s="223"/>
      <c r="FAT41" s="223"/>
      <c r="FAU41" s="223"/>
      <c r="FAV41" s="223"/>
      <c r="FAW41" s="223"/>
      <c r="FAX41" s="223"/>
      <c r="FAY41" s="223"/>
      <c r="FAZ41" s="223"/>
      <c r="FBA41" s="223"/>
      <c r="FBB41" s="223"/>
      <c r="FBC41" s="223"/>
      <c r="FBD41" s="223"/>
      <c r="FBE41" s="223"/>
      <c r="FBF41" s="223"/>
      <c r="FBG41" s="223"/>
      <c r="FBH41" s="223"/>
      <c r="FBI41" s="223"/>
      <c r="FBJ41" s="223"/>
      <c r="FBK41" s="223"/>
      <c r="FBL41" s="223"/>
      <c r="FBM41" s="223"/>
      <c r="FBN41" s="223"/>
      <c r="FBO41" s="223"/>
      <c r="FBP41" s="223"/>
      <c r="FBQ41" s="223"/>
      <c r="FBR41" s="223"/>
      <c r="FBS41" s="223"/>
      <c r="FBT41" s="223"/>
      <c r="FBU41" s="223"/>
      <c r="FBV41" s="223"/>
      <c r="FBW41" s="223"/>
      <c r="FBX41" s="223"/>
      <c r="FBY41" s="223"/>
      <c r="FBZ41" s="223"/>
      <c r="FCA41" s="223"/>
      <c r="FCB41" s="223"/>
      <c r="FCC41" s="223"/>
      <c r="FCD41" s="223"/>
      <c r="FCE41" s="223"/>
      <c r="FCF41" s="223"/>
      <c r="FCG41" s="223"/>
      <c r="FCH41" s="223"/>
      <c r="FCI41" s="223"/>
      <c r="FCJ41" s="223"/>
      <c r="FCK41" s="223"/>
      <c r="FCL41" s="223"/>
      <c r="FCM41" s="223"/>
      <c r="FCN41" s="223"/>
      <c r="FCO41" s="223"/>
      <c r="FCP41" s="223"/>
      <c r="FCQ41" s="223"/>
      <c r="FCR41" s="223"/>
      <c r="FCS41" s="223"/>
      <c r="FCT41" s="223"/>
      <c r="FCU41" s="223"/>
      <c r="FCV41" s="223"/>
      <c r="FCW41" s="223"/>
      <c r="FCX41" s="223"/>
      <c r="FCY41" s="223"/>
      <c r="FCZ41" s="223"/>
      <c r="FDA41" s="223"/>
      <c r="FDB41" s="223"/>
      <c r="FDC41" s="223"/>
      <c r="FDD41" s="223"/>
      <c r="FDE41" s="223"/>
      <c r="FDF41" s="223"/>
      <c r="FDG41" s="223"/>
      <c r="FDH41" s="223"/>
      <c r="FDI41" s="223"/>
      <c r="FDJ41" s="223"/>
      <c r="FDK41" s="223"/>
      <c r="FDL41" s="223"/>
      <c r="FDM41" s="223"/>
      <c r="FDN41" s="223"/>
      <c r="FDO41" s="223"/>
      <c r="FDP41" s="223"/>
      <c r="FDQ41" s="223"/>
      <c r="FDR41" s="223"/>
      <c r="FDS41" s="223"/>
      <c r="FDT41" s="223"/>
      <c r="FDU41" s="223"/>
      <c r="FDV41" s="223"/>
      <c r="FDW41" s="223"/>
      <c r="FDX41" s="223"/>
      <c r="FDY41" s="223"/>
      <c r="FDZ41" s="223"/>
      <c r="FEA41" s="223"/>
      <c r="FEB41" s="223"/>
      <c r="FEC41" s="223"/>
      <c r="FED41" s="223"/>
      <c r="FEE41" s="223"/>
      <c r="FEF41" s="223"/>
      <c r="FEG41" s="223"/>
      <c r="FEH41" s="223"/>
      <c r="FEI41" s="223"/>
      <c r="FEJ41" s="223"/>
      <c r="FEK41" s="223"/>
      <c r="FEL41" s="223"/>
      <c r="FEM41" s="223"/>
      <c r="FEN41" s="223"/>
      <c r="FEO41" s="223"/>
      <c r="FEP41" s="223"/>
      <c r="FEQ41" s="223"/>
      <c r="FER41" s="223"/>
      <c r="FES41" s="223"/>
      <c r="FET41" s="223"/>
      <c r="FEU41" s="223"/>
      <c r="FEV41" s="223"/>
      <c r="FEW41" s="223"/>
      <c r="FEX41" s="223"/>
      <c r="FEY41" s="223"/>
      <c r="FEZ41" s="223"/>
      <c r="FFA41" s="223"/>
      <c r="FFB41" s="223"/>
      <c r="FFC41" s="223"/>
      <c r="FFD41" s="223"/>
      <c r="FFE41" s="223"/>
      <c r="FFF41" s="223"/>
      <c r="FFG41" s="223"/>
      <c r="FFH41" s="223"/>
      <c r="FFI41" s="223"/>
      <c r="FFJ41" s="223"/>
      <c r="FFK41" s="223"/>
      <c r="FFL41" s="223"/>
      <c r="FFM41" s="223"/>
      <c r="FFN41" s="223"/>
      <c r="FFO41" s="223"/>
      <c r="FFP41" s="223"/>
      <c r="FFQ41" s="223"/>
      <c r="FFR41" s="223"/>
      <c r="FFS41" s="223"/>
      <c r="FFT41" s="223"/>
      <c r="FFU41" s="223"/>
      <c r="FFV41" s="223"/>
      <c r="FFW41" s="223"/>
      <c r="FFX41" s="223"/>
      <c r="FFY41" s="223"/>
      <c r="FFZ41" s="223"/>
      <c r="FGA41" s="223"/>
      <c r="FGB41" s="223"/>
      <c r="FGC41" s="223"/>
      <c r="FGD41" s="223"/>
      <c r="FGE41" s="223"/>
      <c r="FGF41" s="223"/>
      <c r="FGG41" s="223"/>
      <c r="FGH41" s="223"/>
      <c r="FGI41" s="223"/>
      <c r="FGJ41" s="223"/>
      <c r="FGK41" s="223"/>
      <c r="FGL41" s="223"/>
      <c r="FGM41" s="223"/>
      <c r="FGN41" s="223"/>
      <c r="FGO41" s="223"/>
      <c r="FGP41" s="223"/>
      <c r="FGQ41" s="223"/>
      <c r="FGR41" s="223"/>
      <c r="FGS41" s="223"/>
      <c r="FGT41" s="223"/>
      <c r="FGU41" s="223"/>
      <c r="FGV41" s="223"/>
      <c r="FGW41" s="223"/>
      <c r="FGX41" s="223"/>
      <c r="FGY41" s="223"/>
      <c r="FGZ41" s="223"/>
      <c r="FHA41" s="223"/>
      <c r="FHB41" s="223"/>
      <c r="FHC41" s="223"/>
      <c r="FHD41" s="223"/>
      <c r="FHE41" s="223"/>
      <c r="FHF41" s="223"/>
      <c r="FHG41" s="223"/>
      <c r="FHH41" s="223"/>
      <c r="FHI41" s="223"/>
      <c r="FHJ41" s="223"/>
      <c r="FHK41" s="223"/>
      <c r="FHL41" s="223"/>
      <c r="FHM41" s="223"/>
      <c r="FHN41" s="223"/>
      <c r="FHO41" s="223"/>
      <c r="FHP41" s="223"/>
      <c r="FHQ41" s="223"/>
      <c r="FHR41" s="223"/>
      <c r="FHS41" s="223"/>
      <c r="FHT41" s="223"/>
      <c r="FHU41" s="223"/>
      <c r="FHV41" s="223"/>
      <c r="FHW41" s="223"/>
      <c r="FHX41" s="223"/>
      <c r="FHY41" s="223"/>
      <c r="FHZ41" s="223"/>
      <c r="FIA41" s="223"/>
      <c r="FIB41" s="223"/>
      <c r="FIC41" s="223"/>
      <c r="FID41" s="223"/>
      <c r="FIE41" s="223"/>
      <c r="FIF41" s="223"/>
      <c r="FIG41" s="223"/>
      <c r="FIH41" s="223"/>
      <c r="FII41" s="223"/>
      <c r="FIJ41" s="223"/>
      <c r="FIK41" s="223"/>
      <c r="FIL41" s="223"/>
      <c r="FIM41" s="223"/>
      <c r="FIN41" s="223"/>
      <c r="FIO41" s="223"/>
      <c r="FIP41" s="223"/>
      <c r="FIQ41" s="223"/>
      <c r="FIR41" s="223"/>
      <c r="FIS41" s="223"/>
      <c r="FIT41" s="223"/>
      <c r="FIU41" s="223"/>
      <c r="FIV41" s="223"/>
      <c r="FIW41" s="223"/>
      <c r="FIX41" s="223"/>
      <c r="FIY41" s="223"/>
      <c r="FIZ41" s="223"/>
      <c r="FJA41" s="223"/>
      <c r="FJB41" s="223"/>
      <c r="FJC41" s="223"/>
      <c r="FJD41" s="223"/>
      <c r="FJE41" s="223"/>
      <c r="FJF41" s="223"/>
      <c r="FJG41" s="223"/>
      <c r="FJH41" s="223"/>
      <c r="FJI41" s="223"/>
      <c r="FJJ41" s="223"/>
      <c r="FJK41" s="223"/>
      <c r="FJL41" s="223"/>
      <c r="FJM41" s="223"/>
      <c r="FJN41" s="223"/>
      <c r="FJO41" s="223"/>
      <c r="FJP41" s="223"/>
      <c r="FJQ41" s="223"/>
      <c r="FJR41" s="223"/>
      <c r="FJS41" s="223"/>
      <c r="FJT41" s="223"/>
      <c r="FJU41" s="223"/>
      <c r="FJV41" s="223"/>
      <c r="FJW41" s="223"/>
      <c r="FJX41" s="223"/>
      <c r="FJY41" s="223"/>
      <c r="FJZ41" s="223"/>
      <c r="FKA41" s="223"/>
      <c r="FKB41" s="223"/>
      <c r="FKC41" s="223"/>
      <c r="FKD41" s="223"/>
      <c r="FKE41" s="223"/>
      <c r="FKF41" s="223"/>
      <c r="FKG41" s="223"/>
      <c r="FKH41" s="223"/>
      <c r="FKI41" s="223"/>
      <c r="FKJ41" s="223"/>
      <c r="FKK41" s="223"/>
      <c r="FKL41" s="223"/>
      <c r="FKM41" s="223"/>
      <c r="FKN41" s="223"/>
      <c r="FKO41" s="223"/>
      <c r="FKP41" s="223"/>
      <c r="FKQ41" s="223"/>
      <c r="FKR41" s="223"/>
      <c r="FKS41" s="223"/>
      <c r="FKT41" s="223"/>
      <c r="FKU41" s="223"/>
      <c r="FKV41" s="223"/>
      <c r="FKW41" s="223"/>
      <c r="FKX41" s="223"/>
      <c r="FKY41" s="223"/>
      <c r="FKZ41" s="223"/>
      <c r="FLA41" s="223"/>
      <c r="FLB41" s="223"/>
      <c r="FLC41" s="223"/>
      <c r="FLD41" s="223"/>
      <c r="FLE41" s="223"/>
      <c r="FLF41" s="223"/>
      <c r="FLG41" s="223"/>
      <c r="FLH41" s="223"/>
      <c r="FLI41" s="223"/>
      <c r="FLJ41" s="223"/>
      <c r="FLK41" s="223"/>
      <c r="FLL41" s="223"/>
      <c r="FLM41" s="223"/>
      <c r="FLN41" s="223"/>
      <c r="FLO41" s="223"/>
      <c r="FLP41" s="223"/>
      <c r="FLQ41" s="223"/>
      <c r="FLR41" s="223"/>
      <c r="FLS41" s="223"/>
      <c r="FLT41" s="223"/>
      <c r="FLU41" s="223"/>
      <c r="FLV41" s="223"/>
      <c r="FLW41" s="223"/>
      <c r="FLX41" s="223"/>
      <c r="FLY41" s="223"/>
      <c r="FLZ41" s="223"/>
      <c r="FMA41" s="223"/>
      <c r="FMB41" s="223"/>
      <c r="FMC41" s="223"/>
      <c r="FMD41" s="223"/>
      <c r="FME41" s="223"/>
      <c r="FMF41" s="223"/>
      <c r="FMG41" s="223"/>
      <c r="FMH41" s="223"/>
      <c r="FMI41" s="223"/>
      <c r="FMJ41" s="223"/>
      <c r="FMK41" s="223"/>
      <c r="FML41" s="223"/>
      <c r="FMM41" s="223"/>
      <c r="FMN41" s="223"/>
      <c r="FMO41" s="223"/>
      <c r="FMP41" s="223"/>
      <c r="FMQ41" s="223"/>
      <c r="FMR41" s="223"/>
      <c r="FMS41" s="223"/>
      <c r="FMT41" s="223"/>
      <c r="FMU41" s="223"/>
      <c r="FMV41" s="223"/>
      <c r="FMW41" s="223"/>
      <c r="FMX41" s="223"/>
      <c r="FMY41" s="223"/>
      <c r="FMZ41" s="223"/>
      <c r="FNA41" s="223"/>
      <c r="FNB41" s="223"/>
      <c r="FNC41" s="223"/>
      <c r="FND41" s="223"/>
      <c r="FNE41" s="223"/>
      <c r="FNF41" s="223"/>
      <c r="FNG41" s="223"/>
      <c r="FNH41" s="223"/>
      <c r="FNI41" s="223"/>
      <c r="FNJ41" s="223"/>
      <c r="FNK41" s="223"/>
      <c r="FNL41" s="223"/>
      <c r="FNM41" s="223"/>
      <c r="FNN41" s="223"/>
      <c r="FNO41" s="223"/>
      <c r="FNP41" s="223"/>
      <c r="FNQ41" s="223"/>
      <c r="FNR41" s="223"/>
      <c r="FNS41" s="223"/>
      <c r="FNT41" s="223"/>
      <c r="FNU41" s="223"/>
      <c r="FNV41" s="223"/>
      <c r="FNW41" s="223"/>
      <c r="FNX41" s="223"/>
      <c r="FNY41" s="223"/>
      <c r="FNZ41" s="223"/>
      <c r="FOA41" s="223"/>
      <c r="FOB41" s="223"/>
      <c r="FOC41" s="223"/>
      <c r="FOD41" s="223"/>
      <c r="FOE41" s="223"/>
      <c r="FOF41" s="223"/>
      <c r="FOG41" s="223"/>
      <c r="FOH41" s="223"/>
      <c r="FOI41" s="223"/>
      <c r="FOJ41" s="223"/>
      <c r="FOK41" s="223"/>
      <c r="FOL41" s="223"/>
      <c r="FOM41" s="223"/>
      <c r="FON41" s="223"/>
      <c r="FOO41" s="223"/>
      <c r="FOP41" s="223"/>
      <c r="FOQ41" s="223"/>
      <c r="FOR41" s="223"/>
      <c r="FOS41" s="223"/>
      <c r="FOT41" s="223"/>
      <c r="FOU41" s="223"/>
      <c r="FOV41" s="223"/>
      <c r="FOW41" s="223"/>
      <c r="FOX41" s="223"/>
      <c r="FOY41" s="223"/>
      <c r="FOZ41" s="223"/>
      <c r="FPA41" s="223"/>
      <c r="FPB41" s="223"/>
      <c r="FPC41" s="223"/>
      <c r="FPD41" s="223"/>
      <c r="FPE41" s="223"/>
      <c r="FPF41" s="223"/>
      <c r="FPG41" s="223"/>
      <c r="FPH41" s="223"/>
      <c r="FPI41" s="223"/>
      <c r="FPJ41" s="223"/>
      <c r="FPK41" s="223"/>
      <c r="FPL41" s="223"/>
      <c r="FPM41" s="223"/>
      <c r="FPN41" s="223"/>
      <c r="FPO41" s="223"/>
      <c r="FPP41" s="223"/>
      <c r="FPQ41" s="223"/>
      <c r="FPR41" s="223"/>
      <c r="FPS41" s="223"/>
      <c r="FPT41" s="223"/>
      <c r="FPU41" s="223"/>
      <c r="FPV41" s="223"/>
      <c r="FPW41" s="223"/>
      <c r="FPX41" s="223"/>
      <c r="FPY41" s="223"/>
      <c r="FPZ41" s="223"/>
      <c r="FQA41" s="223"/>
      <c r="FQB41" s="223"/>
      <c r="FQC41" s="223"/>
      <c r="FQD41" s="223"/>
      <c r="FQE41" s="223"/>
      <c r="FQF41" s="223"/>
      <c r="FQG41" s="223"/>
      <c r="FQH41" s="223"/>
      <c r="FQI41" s="223"/>
      <c r="FQJ41" s="223"/>
      <c r="FQK41" s="223"/>
      <c r="FQL41" s="223"/>
      <c r="FQM41" s="223"/>
      <c r="FQN41" s="223"/>
      <c r="FQO41" s="223"/>
      <c r="FQP41" s="223"/>
      <c r="FQQ41" s="223"/>
      <c r="FQR41" s="223"/>
      <c r="FQS41" s="223"/>
      <c r="FQT41" s="223"/>
      <c r="FQU41" s="223"/>
      <c r="FQV41" s="223"/>
      <c r="FQW41" s="223"/>
      <c r="FQX41" s="223"/>
      <c r="FQY41" s="223"/>
      <c r="FQZ41" s="223"/>
      <c r="FRA41" s="223"/>
      <c r="FRB41" s="223"/>
      <c r="FRC41" s="223"/>
      <c r="FRD41" s="223"/>
      <c r="FRE41" s="223"/>
      <c r="FRF41" s="223"/>
      <c r="FRG41" s="223"/>
      <c r="FRH41" s="223"/>
      <c r="FRI41" s="223"/>
      <c r="FRJ41" s="223"/>
      <c r="FRK41" s="223"/>
      <c r="FRL41" s="223"/>
      <c r="FRM41" s="223"/>
      <c r="FRN41" s="223"/>
      <c r="FRO41" s="223"/>
      <c r="FRP41" s="223"/>
      <c r="FRQ41" s="223"/>
      <c r="FRR41" s="223"/>
      <c r="FRS41" s="223"/>
      <c r="FRT41" s="223"/>
      <c r="FRU41" s="223"/>
      <c r="FRV41" s="223"/>
      <c r="FRW41" s="223"/>
      <c r="FRX41" s="223"/>
      <c r="FRY41" s="223"/>
      <c r="FRZ41" s="223"/>
      <c r="FSA41" s="223"/>
      <c r="FSB41" s="223"/>
      <c r="FSC41" s="223"/>
      <c r="FSD41" s="223"/>
      <c r="FSE41" s="223"/>
      <c r="FSF41" s="223"/>
      <c r="FSG41" s="223"/>
      <c r="FSH41" s="223"/>
      <c r="FSI41" s="223"/>
      <c r="FSJ41" s="223"/>
      <c r="FSK41" s="223"/>
      <c r="FSL41" s="223"/>
      <c r="FSM41" s="223"/>
      <c r="FSN41" s="223"/>
      <c r="FSO41" s="223"/>
      <c r="FSP41" s="223"/>
      <c r="FSQ41" s="223"/>
      <c r="FSR41" s="223"/>
      <c r="FSS41" s="223"/>
      <c r="FST41" s="223"/>
      <c r="FSU41" s="223"/>
      <c r="FSV41" s="223"/>
      <c r="FSW41" s="223"/>
      <c r="FSX41" s="223"/>
      <c r="FSY41" s="223"/>
      <c r="FSZ41" s="223"/>
      <c r="FTA41" s="223"/>
      <c r="FTB41" s="223"/>
      <c r="FTC41" s="223"/>
      <c r="FTD41" s="223"/>
      <c r="FTE41" s="223"/>
      <c r="FTF41" s="223"/>
      <c r="FTG41" s="223"/>
      <c r="FTH41" s="223"/>
      <c r="FTI41" s="223"/>
      <c r="FTJ41" s="223"/>
      <c r="FTK41" s="223"/>
      <c r="FTL41" s="223"/>
      <c r="FTM41" s="223"/>
      <c r="FTN41" s="223"/>
      <c r="FTO41" s="223"/>
      <c r="FTP41" s="223"/>
      <c r="FTQ41" s="223"/>
      <c r="FTR41" s="223"/>
      <c r="FTS41" s="223"/>
      <c r="FTT41" s="223"/>
      <c r="FTU41" s="223"/>
      <c r="FTV41" s="223"/>
      <c r="FTW41" s="223"/>
      <c r="FTX41" s="223"/>
      <c r="FTY41" s="223"/>
      <c r="FTZ41" s="223"/>
      <c r="FUA41" s="223"/>
      <c r="FUB41" s="223"/>
      <c r="FUC41" s="223"/>
      <c r="FUD41" s="223"/>
      <c r="FUE41" s="223"/>
      <c r="FUF41" s="223"/>
      <c r="FUG41" s="223"/>
      <c r="FUH41" s="223"/>
      <c r="FUI41" s="223"/>
      <c r="FUJ41" s="223"/>
      <c r="FUK41" s="223"/>
      <c r="FUL41" s="223"/>
      <c r="FUM41" s="223"/>
      <c r="FUN41" s="223"/>
      <c r="FUO41" s="223"/>
      <c r="FUP41" s="223"/>
      <c r="FUQ41" s="223"/>
      <c r="FUR41" s="223"/>
      <c r="FUS41" s="223"/>
      <c r="FUT41" s="223"/>
      <c r="FUU41" s="223"/>
      <c r="FUV41" s="223"/>
      <c r="FUW41" s="223"/>
      <c r="FUX41" s="223"/>
      <c r="FUY41" s="223"/>
      <c r="FUZ41" s="223"/>
      <c r="FVA41" s="223"/>
      <c r="FVB41" s="223"/>
      <c r="FVC41" s="223"/>
      <c r="FVD41" s="223"/>
      <c r="FVE41" s="223"/>
      <c r="FVF41" s="223"/>
      <c r="FVG41" s="223"/>
      <c r="FVH41" s="223"/>
      <c r="FVI41" s="223"/>
      <c r="FVJ41" s="223"/>
      <c r="FVK41" s="223"/>
      <c r="FVL41" s="223"/>
      <c r="FVM41" s="223"/>
      <c r="FVN41" s="223"/>
      <c r="FVO41" s="223"/>
      <c r="FVP41" s="223"/>
      <c r="FVQ41" s="223"/>
      <c r="FVR41" s="223"/>
      <c r="FVS41" s="223"/>
      <c r="FVT41" s="223"/>
      <c r="FVU41" s="223"/>
      <c r="FVV41" s="223"/>
      <c r="FVW41" s="223"/>
      <c r="FVX41" s="223"/>
      <c r="FVY41" s="223"/>
      <c r="FVZ41" s="223"/>
      <c r="FWA41" s="223"/>
      <c r="FWB41" s="223"/>
      <c r="FWC41" s="223"/>
      <c r="FWD41" s="223"/>
      <c r="FWE41" s="223"/>
      <c r="FWF41" s="223"/>
      <c r="FWG41" s="223"/>
      <c r="FWH41" s="223"/>
      <c r="FWI41" s="223"/>
      <c r="FWJ41" s="223"/>
      <c r="FWK41" s="223"/>
      <c r="FWL41" s="223"/>
      <c r="FWM41" s="223"/>
      <c r="FWN41" s="223"/>
      <c r="FWO41" s="223"/>
      <c r="FWP41" s="223"/>
      <c r="FWQ41" s="223"/>
      <c r="FWR41" s="223"/>
      <c r="FWS41" s="223"/>
      <c r="FWT41" s="223"/>
      <c r="FWU41" s="223"/>
      <c r="FWV41" s="223"/>
      <c r="FWW41" s="223"/>
      <c r="FWX41" s="223"/>
      <c r="FWY41" s="223"/>
      <c r="FWZ41" s="223"/>
      <c r="FXA41" s="223"/>
      <c r="FXB41" s="223"/>
      <c r="FXC41" s="223"/>
      <c r="FXD41" s="223"/>
      <c r="FXE41" s="223"/>
      <c r="FXF41" s="223"/>
      <c r="FXG41" s="223"/>
      <c r="FXH41" s="223"/>
      <c r="FXI41" s="223"/>
      <c r="FXJ41" s="223"/>
      <c r="FXK41" s="223"/>
      <c r="FXL41" s="223"/>
      <c r="FXM41" s="223"/>
      <c r="FXN41" s="223"/>
      <c r="FXO41" s="223"/>
      <c r="FXP41" s="223"/>
      <c r="FXQ41" s="223"/>
      <c r="FXR41" s="223"/>
      <c r="FXS41" s="223"/>
      <c r="FXT41" s="223"/>
      <c r="FXU41" s="223"/>
      <c r="FXV41" s="223"/>
      <c r="FXW41" s="223"/>
      <c r="FXX41" s="223"/>
      <c r="FXY41" s="223"/>
      <c r="FXZ41" s="223"/>
      <c r="FYA41" s="223"/>
      <c r="FYB41" s="223"/>
      <c r="FYC41" s="223"/>
      <c r="FYD41" s="223"/>
      <c r="FYE41" s="223"/>
      <c r="FYF41" s="223"/>
      <c r="FYG41" s="223"/>
      <c r="FYH41" s="223"/>
      <c r="FYI41" s="223"/>
      <c r="FYJ41" s="223"/>
      <c r="FYK41" s="223"/>
      <c r="FYL41" s="223"/>
      <c r="FYM41" s="223"/>
      <c r="FYN41" s="223"/>
      <c r="FYO41" s="223"/>
      <c r="FYP41" s="223"/>
      <c r="FYQ41" s="223"/>
      <c r="FYR41" s="223"/>
      <c r="FYS41" s="223"/>
      <c r="FYT41" s="223"/>
      <c r="FYU41" s="223"/>
      <c r="FYV41" s="223"/>
      <c r="FYW41" s="223"/>
      <c r="FYX41" s="223"/>
      <c r="FYY41" s="223"/>
      <c r="FYZ41" s="223"/>
      <c r="FZA41" s="223"/>
      <c r="FZB41" s="223"/>
      <c r="FZC41" s="223"/>
      <c r="FZD41" s="223"/>
      <c r="FZE41" s="223"/>
      <c r="FZF41" s="223"/>
      <c r="FZG41" s="223"/>
      <c r="FZH41" s="223"/>
      <c r="FZI41" s="223"/>
      <c r="FZJ41" s="223"/>
      <c r="FZK41" s="223"/>
      <c r="FZL41" s="223"/>
      <c r="FZM41" s="223"/>
      <c r="FZN41" s="223"/>
      <c r="FZO41" s="223"/>
      <c r="FZP41" s="223"/>
      <c r="FZQ41" s="223"/>
      <c r="FZR41" s="223"/>
      <c r="FZS41" s="223"/>
      <c r="FZT41" s="223"/>
      <c r="FZU41" s="223"/>
      <c r="FZV41" s="223"/>
      <c r="FZW41" s="223"/>
      <c r="FZX41" s="223"/>
      <c r="FZY41" s="223"/>
      <c r="FZZ41" s="223"/>
      <c r="GAA41" s="223"/>
      <c r="GAB41" s="223"/>
      <c r="GAC41" s="223"/>
      <c r="GAD41" s="223"/>
      <c r="GAE41" s="223"/>
      <c r="GAF41" s="223"/>
      <c r="GAG41" s="223"/>
      <c r="GAH41" s="223"/>
      <c r="GAI41" s="223"/>
      <c r="GAJ41" s="223"/>
      <c r="GAK41" s="223"/>
      <c r="GAL41" s="223"/>
      <c r="GAM41" s="223"/>
      <c r="GAN41" s="223"/>
      <c r="GAO41" s="223"/>
      <c r="GAP41" s="223"/>
      <c r="GAQ41" s="223"/>
      <c r="GAR41" s="223"/>
      <c r="GAS41" s="223"/>
      <c r="GAT41" s="223"/>
      <c r="GAU41" s="223"/>
      <c r="GAV41" s="223"/>
      <c r="GAW41" s="223"/>
      <c r="GAX41" s="223"/>
      <c r="GAY41" s="223"/>
      <c r="GAZ41" s="223"/>
      <c r="GBA41" s="223"/>
      <c r="GBB41" s="223"/>
      <c r="GBC41" s="223"/>
      <c r="GBD41" s="223"/>
      <c r="GBE41" s="223"/>
      <c r="GBF41" s="223"/>
      <c r="GBG41" s="223"/>
      <c r="GBH41" s="223"/>
      <c r="GBI41" s="223"/>
      <c r="GBJ41" s="223"/>
      <c r="GBK41" s="223"/>
      <c r="GBL41" s="223"/>
      <c r="GBM41" s="223"/>
      <c r="GBN41" s="223"/>
      <c r="GBO41" s="223"/>
      <c r="GBP41" s="223"/>
      <c r="GBQ41" s="223"/>
      <c r="GBR41" s="223"/>
      <c r="GBS41" s="223"/>
      <c r="GBT41" s="223"/>
      <c r="GBU41" s="223"/>
      <c r="GBV41" s="223"/>
      <c r="GBW41" s="223"/>
      <c r="GBX41" s="223"/>
      <c r="GBY41" s="223"/>
      <c r="GBZ41" s="223"/>
      <c r="GCA41" s="223"/>
      <c r="GCB41" s="223"/>
      <c r="GCC41" s="223"/>
      <c r="GCD41" s="223"/>
      <c r="GCE41" s="223"/>
      <c r="GCF41" s="223"/>
      <c r="GCG41" s="223"/>
      <c r="GCH41" s="223"/>
      <c r="GCI41" s="223"/>
      <c r="GCJ41" s="223"/>
      <c r="GCK41" s="223"/>
      <c r="GCL41" s="223"/>
      <c r="GCM41" s="223"/>
      <c r="GCN41" s="223"/>
      <c r="GCO41" s="223"/>
      <c r="GCP41" s="223"/>
      <c r="GCQ41" s="223"/>
      <c r="GCR41" s="223"/>
      <c r="GCS41" s="223"/>
      <c r="GCT41" s="223"/>
      <c r="GCU41" s="223"/>
      <c r="GCV41" s="223"/>
      <c r="GCW41" s="223"/>
      <c r="GCX41" s="223"/>
      <c r="GCY41" s="223"/>
      <c r="GCZ41" s="223"/>
      <c r="GDA41" s="223"/>
      <c r="GDB41" s="223"/>
      <c r="GDC41" s="223"/>
      <c r="GDD41" s="223"/>
      <c r="GDE41" s="223"/>
      <c r="GDF41" s="223"/>
      <c r="GDG41" s="223"/>
      <c r="GDH41" s="223"/>
      <c r="GDI41" s="223"/>
      <c r="GDJ41" s="223"/>
      <c r="GDK41" s="223"/>
      <c r="GDL41" s="223"/>
      <c r="GDM41" s="223"/>
      <c r="GDN41" s="223"/>
      <c r="GDO41" s="223"/>
      <c r="GDP41" s="223"/>
      <c r="GDQ41" s="223"/>
      <c r="GDR41" s="223"/>
      <c r="GDS41" s="223"/>
      <c r="GDT41" s="223"/>
      <c r="GDU41" s="223"/>
      <c r="GDV41" s="223"/>
      <c r="GDW41" s="223"/>
      <c r="GDX41" s="223"/>
      <c r="GDY41" s="223"/>
      <c r="GDZ41" s="223"/>
      <c r="GEA41" s="223"/>
      <c r="GEB41" s="223"/>
      <c r="GEC41" s="223"/>
      <c r="GED41" s="223"/>
      <c r="GEE41" s="223"/>
      <c r="GEF41" s="223"/>
      <c r="GEG41" s="223"/>
      <c r="GEH41" s="223"/>
      <c r="GEI41" s="223"/>
      <c r="GEJ41" s="223"/>
      <c r="GEK41" s="223"/>
      <c r="GEL41" s="223"/>
      <c r="GEM41" s="223"/>
      <c r="GEN41" s="223"/>
      <c r="GEO41" s="223"/>
      <c r="GEP41" s="223"/>
      <c r="GEQ41" s="223"/>
      <c r="GER41" s="223"/>
      <c r="GES41" s="223"/>
      <c r="GET41" s="223"/>
      <c r="GEU41" s="223"/>
      <c r="GEV41" s="223"/>
      <c r="GEW41" s="223"/>
      <c r="GEX41" s="223"/>
      <c r="GEY41" s="223"/>
      <c r="GEZ41" s="223"/>
      <c r="GFA41" s="223"/>
      <c r="GFB41" s="223"/>
      <c r="GFC41" s="223"/>
      <c r="GFD41" s="223"/>
      <c r="GFE41" s="223"/>
      <c r="GFF41" s="223"/>
      <c r="GFG41" s="223"/>
      <c r="GFH41" s="223"/>
      <c r="GFI41" s="223"/>
      <c r="GFJ41" s="223"/>
      <c r="GFK41" s="223"/>
      <c r="GFL41" s="223"/>
      <c r="GFM41" s="223"/>
      <c r="GFN41" s="223"/>
      <c r="GFO41" s="223"/>
      <c r="GFP41" s="223"/>
      <c r="GFQ41" s="223"/>
      <c r="GFR41" s="223"/>
      <c r="GFS41" s="223"/>
      <c r="GFT41" s="223"/>
      <c r="GFU41" s="223"/>
      <c r="GFV41" s="223"/>
      <c r="GFW41" s="223"/>
      <c r="GFX41" s="223"/>
      <c r="GFY41" s="223"/>
      <c r="GFZ41" s="223"/>
      <c r="GGA41" s="223"/>
      <c r="GGB41" s="223"/>
      <c r="GGC41" s="223"/>
      <c r="GGD41" s="223"/>
      <c r="GGE41" s="223"/>
      <c r="GGF41" s="223"/>
      <c r="GGG41" s="223"/>
      <c r="GGH41" s="223"/>
      <c r="GGI41" s="223"/>
      <c r="GGJ41" s="223"/>
      <c r="GGK41" s="223"/>
      <c r="GGL41" s="223"/>
      <c r="GGM41" s="223"/>
      <c r="GGN41" s="223"/>
      <c r="GGO41" s="223"/>
      <c r="GGP41" s="223"/>
      <c r="GGQ41" s="223"/>
      <c r="GGR41" s="223"/>
      <c r="GGS41" s="223"/>
      <c r="GGT41" s="223"/>
      <c r="GGU41" s="223"/>
      <c r="GGV41" s="223"/>
      <c r="GGW41" s="223"/>
      <c r="GGX41" s="223"/>
      <c r="GGY41" s="223"/>
      <c r="GGZ41" s="223"/>
      <c r="GHA41" s="223"/>
      <c r="GHB41" s="223"/>
      <c r="GHC41" s="223"/>
      <c r="GHD41" s="223"/>
      <c r="GHE41" s="223"/>
      <c r="GHF41" s="223"/>
      <c r="GHG41" s="223"/>
      <c r="GHH41" s="223"/>
      <c r="GHI41" s="223"/>
      <c r="GHJ41" s="223"/>
      <c r="GHK41" s="223"/>
      <c r="GHL41" s="223"/>
      <c r="GHM41" s="223"/>
      <c r="GHN41" s="223"/>
      <c r="GHO41" s="223"/>
      <c r="GHP41" s="223"/>
      <c r="GHQ41" s="223"/>
      <c r="GHR41" s="223"/>
      <c r="GHS41" s="223"/>
      <c r="GHT41" s="223"/>
      <c r="GHU41" s="223"/>
      <c r="GHV41" s="223"/>
      <c r="GHW41" s="223"/>
      <c r="GHX41" s="223"/>
      <c r="GHY41" s="223"/>
      <c r="GHZ41" s="223"/>
      <c r="GIA41" s="223"/>
      <c r="GIB41" s="223"/>
      <c r="GIC41" s="223"/>
      <c r="GID41" s="223"/>
      <c r="GIE41" s="223"/>
      <c r="GIF41" s="223"/>
      <c r="GIG41" s="223"/>
      <c r="GIH41" s="223"/>
      <c r="GII41" s="223"/>
      <c r="GIJ41" s="223"/>
      <c r="GIK41" s="223"/>
      <c r="GIL41" s="223"/>
      <c r="GIM41" s="223"/>
      <c r="GIN41" s="223"/>
      <c r="GIO41" s="223"/>
      <c r="GIP41" s="223"/>
      <c r="GIQ41" s="223"/>
      <c r="GIR41" s="223"/>
      <c r="GIS41" s="223"/>
      <c r="GIT41" s="223"/>
      <c r="GIU41" s="223"/>
      <c r="GIV41" s="223"/>
      <c r="GIW41" s="223"/>
      <c r="GIX41" s="223"/>
      <c r="GIY41" s="223"/>
      <c r="GIZ41" s="223"/>
      <c r="GJA41" s="223"/>
      <c r="GJB41" s="223"/>
      <c r="GJC41" s="223"/>
      <c r="GJD41" s="223"/>
      <c r="GJE41" s="223"/>
      <c r="GJF41" s="223"/>
      <c r="GJG41" s="223"/>
      <c r="GJH41" s="223"/>
      <c r="GJI41" s="223"/>
      <c r="GJJ41" s="223"/>
      <c r="GJK41" s="223"/>
      <c r="GJL41" s="223"/>
      <c r="GJM41" s="223"/>
      <c r="GJN41" s="223"/>
      <c r="GJO41" s="223"/>
      <c r="GJP41" s="223"/>
      <c r="GJQ41" s="223"/>
      <c r="GJR41" s="223"/>
      <c r="GJS41" s="223"/>
      <c r="GJT41" s="223"/>
      <c r="GJU41" s="223"/>
      <c r="GJV41" s="223"/>
      <c r="GJW41" s="223"/>
      <c r="GJX41" s="223"/>
      <c r="GJY41" s="223"/>
      <c r="GJZ41" s="223"/>
      <c r="GKA41" s="223"/>
      <c r="GKB41" s="223"/>
      <c r="GKC41" s="223"/>
      <c r="GKD41" s="223"/>
      <c r="GKE41" s="223"/>
      <c r="GKF41" s="223"/>
      <c r="GKG41" s="223"/>
      <c r="GKH41" s="223"/>
      <c r="GKI41" s="223"/>
      <c r="GKJ41" s="223"/>
      <c r="GKK41" s="223"/>
      <c r="GKL41" s="223"/>
      <c r="GKM41" s="223"/>
      <c r="GKN41" s="223"/>
      <c r="GKO41" s="223"/>
      <c r="GKP41" s="223"/>
      <c r="GKQ41" s="223"/>
      <c r="GKR41" s="223"/>
      <c r="GKS41" s="223"/>
      <c r="GKT41" s="223"/>
      <c r="GKU41" s="223"/>
      <c r="GKV41" s="223"/>
      <c r="GKW41" s="223"/>
      <c r="GKX41" s="223"/>
      <c r="GKY41" s="223"/>
      <c r="GKZ41" s="223"/>
      <c r="GLA41" s="223"/>
      <c r="GLB41" s="223"/>
      <c r="GLC41" s="223"/>
      <c r="GLD41" s="223"/>
      <c r="GLE41" s="223"/>
      <c r="GLF41" s="223"/>
      <c r="GLG41" s="223"/>
      <c r="GLH41" s="223"/>
      <c r="GLI41" s="223"/>
      <c r="GLJ41" s="223"/>
      <c r="GLK41" s="223"/>
      <c r="GLL41" s="223"/>
      <c r="GLM41" s="223"/>
      <c r="GLN41" s="223"/>
      <c r="GLO41" s="223"/>
      <c r="GLP41" s="223"/>
      <c r="GLQ41" s="223"/>
      <c r="GLR41" s="223"/>
      <c r="GLS41" s="223"/>
      <c r="GLT41" s="223"/>
      <c r="GLU41" s="223"/>
      <c r="GLV41" s="223"/>
      <c r="GLW41" s="223"/>
      <c r="GLX41" s="223"/>
      <c r="GLY41" s="223"/>
      <c r="GLZ41" s="223"/>
      <c r="GMA41" s="223"/>
      <c r="GMB41" s="223"/>
      <c r="GMC41" s="223"/>
      <c r="GMD41" s="223"/>
      <c r="GME41" s="223"/>
      <c r="GMF41" s="223"/>
      <c r="GMG41" s="223"/>
      <c r="GMH41" s="223"/>
      <c r="GMI41" s="223"/>
      <c r="GMJ41" s="223"/>
      <c r="GMK41" s="223"/>
      <c r="GML41" s="223"/>
      <c r="GMM41" s="223"/>
      <c r="GMN41" s="223"/>
      <c r="GMO41" s="223"/>
      <c r="GMP41" s="223"/>
      <c r="GMQ41" s="223"/>
      <c r="GMR41" s="223"/>
      <c r="GMS41" s="223"/>
      <c r="GMT41" s="223"/>
      <c r="GMU41" s="223"/>
      <c r="GMV41" s="223"/>
      <c r="GMW41" s="223"/>
      <c r="GMX41" s="223"/>
      <c r="GMY41" s="223"/>
      <c r="GMZ41" s="223"/>
      <c r="GNA41" s="223"/>
      <c r="GNB41" s="223"/>
      <c r="GNC41" s="223"/>
      <c r="GND41" s="223"/>
      <c r="GNE41" s="223"/>
      <c r="GNF41" s="223"/>
      <c r="GNG41" s="223"/>
      <c r="GNH41" s="223"/>
      <c r="GNI41" s="223"/>
      <c r="GNJ41" s="223"/>
      <c r="GNK41" s="223"/>
      <c r="GNL41" s="223"/>
      <c r="GNM41" s="223"/>
      <c r="GNN41" s="223"/>
      <c r="GNO41" s="223"/>
      <c r="GNP41" s="223"/>
      <c r="GNQ41" s="223"/>
      <c r="GNR41" s="223"/>
      <c r="GNS41" s="223"/>
      <c r="GNT41" s="223"/>
      <c r="GNU41" s="223"/>
      <c r="GNV41" s="223"/>
      <c r="GNW41" s="223"/>
      <c r="GNX41" s="223"/>
      <c r="GNY41" s="223"/>
      <c r="GNZ41" s="223"/>
      <c r="GOA41" s="223"/>
      <c r="GOB41" s="223"/>
      <c r="GOC41" s="223"/>
      <c r="GOD41" s="223"/>
      <c r="GOE41" s="223"/>
      <c r="GOF41" s="223"/>
      <c r="GOG41" s="223"/>
      <c r="GOH41" s="223"/>
      <c r="GOI41" s="223"/>
      <c r="GOJ41" s="223"/>
      <c r="GOK41" s="223"/>
      <c r="GOL41" s="223"/>
      <c r="GOM41" s="223"/>
      <c r="GON41" s="223"/>
      <c r="GOO41" s="223"/>
      <c r="GOP41" s="223"/>
      <c r="GOQ41" s="223"/>
      <c r="GOR41" s="223"/>
      <c r="GOS41" s="223"/>
      <c r="GOT41" s="223"/>
      <c r="GOU41" s="223"/>
      <c r="GOV41" s="223"/>
      <c r="GOW41" s="223"/>
      <c r="GOX41" s="223"/>
      <c r="GOY41" s="223"/>
      <c r="GOZ41" s="223"/>
      <c r="GPA41" s="223"/>
      <c r="GPB41" s="223"/>
      <c r="GPC41" s="223"/>
      <c r="GPD41" s="223"/>
      <c r="GPE41" s="223"/>
      <c r="GPF41" s="223"/>
      <c r="GPG41" s="223"/>
      <c r="GPH41" s="223"/>
      <c r="GPI41" s="223"/>
      <c r="GPJ41" s="223"/>
      <c r="GPK41" s="223"/>
      <c r="GPL41" s="223"/>
      <c r="GPM41" s="223"/>
      <c r="GPN41" s="223"/>
      <c r="GPO41" s="223"/>
      <c r="GPP41" s="223"/>
      <c r="GPQ41" s="223"/>
      <c r="GPR41" s="223"/>
      <c r="GPS41" s="223"/>
      <c r="GPT41" s="223"/>
      <c r="GPU41" s="223"/>
      <c r="GPV41" s="223"/>
      <c r="GPW41" s="223"/>
      <c r="GPX41" s="223"/>
      <c r="GPY41" s="223"/>
      <c r="GPZ41" s="223"/>
      <c r="GQA41" s="223"/>
      <c r="GQB41" s="223"/>
      <c r="GQC41" s="223"/>
      <c r="GQD41" s="223"/>
      <c r="GQE41" s="223"/>
      <c r="GQF41" s="223"/>
      <c r="GQG41" s="223"/>
      <c r="GQH41" s="223"/>
      <c r="GQI41" s="223"/>
      <c r="GQJ41" s="223"/>
      <c r="GQK41" s="223"/>
      <c r="GQL41" s="223"/>
      <c r="GQM41" s="223"/>
      <c r="GQN41" s="223"/>
      <c r="GQO41" s="223"/>
      <c r="GQP41" s="223"/>
      <c r="GQQ41" s="223"/>
      <c r="GQR41" s="223"/>
      <c r="GQS41" s="223"/>
      <c r="GQT41" s="223"/>
      <c r="GQU41" s="223"/>
      <c r="GQV41" s="223"/>
      <c r="GQW41" s="223"/>
      <c r="GQX41" s="223"/>
      <c r="GQY41" s="223"/>
      <c r="GQZ41" s="223"/>
      <c r="GRA41" s="223"/>
      <c r="GRB41" s="223"/>
      <c r="GRC41" s="223"/>
      <c r="GRD41" s="223"/>
      <c r="GRE41" s="223"/>
      <c r="GRF41" s="223"/>
      <c r="GRG41" s="223"/>
      <c r="GRH41" s="223"/>
      <c r="GRI41" s="223"/>
      <c r="GRJ41" s="223"/>
      <c r="GRK41" s="223"/>
      <c r="GRL41" s="223"/>
      <c r="GRM41" s="223"/>
      <c r="GRN41" s="223"/>
      <c r="GRO41" s="223"/>
      <c r="GRP41" s="223"/>
      <c r="GRQ41" s="223"/>
      <c r="GRR41" s="223"/>
      <c r="GRS41" s="223"/>
      <c r="GRT41" s="223"/>
      <c r="GRU41" s="223"/>
      <c r="GRV41" s="223"/>
      <c r="GRW41" s="223"/>
      <c r="GRX41" s="223"/>
      <c r="GRY41" s="223"/>
      <c r="GRZ41" s="223"/>
      <c r="GSA41" s="223"/>
      <c r="GSB41" s="223"/>
      <c r="GSC41" s="223"/>
      <c r="GSD41" s="223"/>
      <c r="GSE41" s="223"/>
      <c r="GSF41" s="223"/>
      <c r="GSG41" s="223"/>
      <c r="GSH41" s="223"/>
      <c r="GSI41" s="223"/>
      <c r="GSJ41" s="223"/>
      <c r="GSK41" s="223"/>
      <c r="GSL41" s="223"/>
      <c r="GSM41" s="223"/>
      <c r="GSN41" s="223"/>
      <c r="GSO41" s="223"/>
      <c r="GSP41" s="223"/>
      <c r="GSQ41" s="223"/>
      <c r="GSR41" s="223"/>
      <c r="GSS41" s="223"/>
      <c r="GST41" s="223"/>
      <c r="GSU41" s="223"/>
      <c r="GSV41" s="223"/>
      <c r="GSW41" s="223"/>
      <c r="GSX41" s="223"/>
      <c r="GSY41" s="223"/>
      <c r="GSZ41" s="223"/>
      <c r="GTA41" s="223"/>
      <c r="GTB41" s="223"/>
      <c r="GTC41" s="223"/>
      <c r="GTD41" s="223"/>
      <c r="GTE41" s="223"/>
      <c r="GTF41" s="223"/>
      <c r="GTG41" s="223"/>
      <c r="GTH41" s="223"/>
      <c r="GTI41" s="223"/>
      <c r="GTJ41" s="223"/>
      <c r="GTK41" s="223"/>
      <c r="GTL41" s="223"/>
      <c r="GTM41" s="223"/>
      <c r="GTN41" s="223"/>
      <c r="GTO41" s="223"/>
      <c r="GTP41" s="223"/>
      <c r="GTQ41" s="223"/>
      <c r="GTR41" s="223"/>
      <c r="GTS41" s="223"/>
      <c r="GTT41" s="223"/>
      <c r="GTU41" s="223"/>
      <c r="GTV41" s="223"/>
      <c r="GTW41" s="223"/>
      <c r="GTX41" s="223"/>
      <c r="GTY41" s="223"/>
      <c r="GTZ41" s="223"/>
      <c r="GUA41" s="223"/>
      <c r="GUB41" s="223"/>
      <c r="GUC41" s="223"/>
      <c r="GUD41" s="223"/>
      <c r="GUE41" s="223"/>
      <c r="GUF41" s="223"/>
      <c r="GUG41" s="223"/>
      <c r="GUH41" s="223"/>
      <c r="GUI41" s="223"/>
      <c r="GUJ41" s="223"/>
      <c r="GUK41" s="223"/>
      <c r="GUL41" s="223"/>
      <c r="GUM41" s="223"/>
      <c r="GUN41" s="223"/>
      <c r="GUO41" s="223"/>
      <c r="GUP41" s="223"/>
      <c r="GUQ41" s="223"/>
      <c r="GUR41" s="223"/>
      <c r="GUS41" s="223"/>
      <c r="GUT41" s="223"/>
      <c r="GUU41" s="223"/>
      <c r="GUV41" s="223"/>
      <c r="GUW41" s="223"/>
      <c r="GUX41" s="223"/>
      <c r="GUY41" s="223"/>
      <c r="GUZ41" s="223"/>
      <c r="GVA41" s="223"/>
      <c r="GVB41" s="223"/>
      <c r="GVC41" s="223"/>
      <c r="GVD41" s="223"/>
      <c r="GVE41" s="223"/>
      <c r="GVF41" s="223"/>
      <c r="GVG41" s="223"/>
      <c r="GVH41" s="223"/>
      <c r="GVI41" s="223"/>
      <c r="GVJ41" s="223"/>
      <c r="GVK41" s="223"/>
      <c r="GVL41" s="223"/>
      <c r="GVM41" s="223"/>
      <c r="GVN41" s="223"/>
      <c r="GVO41" s="223"/>
      <c r="GVP41" s="223"/>
      <c r="GVQ41" s="223"/>
      <c r="GVR41" s="223"/>
      <c r="GVS41" s="223"/>
      <c r="GVT41" s="223"/>
      <c r="GVU41" s="223"/>
      <c r="GVV41" s="223"/>
      <c r="GVW41" s="223"/>
      <c r="GVX41" s="223"/>
      <c r="GVY41" s="223"/>
      <c r="GVZ41" s="223"/>
      <c r="GWA41" s="223"/>
      <c r="GWB41" s="223"/>
      <c r="GWC41" s="223"/>
      <c r="GWD41" s="223"/>
      <c r="GWE41" s="223"/>
      <c r="GWF41" s="223"/>
      <c r="GWG41" s="223"/>
      <c r="GWH41" s="223"/>
      <c r="GWI41" s="223"/>
      <c r="GWJ41" s="223"/>
      <c r="GWK41" s="223"/>
      <c r="GWL41" s="223"/>
      <c r="GWM41" s="223"/>
      <c r="GWN41" s="223"/>
      <c r="GWO41" s="223"/>
      <c r="GWP41" s="223"/>
      <c r="GWQ41" s="223"/>
      <c r="GWR41" s="223"/>
      <c r="GWS41" s="223"/>
      <c r="GWT41" s="223"/>
      <c r="GWU41" s="223"/>
      <c r="GWV41" s="223"/>
      <c r="GWW41" s="223"/>
      <c r="GWX41" s="223"/>
      <c r="GWY41" s="223"/>
      <c r="GWZ41" s="223"/>
      <c r="GXA41" s="223"/>
      <c r="GXB41" s="223"/>
      <c r="GXC41" s="223"/>
      <c r="GXD41" s="223"/>
      <c r="GXE41" s="223"/>
      <c r="GXF41" s="223"/>
      <c r="GXG41" s="223"/>
      <c r="GXH41" s="223"/>
      <c r="GXI41" s="223"/>
      <c r="GXJ41" s="223"/>
      <c r="GXK41" s="223"/>
      <c r="GXL41" s="223"/>
      <c r="GXM41" s="223"/>
      <c r="GXN41" s="223"/>
      <c r="GXO41" s="223"/>
      <c r="GXP41" s="223"/>
      <c r="GXQ41" s="223"/>
      <c r="GXR41" s="223"/>
      <c r="GXS41" s="223"/>
      <c r="GXT41" s="223"/>
      <c r="GXU41" s="223"/>
      <c r="GXV41" s="223"/>
      <c r="GXW41" s="223"/>
      <c r="GXX41" s="223"/>
      <c r="GXY41" s="223"/>
      <c r="GXZ41" s="223"/>
      <c r="GYA41" s="223"/>
      <c r="GYB41" s="223"/>
      <c r="GYC41" s="223"/>
      <c r="GYD41" s="223"/>
      <c r="GYE41" s="223"/>
      <c r="GYF41" s="223"/>
      <c r="GYG41" s="223"/>
      <c r="GYH41" s="223"/>
      <c r="GYI41" s="223"/>
      <c r="GYJ41" s="223"/>
      <c r="GYK41" s="223"/>
      <c r="GYL41" s="223"/>
      <c r="GYM41" s="223"/>
      <c r="GYN41" s="223"/>
      <c r="GYO41" s="223"/>
      <c r="GYP41" s="223"/>
      <c r="GYQ41" s="223"/>
      <c r="GYR41" s="223"/>
      <c r="GYS41" s="223"/>
      <c r="GYT41" s="223"/>
      <c r="GYU41" s="223"/>
      <c r="GYV41" s="223"/>
      <c r="GYW41" s="223"/>
      <c r="GYX41" s="223"/>
      <c r="GYY41" s="223"/>
      <c r="GYZ41" s="223"/>
      <c r="GZA41" s="223"/>
      <c r="GZB41" s="223"/>
      <c r="GZC41" s="223"/>
      <c r="GZD41" s="223"/>
      <c r="GZE41" s="223"/>
      <c r="GZF41" s="223"/>
      <c r="GZG41" s="223"/>
      <c r="GZH41" s="223"/>
      <c r="GZI41" s="223"/>
      <c r="GZJ41" s="223"/>
      <c r="GZK41" s="223"/>
      <c r="GZL41" s="223"/>
      <c r="GZM41" s="223"/>
      <c r="GZN41" s="223"/>
      <c r="GZO41" s="223"/>
      <c r="GZP41" s="223"/>
      <c r="GZQ41" s="223"/>
      <c r="GZR41" s="223"/>
      <c r="GZS41" s="223"/>
      <c r="GZT41" s="223"/>
      <c r="GZU41" s="223"/>
      <c r="GZV41" s="223"/>
      <c r="GZW41" s="223"/>
      <c r="GZX41" s="223"/>
      <c r="GZY41" s="223"/>
      <c r="GZZ41" s="223"/>
      <c r="HAA41" s="223"/>
      <c r="HAB41" s="223"/>
      <c r="HAC41" s="223"/>
      <c r="HAD41" s="223"/>
      <c r="HAE41" s="223"/>
      <c r="HAF41" s="223"/>
      <c r="HAG41" s="223"/>
      <c r="HAH41" s="223"/>
      <c r="HAI41" s="223"/>
      <c r="HAJ41" s="223"/>
      <c r="HAK41" s="223"/>
      <c r="HAL41" s="223"/>
      <c r="HAM41" s="223"/>
      <c r="HAN41" s="223"/>
      <c r="HAO41" s="223"/>
      <c r="HAP41" s="223"/>
      <c r="HAQ41" s="223"/>
      <c r="HAR41" s="223"/>
      <c r="HAS41" s="223"/>
      <c r="HAT41" s="223"/>
      <c r="HAU41" s="223"/>
      <c r="HAV41" s="223"/>
      <c r="HAW41" s="223"/>
      <c r="HAX41" s="223"/>
      <c r="HAY41" s="223"/>
      <c r="HAZ41" s="223"/>
      <c r="HBA41" s="223"/>
      <c r="HBB41" s="223"/>
      <c r="HBC41" s="223"/>
      <c r="HBD41" s="223"/>
      <c r="HBE41" s="223"/>
      <c r="HBF41" s="223"/>
      <c r="HBG41" s="223"/>
      <c r="HBH41" s="223"/>
      <c r="HBI41" s="223"/>
      <c r="HBJ41" s="223"/>
      <c r="HBK41" s="223"/>
      <c r="HBL41" s="223"/>
      <c r="HBM41" s="223"/>
      <c r="HBN41" s="223"/>
      <c r="HBO41" s="223"/>
      <c r="HBP41" s="223"/>
      <c r="HBQ41" s="223"/>
      <c r="HBR41" s="223"/>
      <c r="HBS41" s="223"/>
      <c r="HBT41" s="223"/>
      <c r="HBU41" s="223"/>
      <c r="HBV41" s="223"/>
      <c r="HBW41" s="223"/>
      <c r="HBX41" s="223"/>
      <c r="HBY41" s="223"/>
      <c r="HBZ41" s="223"/>
      <c r="HCA41" s="223"/>
      <c r="HCB41" s="223"/>
      <c r="HCC41" s="223"/>
      <c r="HCD41" s="223"/>
      <c r="HCE41" s="223"/>
      <c r="HCF41" s="223"/>
      <c r="HCG41" s="223"/>
      <c r="HCH41" s="223"/>
      <c r="HCI41" s="223"/>
      <c r="HCJ41" s="223"/>
      <c r="HCK41" s="223"/>
      <c r="HCL41" s="223"/>
      <c r="HCM41" s="223"/>
      <c r="HCN41" s="223"/>
      <c r="HCO41" s="223"/>
      <c r="HCP41" s="223"/>
      <c r="HCQ41" s="223"/>
      <c r="HCR41" s="223"/>
      <c r="HCS41" s="223"/>
      <c r="HCT41" s="223"/>
      <c r="HCU41" s="223"/>
      <c r="HCV41" s="223"/>
      <c r="HCW41" s="223"/>
      <c r="HCX41" s="223"/>
      <c r="HCY41" s="223"/>
      <c r="HCZ41" s="223"/>
      <c r="HDA41" s="223"/>
      <c r="HDB41" s="223"/>
      <c r="HDC41" s="223"/>
      <c r="HDD41" s="223"/>
      <c r="HDE41" s="223"/>
      <c r="HDF41" s="223"/>
      <c r="HDG41" s="223"/>
      <c r="HDH41" s="223"/>
      <c r="HDI41" s="223"/>
      <c r="HDJ41" s="223"/>
      <c r="HDK41" s="223"/>
      <c r="HDL41" s="223"/>
      <c r="HDM41" s="223"/>
      <c r="HDN41" s="223"/>
      <c r="HDO41" s="223"/>
      <c r="HDP41" s="223"/>
      <c r="HDQ41" s="223"/>
      <c r="HDR41" s="223"/>
      <c r="HDS41" s="223"/>
      <c r="HDT41" s="223"/>
      <c r="HDU41" s="223"/>
      <c r="HDV41" s="223"/>
      <c r="HDW41" s="223"/>
      <c r="HDX41" s="223"/>
      <c r="HDY41" s="223"/>
      <c r="HDZ41" s="223"/>
      <c r="HEA41" s="223"/>
      <c r="HEB41" s="223"/>
      <c r="HEC41" s="223"/>
      <c r="HED41" s="223"/>
      <c r="HEE41" s="223"/>
      <c r="HEF41" s="223"/>
      <c r="HEG41" s="223"/>
      <c r="HEH41" s="223"/>
      <c r="HEI41" s="223"/>
      <c r="HEJ41" s="223"/>
      <c r="HEK41" s="223"/>
      <c r="HEL41" s="223"/>
      <c r="HEM41" s="223"/>
      <c r="HEN41" s="223"/>
      <c r="HEO41" s="223"/>
      <c r="HEP41" s="223"/>
      <c r="HEQ41" s="223"/>
      <c r="HER41" s="223"/>
      <c r="HES41" s="223"/>
      <c r="HET41" s="223"/>
      <c r="HEU41" s="223"/>
      <c r="HEV41" s="223"/>
      <c r="HEW41" s="223"/>
      <c r="HEX41" s="223"/>
      <c r="HEY41" s="223"/>
      <c r="HEZ41" s="223"/>
      <c r="HFA41" s="223"/>
      <c r="HFB41" s="223"/>
      <c r="HFC41" s="223"/>
      <c r="HFD41" s="223"/>
      <c r="HFE41" s="223"/>
      <c r="HFF41" s="223"/>
      <c r="HFG41" s="223"/>
      <c r="HFH41" s="223"/>
      <c r="HFI41" s="223"/>
      <c r="HFJ41" s="223"/>
      <c r="HFK41" s="223"/>
      <c r="HFL41" s="223"/>
      <c r="HFM41" s="223"/>
      <c r="HFN41" s="223"/>
      <c r="HFO41" s="223"/>
      <c r="HFP41" s="223"/>
      <c r="HFQ41" s="223"/>
      <c r="HFR41" s="223"/>
      <c r="HFS41" s="223"/>
      <c r="HFT41" s="223"/>
      <c r="HFU41" s="223"/>
      <c r="HFV41" s="223"/>
      <c r="HFW41" s="223"/>
      <c r="HFX41" s="223"/>
      <c r="HFY41" s="223"/>
      <c r="HFZ41" s="223"/>
      <c r="HGA41" s="223"/>
      <c r="HGB41" s="223"/>
      <c r="HGC41" s="223"/>
      <c r="HGD41" s="223"/>
      <c r="HGE41" s="223"/>
      <c r="HGF41" s="223"/>
      <c r="HGG41" s="223"/>
      <c r="HGH41" s="223"/>
      <c r="HGI41" s="223"/>
      <c r="HGJ41" s="223"/>
      <c r="HGK41" s="223"/>
      <c r="HGL41" s="223"/>
      <c r="HGM41" s="223"/>
      <c r="HGN41" s="223"/>
      <c r="HGO41" s="223"/>
      <c r="HGP41" s="223"/>
      <c r="HGQ41" s="223"/>
      <c r="HGR41" s="223"/>
      <c r="HGS41" s="223"/>
      <c r="HGT41" s="223"/>
      <c r="HGU41" s="223"/>
      <c r="HGV41" s="223"/>
      <c r="HGW41" s="223"/>
      <c r="HGX41" s="223"/>
      <c r="HGY41" s="223"/>
      <c r="HGZ41" s="223"/>
      <c r="HHA41" s="223"/>
      <c r="HHB41" s="223"/>
      <c r="HHC41" s="223"/>
      <c r="HHD41" s="223"/>
      <c r="HHE41" s="223"/>
      <c r="HHF41" s="223"/>
      <c r="HHG41" s="223"/>
      <c r="HHH41" s="223"/>
      <c r="HHI41" s="223"/>
      <c r="HHJ41" s="223"/>
      <c r="HHK41" s="223"/>
      <c r="HHL41" s="223"/>
      <c r="HHM41" s="223"/>
      <c r="HHN41" s="223"/>
      <c r="HHO41" s="223"/>
      <c r="HHP41" s="223"/>
      <c r="HHQ41" s="223"/>
      <c r="HHR41" s="223"/>
      <c r="HHS41" s="223"/>
      <c r="HHT41" s="223"/>
      <c r="HHU41" s="223"/>
      <c r="HHV41" s="223"/>
      <c r="HHW41" s="223"/>
      <c r="HHX41" s="223"/>
      <c r="HHY41" s="223"/>
      <c r="HHZ41" s="223"/>
      <c r="HIA41" s="223"/>
      <c r="HIB41" s="223"/>
      <c r="HIC41" s="223"/>
      <c r="HID41" s="223"/>
      <c r="HIE41" s="223"/>
      <c r="HIF41" s="223"/>
      <c r="HIG41" s="223"/>
      <c r="HIH41" s="223"/>
      <c r="HII41" s="223"/>
      <c r="HIJ41" s="223"/>
      <c r="HIK41" s="223"/>
      <c r="HIL41" s="223"/>
      <c r="HIM41" s="223"/>
      <c r="HIN41" s="223"/>
      <c r="HIO41" s="223"/>
      <c r="HIP41" s="223"/>
      <c r="HIQ41" s="223"/>
      <c r="HIR41" s="223"/>
      <c r="HIS41" s="223"/>
      <c r="HIT41" s="223"/>
      <c r="HIU41" s="223"/>
      <c r="HIV41" s="223"/>
      <c r="HIW41" s="223"/>
      <c r="HIX41" s="223"/>
      <c r="HIY41" s="223"/>
      <c r="HIZ41" s="223"/>
      <c r="HJA41" s="223"/>
      <c r="HJB41" s="223"/>
      <c r="HJC41" s="223"/>
      <c r="HJD41" s="223"/>
      <c r="HJE41" s="223"/>
      <c r="HJF41" s="223"/>
      <c r="HJG41" s="223"/>
      <c r="HJH41" s="223"/>
      <c r="HJI41" s="223"/>
      <c r="HJJ41" s="223"/>
      <c r="HJK41" s="223"/>
      <c r="HJL41" s="223"/>
      <c r="HJM41" s="223"/>
      <c r="HJN41" s="223"/>
      <c r="HJO41" s="223"/>
      <c r="HJP41" s="223"/>
      <c r="HJQ41" s="223"/>
      <c r="HJR41" s="223"/>
      <c r="HJS41" s="223"/>
      <c r="HJT41" s="223"/>
      <c r="HJU41" s="223"/>
      <c r="HJV41" s="223"/>
      <c r="HJW41" s="223"/>
      <c r="HJX41" s="223"/>
      <c r="HJY41" s="223"/>
      <c r="HJZ41" s="223"/>
      <c r="HKA41" s="223"/>
      <c r="HKB41" s="223"/>
      <c r="HKC41" s="223"/>
      <c r="HKD41" s="223"/>
      <c r="HKE41" s="223"/>
      <c r="HKF41" s="223"/>
      <c r="HKG41" s="223"/>
      <c r="HKH41" s="223"/>
      <c r="HKI41" s="223"/>
      <c r="HKJ41" s="223"/>
      <c r="HKK41" s="223"/>
      <c r="HKL41" s="223"/>
      <c r="HKM41" s="223"/>
      <c r="HKN41" s="223"/>
      <c r="HKO41" s="223"/>
      <c r="HKP41" s="223"/>
      <c r="HKQ41" s="223"/>
      <c r="HKR41" s="223"/>
      <c r="HKS41" s="223"/>
      <c r="HKT41" s="223"/>
      <c r="HKU41" s="223"/>
      <c r="HKV41" s="223"/>
      <c r="HKW41" s="223"/>
      <c r="HKX41" s="223"/>
      <c r="HKY41" s="223"/>
      <c r="HKZ41" s="223"/>
      <c r="HLA41" s="223"/>
      <c r="HLB41" s="223"/>
      <c r="HLC41" s="223"/>
      <c r="HLD41" s="223"/>
      <c r="HLE41" s="223"/>
      <c r="HLF41" s="223"/>
      <c r="HLG41" s="223"/>
      <c r="HLH41" s="223"/>
      <c r="HLI41" s="223"/>
      <c r="HLJ41" s="223"/>
      <c r="HLK41" s="223"/>
      <c r="HLL41" s="223"/>
      <c r="HLM41" s="223"/>
      <c r="HLN41" s="223"/>
      <c r="HLO41" s="223"/>
      <c r="HLP41" s="223"/>
      <c r="HLQ41" s="223"/>
      <c r="HLR41" s="223"/>
      <c r="HLS41" s="223"/>
      <c r="HLT41" s="223"/>
      <c r="HLU41" s="223"/>
      <c r="HLV41" s="223"/>
      <c r="HLW41" s="223"/>
      <c r="HLX41" s="223"/>
      <c r="HLY41" s="223"/>
      <c r="HLZ41" s="223"/>
      <c r="HMA41" s="223"/>
      <c r="HMB41" s="223"/>
      <c r="HMC41" s="223"/>
      <c r="HMD41" s="223"/>
      <c r="HME41" s="223"/>
      <c r="HMF41" s="223"/>
      <c r="HMG41" s="223"/>
      <c r="HMH41" s="223"/>
      <c r="HMI41" s="223"/>
      <c r="HMJ41" s="223"/>
      <c r="HMK41" s="223"/>
      <c r="HML41" s="223"/>
      <c r="HMM41" s="223"/>
      <c r="HMN41" s="223"/>
      <c r="HMO41" s="223"/>
      <c r="HMP41" s="223"/>
      <c r="HMQ41" s="223"/>
      <c r="HMR41" s="223"/>
      <c r="HMS41" s="223"/>
      <c r="HMT41" s="223"/>
      <c r="HMU41" s="223"/>
      <c r="HMV41" s="223"/>
      <c r="HMW41" s="223"/>
      <c r="HMX41" s="223"/>
      <c r="HMY41" s="223"/>
      <c r="HMZ41" s="223"/>
      <c r="HNA41" s="223"/>
      <c r="HNB41" s="223"/>
      <c r="HNC41" s="223"/>
      <c r="HND41" s="223"/>
      <c r="HNE41" s="223"/>
      <c r="HNF41" s="223"/>
      <c r="HNG41" s="223"/>
      <c r="HNH41" s="223"/>
      <c r="HNI41" s="223"/>
      <c r="HNJ41" s="223"/>
      <c r="HNK41" s="223"/>
      <c r="HNL41" s="223"/>
      <c r="HNM41" s="223"/>
      <c r="HNN41" s="223"/>
      <c r="HNO41" s="223"/>
      <c r="HNP41" s="223"/>
      <c r="HNQ41" s="223"/>
      <c r="HNR41" s="223"/>
      <c r="HNS41" s="223"/>
      <c r="HNT41" s="223"/>
      <c r="HNU41" s="223"/>
      <c r="HNV41" s="223"/>
      <c r="HNW41" s="223"/>
      <c r="HNX41" s="223"/>
      <c r="HNY41" s="223"/>
      <c r="HNZ41" s="223"/>
      <c r="HOA41" s="223"/>
      <c r="HOB41" s="223"/>
      <c r="HOC41" s="223"/>
      <c r="HOD41" s="223"/>
      <c r="HOE41" s="223"/>
      <c r="HOF41" s="223"/>
      <c r="HOG41" s="223"/>
      <c r="HOH41" s="223"/>
      <c r="HOI41" s="223"/>
      <c r="HOJ41" s="223"/>
      <c r="HOK41" s="223"/>
      <c r="HOL41" s="223"/>
      <c r="HOM41" s="223"/>
      <c r="HON41" s="223"/>
      <c r="HOO41" s="223"/>
      <c r="HOP41" s="223"/>
      <c r="HOQ41" s="223"/>
      <c r="HOR41" s="223"/>
      <c r="HOS41" s="223"/>
      <c r="HOT41" s="223"/>
      <c r="HOU41" s="223"/>
      <c r="HOV41" s="223"/>
      <c r="HOW41" s="223"/>
      <c r="HOX41" s="223"/>
      <c r="HOY41" s="223"/>
      <c r="HOZ41" s="223"/>
      <c r="HPA41" s="223"/>
      <c r="HPB41" s="223"/>
      <c r="HPC41" s="223"/>
      <c r="HPD41" s="223"/>
      <c r="HPE41" s="223"/>
      <c r="HPF41" s="223"/>
      <c r="HPG41" s="223"/>
      <c r="HPH41" s="223"/>
      <c r="HPI41" s="223"/>
      <c r="HPJ41" s="223"/>
      <c r="HPK41" s="223"/>
      <c r="HPL41" s="223"/>
      <c r="HPM41" s="223"/>
      <c r="HPN41" s="223"/>
      <c r="HPO41" s="223"/>
      <c r="HPP41" s="223"/>
      <c r="HPQ41" s="223"/>
      <c r="HPR41" s="223"/>
      <c r="HPS41" s="223"/>
      <c r="HPT41" s="223"/>
      <c r="HPU41" s="223"/>
      <c r="HPV41" s="223"/>
      <c r="HPW41" s="223"/>
      <c r="HPX41" s="223"/>
      <c r="HPY41" s="223"/>
      <c r="HPZ41" s="223"/>
      <c r="HQA41" s="223"/>
      <c r="HQB41" s="223"/>
      <c r="HQC41" s="223"/>
      <c r="HQD41" s="223"/>
      <c r="HQE41" s="223"/>
      <c r="HQF41" s="223"/>
      <c r="HQG41" s="223"/>
      <c r="HQH41" s="223"/>
      <c r="HQI41" s="223"/>
      <c r="HQJ41" s="223"/>
      <c r="HQK41" s="223"/>
      <c r="HQL41" s="223"/>
      <c r="HQM41" s="223"/>
      <c r="HQN41" s="223"/>
      <c r="HQO41" s="223"/>
      <c r="HQP41" s="223"/>
      <c r="HQQ41" s="223"/>
      <c r="HQR41" s="223"/>
      <c r="HQS41" s="223"/>
      <c r="HQT41" s="223"/>
      <c r="HQU41" s="223"/>
      <c r="HQV41" s="223"/>
      <c r="HQW41" s="223"/>
      <c r="HQX41" s="223"/>
      <c r="HQY41" s="223"/>
      <c r="HQZ41" s="223"/>
      <c r="HRA41" s="223"/>
      <c r="HRB41" s="223"/>
      <c r="HRC41" s="223"/>
      <c r="HRD41" s="223"/>
      <c r="HRE41" s="223"/>
      <c r="HRF41" s="223"/>
      <c r="HRG41" s="223"/>
      <c r="HRH41" s="223"/>
      <c r="HRI41" s="223"/>
      <c r="HRJ41" s="223"/>
      <c r="HRK41" s="223"/>
      <c r="HRL41" s="223"/>
      <c r="HRM41" s="223"/>
      <c r="HRN41" s="223"/>
      <c r="HRO41" s="223"/>
      <c r="HRP41" s="223"/>
      <c r="HRQ41" s="223"/>
      <c r="HRR41" s="223"/>
      <c r="HRS41" s="223"/>
      <c r="HRT41" s="223"/>
      <c r="HRU41" s="223"/>
      <c r="HRV41" s="223"/>
      <c r="HRW41" s="223"/>
      <c r="HRX41" s="223"/>
      <c r="HRY41" s="223"/>
      <c r="HRZ41" s="223"/>
      <c r="HSA41" s="223"/>
      <c r="HSB41" s="223"/>
      <c r="HSC41" s="223"/>
      <c r="HSD41" s="223"/>
      <c r="HSE41" s="223"/>
      <c r="HSF41" s="223"/>
      <c r="HSG41" s="223"/>
      <c r="HSH41" s="223"/>
      <c r="HSI41" s="223"/>
      <c r="HSJ41" s="223"/>
      <c r="HSK41" s="223"/>
      <c r="HSL41" s="223"/>
      <c r="HSM41" s="223"/>
      <c r="HSN41" s="223"/>
      <c r="HSO41" s="223"/>
      <c r="HSP41" s="223"/>
      <c r="HSQ41" s="223"/>
      <c r="HSR41" s="223"/>
      <c r="HSS41" s="223"/>
      <c r="HST41" s="223"/>
      <c r="HSU41" s="223"/>
      <c r="HSV41" s="223"/>
      <c r="HSW41" s="223"/>
      <c r="HSX41" s="223"/>
      <c r="HSY41" s="223"/>
      <c r="HSZ41" s="223"/>
      <c r="HTA41" s="223"/>
      <c r="HTB41" s="223"/>
      <c r="HTC41" s="223"/>
      <c r="HTD41" s="223"/>
      <c r="HTE41" s="223"/>
      <c r="HTF41" s="223"/>
      <c r="HTG41" s="223"/>
      <c r="HTH41" s="223"/>
      <c r="HTI41" s="223"/>
      <c r="HTJ41" s="223"/>
      <c r="HTK41" s="223"/>
      <c r="HTL41" s="223"/>
      <c r="HTM41" s="223"/>
      <c r="HTN41" s="223"/>
      <c r="HTO41" s="223"/>
      <c r="HTP41" s="223"/>
      <c r="HTQ41" s="223"/>
      <c r="HTR41" s="223"/>
      <c r="HTS41" s="223"/>
      <c r="HTT41" s="223"/>
      <c r="HTU41" s="223"/>
      <c r="HTV41" s="223"/>
      <c r="HTW41" s="223"/>
      <c r="HTX41" s="223"/>
      <c r="HTY41" s="223"/>
      <c r="HTZ41" s="223"/>
      <c r="HUA41" s="223"/>
      <c r="HUB41" s="223"/>
      <c r="HUC41" s="223"/>
      <c r="HUD41" s="223"/>
      <c r="HUE41" s="223"/>
      <c r="HUF41" s="223"/>
      <c r="HUG41" s="223"/>
      <c r="HUH41" s="223"/>
      <c r="HUI41" s="223"/>
      <c r="HUJ41" s="223"/>
      <c r="HUK41" s="223"/>
      <c r="HUL41" s="223"/>
      <c r="HUM41" s="223"/>
      <c r="HUN41" s="223"/>
      <c r="HUO41" s="223"/>
      <c r="HUP41" s="223"/>
      <c r="HUQ41" s="223"/>
      <c r="HUR41" s="223"/>
      <c r="HUS41" s="223"/>
      <c r="HUT41" s="223"/>
      <c r="HUU41" s="223"/>
      <c r="HUV41" s="223"/>
      <c r="HUW41" s="223"/>
      <c r="HUX41" s="223"/>
      <c r="HUY41" s="223"/>
      <c r="HUZ41" s="223"/>
      <c r="HVA41" s="223"/>
      <c r="HVB41" s="223"/>
      <c r="HVC41" s="223"/>
      <c r="HVD41" s="223"/>
      <c r="HVE41" s="223"/>
      <c r="HVF41" s="223"/>
      <c r="HVG41" s="223"/>
      <c r="HVH41" s="223"/>
      <c r="HVI41" s="223"/>
      <c r="HVJ41" s="223"/>
      <c r="HVK41" s="223"/>
      <c r="HVL41" s="223"/>
      <c r="HVM41" s="223"/>
      <c r="HVN41" s="223"/>
      <c r="HVO41" s="223"/>
      <c r="HVP41" s="223"/>
      <c r="HVQ41" s="223"/>
      <c r="HVR41" s="223"/>
      <c r="HVS41" s="223"/>
      <c r="HVT41" s="223"/>
      <c r="HVU41" s="223"/>
      <c r="HVV41" s="223"/>
      <c r="HVW41" s="223"/>
      <c r="HVX41" s="223"/>
      <c r="HVY41" s="223"/>
      <c r="HVZ41" s="223"/>
      <c r="HWA41" s="223"/>
      <c r="HWB41" s="223"/>
      <c r="HWC41" s="223"/>
      <c r="HWD41" s="223"/>
      <c r="HWE41" s="223"/>
      <c r="HWF41" s="223"/>
      <c r="HWG41" s="223"/>
      <c r="HWH41" s="223"/>
      <c r="HWI41" s="223"/>
      <c r="HWJ41" s="223"/>
      <c r="HWK41" s="223"/>
      <c r="HWL41" s="223"/>
      <c r="HWM41" s="223"/>
      <c r="HWN41" s="223"/>
      <c r="HWO41" s="223"/>
      <c r="HWP41" s="223"/>
      <c r="HWQ41" s="223"/>
      <c r="HWR41" s="223"/>
      <c r="HWS41" s="223"/>
      <c r="HWT41" s="223"/>
      <c r="HWU41" s="223"/>
      <c r="HWV41" s="223"/>
      <c r="HWW41" s="223"/>
      <c r="HWX41" s="223"/>
      <c r="HWY41" s="223"/>
      <c r="HWZ41" s="223"/>
      <c r="HXA41" s="223"/>
      <c r="HXB41" s="223"/>
      <c r="HXC41" s="223"/>
      <c r="HXD41" s="223"/>
      <c r="HXE41" s="223"/>
      <c r="HXF41" s="223"/>
      <c r="HXG41" s="223"/>
      <c r="HXH41" s="223"/>
      <c r="HXI41" s="223"/>
      <c r="HXJ41" s="223"/>
      <c r="HXK41" s="223"/>
      <c r="HXL41" s="223"/>
      <c r="HXM41" s="223"/>
      <c r="HXN41" s="223"/>
      <c r="HXO41" s="223"/>
      <c r="HXP41" s="223"/>
      <c r="HXQ41" s="223"/>
      <c r="HXR41" s="223"/>
      <c r="HXS41" s="223"/>
      <c r="HXT41" s="223"/>
      <c r="HXU41" s="223"/>
      <c r="HXV41" s="223"/>
      <c r="HXW41" s="223"/>
      <c r="HXX41" s="223"/>
      <c r="HXY41" s="223"/>
      <c r="HXZ41" s="223"/>
      <c r="HYA41" s="223"/>
      <c r="HYB41" s="223"/>
      <c r="HYC41" s="223"/>
      <c r="HYD41" s="223"/>
      <c r="HYE41" s="223"/>
      <c r="HYF41" s="223"/>
      <c r="HYG41" s="223"/>
      <c r="HYH41" s="223"/>
      <c r="HYI41" s="223"/>
      <c r="HYJ41" s="223"/>
      <c r="HYK41" s="223"/>
      <c r="HYL41" s="223"/>
      <c r="HYM41" s="223"/>
      <c r="HYN41" s="223"/>
      <c r="HYO41" s="223"/>
      <c r="HYP41" s="223"/>
      <c r="HYQ41" s="223"/>
      <c r="HYR41" s="223"/>
      <c r="HYS41" s="223"/>
      <c r="HYT41" s="223"/>
      <c r="HYU41" s="223"/>
      <c r="HYV41" s="223"/>
      <c r="HYW41" s="223"/>
      <c r="HYX41" s="223"/>
      <c r="HYY41" s="223"/>
      <c r="HYZ41" s="223"/>
      <c r="HZA41" s="223"/>
      <c r="HZB41" s="223"/>
      <c r="HZC41" s="223"/>
      <c r="HZD41" s="223"/>
      <c r="HZE41" s="223"/>
      <c r="HZF41" s="223"/>
      <c r="HZG41" s="223"/>
      <c r="HZH41" s="223"/>
      <c r="HZI41" s="223"/>
      <c r="HZJ41" s="223"/>
      <c r="HZK41" s="223"/>
      <c r="HZL41" s="223"/>
      <c r="HZM41" s="223"/>
      <c r="HZN41" s="223"/>
      <c r="HZO41" s="223"/>
      <c r="HZP41" s="223"/>
      <c r="HZQ41" s="223"/>
      <c r="HZR41" s="223"/>
      <c r="HZS41" s="223"/>
      <c r="HZT41" s="223"/>
      <c r="HZU41" s="223"/>
      <c r="HZV41" s="223"/>
      <c r="HZW41" s="223"/>
      <c r="HZX41" s="223"/>
      <c r="HZY41" s="223"/>
      <c r="HZZ41" s="223"/>
      <c r="IAA41" s="223"/>
      <c r="IAB41" s="223"/>
      <c r="IAC41" s="223"/>
      <c r="IAD41" s="223"/>
      <c r="IAE41" s="223"/>
      <c r="IAF41" s="223"/>
      <c r="IAG41" s="223"/>
      <c r="IAH41" s="223"/>
      <c r="IAI41" s="223"/>
      <c r="IAJ41" s="223"/>
      <c r="IAK41" s="223"/>
      <c r="IAL41" s="223"/>
      <c r="IAM41" s="223"/>
      <c r="IAN41" s="223"/>
      <c r="IAO41" s="223"/>
      <c r="IAP41" s="223"/>
      <c r="IAQ41" s="223"/>
      <c r="IAR41" s="223"/>
      <c r="IAS41" s="223"/>
      <c r="IAT41" s="223"/>
      <c r="IAU41" s="223"/>
      <c r="IAV41" s="223"/>
      <c r="IAW41" s="223"/>
      <c r="IAX41" s="223"/>
      <c r="IAY41" s="223"/>
      <c r="IAZ41" s="223"/>
      <c r="IBA41" s="223"/>
      <c r="IBB41" s="223"/>
      <c r="IBC41" s="223"/>
      <c r="IBD41" s="223"/>
      <c r="IBE41" s="223"/>
      <c r="IBF41" s="223"/>
      <c r="IBG41" s="223"/>
      <c r="IBH41" s="223"/>
      <c r="IBI41" s="223"/>
      <c r="IBJ41" s="223"/>
      <c r="IBK41" s="223"/>
      <c r="IBL41" s="223"/>
      <c r="IBM41" s="223"/>
      <c r="IBN41" s="223"/>
      <c r="IBO41" s="223"/>
      <c r="IBP41" s="223"/>
      <c r="IBQ41" s="223"/>
      <c r="IBR41" s="223"/>
      <c r="IBS41" s="223"/>
      <c r="IBT41" s="223"/>
      <c r="IBU41" s="223"/>
      <c r="IBV41" s="223"/>
      <c r="IBW41" s="223"/>
      <c r="IBX41" s="223"/>
      <c r="IBY41" s="223"/>
      <c r="IBZ41" s="223"/>
      <c r="ICA41" s="223"/>
      <c r="ICB41" s="223"/>
      <c r="ICC41" s="223"/>
      <c r="ICD41" s="223"/>
      <c r="ICE41" s="223"/>
      <c r="ICF41" s="223"/>
      <c r="ICG41" s="223"/>
      <c r="ICH41" s="223"/>
      <c r="ICI41" s="223"/>
      <c r="ICJ41" s="223"/>
      <c r="ICK41" s="223"/>
      <c r="ICL41" s="223"/>
      <c r="ICM41" s="223"/>
      <c r="ICN41" s="223"/>
      <c r="ICO41" s="223"/>
      <c r="ICP41" s="223"/>
      <c r="ICQ41" s="223"/>
      <c r="ICR41" s="223"/>
      <c r="ICS41" s="223"/>
      <c r="ICT41" s="223"/>
      <c r="ICU41" s="223"/>
      <c r="ICV41" s="223"/>
      <c r="ICW41" s="223"/>
      <c r="ICX41" s="223"/>
      <c r="ICY41" s="223"/>
      <c r="ICZ41" s="223"/>
      <c r="IDA41" s="223"/>
      <c r="IDB41" s="223"/>
      <c r="IDC41" s="223"/>
      <c r="IDD41" s="223"/>
      <c r="IDE41" s="223"/>
      <c r="IDF41" s="223"/>
      <c r="IDG41" s="223"/>
      <c r="IDH41" s="223"/>
      <c r="IDI41" s="223"/>
      <c r="IDJ41" s="223"/>
      <c r="IDK41" s="223"/>
      <c r="IDL41" s="223"/>
      <c r="IDM41" s="223"/>
      <c r="IDN41" s="223"/>
      <c r="IDO41" s="223"/>
      <c r="IDP41" s="223"/>
      <c r="IDQ41" s="223"/>
      <c r="IDR41" s="223"/>
      <c r="IDS41" s="223"/>
      <c r="IDT41" s="223"/>
      <c r="IDU41" s="223"/>
      <c r="IDV41" s="223"/>
      <c r="IDW41" s="223"/>
      <c r="IDX41" s="223"/>
      <c r="IDY41" s="223"/>
      <c r="IDZ41" s="223"/>
      <c r="IEA41" s="223"/>
      <c r="IEB41" s="223"/>
      <c r="IEC41" s="223"/>
      <c r="IED41" s="223"/>
      <c r="IEE41" s="223"/>
      <c r="IEF41" s="223"/>
      <c r="IEG41" s="223"/>
      <c r="IEH41" s="223"/>
      <c r="IEI41" s="223"/>
      <c r="IEJ41" s="223"/>
      <c r="IEK41" s="223"/>
      <c r="IEL41" s="223"/>
      <c r="IEM41" s="223"/>
      <c r="IEN41" s="223"/>
      <c r="IEO41" s="223"/>
      <c r="IEP41" s="223"/>
      <c r="IEQ41" s="223"/>
      <c r="IER41" s="223"/>
      <c r="IES41" s="223"/>
      <c r="IET41" s="223"/>
      <c r="IEU41" s="223"/>
      <c r="IEV41" s="223"/>
      <c r="IEW41" s="223"/>
      <c r="IEX41" s="223"/>
      <c r="IEY41" s="223"/>
      <c r="IEZ41" s="223"/>
      <c r="IFA41" s="223"/>
      <c r="IFB41" s="223"/>
      <c r="IFC41" s="223"/>
      <c r="IFD41" s="223"/>
      <c r="IFE41" s="223"/>
      <c r="IFF41" s="223"/>
      <c r="IFG41" s="223"/>
      <c r="IFH41" s="223"/>
      <c r="IFI41" s="223"/>
      <c r="IFJ41" s="223"/>
      <c r="IFK41" s="223"/>
      <c r="IFL41" s="223"/>
      <c r="IFM41" s="223"/>
      <c r="IFN41" s="223"/>
      <c r="IFO41" s="223"/>
      <c r="IFP41" s="223"/>
      <c r="IFQ41" s="223"/>
      <c r="IFR41" s="223"/>
      <c r="IFS41" s="223"/>
      <c r="IFT41" s="223"/>
      <c r="IFU41" s="223"/>
      <c r="IFV41" s="223"/>
      <c r="IFW41" s="223"/>
      <c r="IFX41" s="223"/>
      <c r="IFY41" s="223"/>
      <c r="IFZ41" s="223"/>
      <c r="IGA41" s="223"/>
      <c r="IGB41" s="223"/>
      <c r="IGC41" s="223"/>
      <c r="IGD41" s="223"/>
      <c r="IGE41" s="223"/>
      <c r="IGF41" s="223"/>
      <c r="IGG41" s="223"/>
      <c r="IGH41" s="223"/>
      <c r="IGI41" s="223"/>
      <c r="IGJ41" s="223"/>
      <c r="IGK41" s="223"/>
      <c r="IGL41" s="223"/>
      <c r="IGM41" s="223"/>
      <c r="IGN41" s="223"/>
      <c r="IGO41" s="223"/>
      <c r="IGP41" s="223"/>
      <c r="IGQ41" s="223"/>
      <c r="IGR41" s="223"/>
      <c r="IGS41" s="223"/>
      <c r="IGT41" s="223"/>
      <c r="IGU41" s="223"/>
      <c r="IGV41" s="223"/>
      <c r="IGW41" s="223"/>
      <c r="IGX41" s="223"/>
      <c r="IGY41" s="223"/>
      <c r="IGZ41" s="223"/>
      <c r="IHA41" s="223"/>
      <c r="IHB41" s="223"/>
      <c r="IHC41" s="223"/>
      <c r="IHD41" s="223"/>
      <c r="IHE41" s="223"/>
      <c r="IHF41" s="223"/>
      <c r="IHG41" s="223"/>
      <c r="IHH41" s="223"/>
      <c r="IHI41" s="223"/>
      <c r="IHJ41" s="223"/>
      <c r="IHK41" s="223"/>
      <c r="IHL41" s="223"/>
      <c r="IHM41" s="223"/>
      <c r="IHN41" s="223"/>
      <c r="IHO41" s="223"/>
      <c r="IHP41" s="223"/>
      <c r="IHQ41" s="223"/>
      <c r="IHR41" s="223"/>
      <c r="IHS41" s="223"/>
      <c r="IHT41" s="223"/>
      <c r="IHU41" s="223"/>
      <c r="IHV41" s="223"/>
      <c r="IHW41" s="223"/>
      <c r="IHX41" s="223"/>
      <c r="IHY41" s="223"/>
      <c r="IHZ41" s="223"/>
      <c r="IIA41" s="223"/>
      <c r="IIB41" s="223"/>
      <c r="IIC41" s="223"/>
      <c r="IID41" s="223"/>
      <c r="IIE41" s="223"/>
      <c r="IIF41" s="223"/>
      <c r="IIG41" s="223"/>
      <c r="IIH41" s="223"/>
      <c r="III41" s="223"/>
      <c r="IIJ41" s="223"/>
      <c r="IIK41" s="223"/>
      <c r="IIL41" s="223"/>
      <c r="IIM41" s="223"/>
      <c r="IIN41" s="223"/>
      <c r="IIO41" s="223"/>
      <c r="IIP41" s="223"/>
      <c r="IIQ41" s="223"/>
      <c r="IIR41" s="223"/>
      <c r="IIS41" s="223"/>
      <c r="IIT41" s="223"/>
      <c r="IIU41" s="223"/>
      <c r="IIV41" s="223"/>
      <c r="IIW41" s="223"/>
      <c r="IIX41" s="223"/>
      <c r="IIY41" s="223"/>
      <c r="IIZ41" s="223"/>
      <c r="IJA41" s="223"/>
      <c r="IJB41" s="223"/>
      <c r="IJC41" s="223"/>
      <c r="IJD41" s="223"/>
      <c r="IJE41" s="223"/>
      <c r="IJF41" s="223"/>
      <c r="IJG41" s="223"/>
      <c r="IJH41" s="223"/>
      <c r="IJI41" s="223"/>
      <c r="IJJ41" s="223"/>
      <c r="IJK41" s="223"/>
      <c r="IJL41" s="223"/>
      <c r="IJM41" s="223"/>
      <c r="IJN41" s="223"/>
      <c r="IJO41" s="223"/>
      <c r="IJP41" s="223"/>
      <c r="IJQ41" s="223"/>
      <c r="IJR41" s="223"/>
      <c r="IJS41" s="223"/>
      <c r="IJT41" s="223"/>
      <c r="IJU41" s="223"/>
      <c r="IJV41" s="223"/>
      <c r="IJW41" s="223"/>
      <c r="IJX41" s="223"/>
      <c r="IJY41" s="223"/>
      <c r="IJZ41" s="223"/>
      <c r="IKA41" s="223"/>
      <c r="IKB41" s="223"/>
      <c r="IKC41" s="223"/>
      <c r="IKD41" s="223"/>
      <c r="IKE41" s="223"/>
      <c r="IKF41" s="223"/>
      <c r="IKG41" s="223"/>
      <c r="IKH41" s="223"/>
      <c r="IKI41" s="223"/>
      <c r="IKJ41" s="223"/>
      <c r="IKK41" s="223"/>
      <c r="IKL41" s="223"/>
      <c r="IKM41" s="223"/>
      <c r="IKN41" s="223"/>
      <c r="IKO41" s="223"/>
      <c r="IKP41" s="223"/>
      <c r="IKQ41" s="223"/>
      <c r="IKR41" s="223"/>
      <c r="IKS41" s="223"/>
      <c r="IKT41" s="223"/>
      <c r="IKU41" s="223"/>
      <c r="IKV41" s="223"/>
      <c r="IKW41" s="223"/>
      <c r="IKX41" s="223"/>
      <c r="IKY41" s="223"/>
      <c r="IKZ41" s="223"/>
      <c r="ILA41" s="223"/>
      <c r="ILB41" s="223"/>
      <c r="ILC41" s="223"/>
      <c r="ILD41" s="223"/>
      <c r="ILE41" s="223"/>
      <c r="ILF41" s="223"/>
      <c r="ILG41" s="223"/>
      <c r="ILH41" s="223"/>
      <c r="ILI41" s="223"/>
      <c r="ILJ41" s="223"/>
      <c r="ILK41" s="223"/>
      <c r="ILL41" s="223"/>
      <c r="ILM41" s="223"/>
      <c r="ILN41" s="223"/>
      <c r="ILO41" s="223"/>
      <c r="ILP41" s="223"/>
      <c r="ILQ41" s="223"/>
      <c r="ILR41" s="223"/>
      <c r="ILS41" s="223"/>
      <c r="ILT41" s="223"/>
      <c r="ILU41" s="223"/>
      <c r="ILV41" s="223"/>
      <c r="ILW41" s="223"/>
      <c r="ILX41" s="223"/>
      <c r="ILY41" s="223"/>
      <c r="ILZ41" s="223"/>
      <c r="IMA41" s="223"/>
      <c r="IMB41" s="223"/>
      <c r="IMC41" s="223"/>
      <c r="IMD41" s="223"/>
      <c r="IME41" s="223"/>
      <c r="IMF41" s="223"/>
      <c r="IMG41" s="223"/>
      <c r="IMH41" s="223"/>
      <c r="IMI41" s="223"/>
      <c r="IMJ41" s="223"/>
      <c r="IMK41" s="223"/>
      <c r="IML41" s="223"/>
      <c r="IMM41" s="223"/>
      <c r="IMN41" s="223"/>
      <c r="IMO41" s="223"/>
      <c r="IMP41" s="223"/>
      <c r="IMQ41" s="223"/>
      <c r="IMR41" s="223"/>
      <c r="IMS41" s="223"/>
      <c r="IMT41" s="223"/>
      <c r="IMU41" s="223"/>
      <c r="IMV41" s="223"/>
      <c r="IMW41" s="223"/>
      <c r="IMX41" s="223"/>
      <c r="IMY41" s="223"/>
      <c r="IMZ41" s="223"/>
      <c r="INA41" s="223"/>
      <c r="INB41" s="223"/>
      <c r="INC41" s="223"/>
      <c r="IND41" s="223"/>
      <c r="INE41" s="223"/>
      <c r="INF41" s="223"/>
      <c r="ING41" s="223"/>
      <c r="INH41" s="223"/>
      <c r="INI41" s="223"/>
      <c r="INJ41" s="223"/>
      <c r="INK41" s="223"/>
      <c r="INL41" s="223"/>
      <c r="INM41" s="223"/>
      <c r="INN41" s="223"/>
      <c r="INO41" s="223"/>
      <c r="INP41" s="223"/>
      <c r="INQ41" s="223"/>
      <c r="INR41" s="223"/>
      <c r="INS41" s="223"/>
      <c r="INT41" s="223"/>
      <c r="INU41" s="223"/>
      <c r="INV41" s="223"/>
      <c r="INW41" s="223"/>
      <c r="INX41" s="223"/>
      <c r="INY41" s="223"/>
      <c r="INZ41" s="223"/>
      <c r="IOA41" s="223"/>
      <c r="IOB41" s="223"/>
      <c r="IOC41" s="223"/>
      <c r="IOD41" s="223"/>
      <c r="IOE41" s="223"/>
      <c r="IOF41" s="223"/>
      <c r="IOG41" s="223"/>
      <c r="IOH41" s="223"/>
      <c r="IOI41" s="223"/>
      <c r="IOJ41" s="223"/>
      <c r="IOK41" s="223"/>
      <c r="IOL41" s="223"/>
      <c r="IOM41" s="223"/>
      <c r="ION41" s="223"/>
      <c r="IOO41" s="223"/>
      <c r="IOP41" s="223"/>
      <c r="IOQ41" s="223"/>
      <c r="IOR41" s="223"/>
      <c r="IOS41" s="223"/>
      <c r="IOT41" s="223"/>
      <c r="IOU41" s="223"/>
      <c r="IOV41" s="223"/>
      <c r="IOW41" s="223"/>
      <c r="IOX41" s="223"/>
      <c r="IOY41" s="223"/>
      <c r="IOZ41" s="223"/>
      <c r="IPA41" s="223"/>
      <c r="IPB41" s="223"/>
      <c r="IPC41" s="223"/>
      <c r="IPD41" s="223"/>
      <c r="IPE41" s="223"/>
      <c r="IPF41" s="223"/>
      <c r="IPG41" s="223"/>
      <c r="IPH41" s="223"/>
      <c r="IPI41" s="223"/>
      <c r="IPJ41" s="223"/>
      <c r="IPK41" s="223"/>
      <c r="IPL41" s="223"/>
      <c r="IPM41" s="223"/>
      <c r="IPN41" s="223"/>
      <c r="IPO41" s="223"/>
      <c r="IPP41" s="223"/>
      <c r="IPQ41" s="223"/>
      <c r="IPR41" s="223"/>
      <c r="IPS41" s="223"/>
      <c r="IPT41" s="223"/>
      <c r="IPU41" s="223"/>
      <c r="IPV41" s="223"/>
      <c r="IPW41" s="223"/>
      <c r="IPX41" s="223"/>
      <c r="IPY41" s="223"/>
      <c r="IPZ41" s="223"/>
      <c r="IQA41" s="223"/>
      <c r="IQB41" s="223"/>
      <c r="IQC41" s="223"/>
      <c r="IQD41" s="223"/>
      <c r="IQE41" s="223"/>
      <c r="IQF41" s="223"/>
      <c r="IQG41" s="223"/>
      <c r="IQH41" s="223"/>
      <c r="IQI41" s="223"/>
      <c r="IQJ41" s="223"/>
      <c r="IQK41" s="223"/>
      <c r="IQL41" s="223"/>
      <c r="IQM41" s="223"/>
      <c r="IQN41" s="223"/>
      <c r="IQO41" s="223"/>
      <c r="IQP41" s="223"/>
      <c r="IQQ41" s="223"/>
      <c r="IQR41" s="223"/>
      <c r="IQS41" s="223"/>
      <c r="IQT41" s="223"/>
      <c r="IQU41" s="223"/>
      <c r="IQV41" s="223"/>
      <c r="IQW41" s="223"/>
      <c r="IQX41" s="223"/>
      <c r="IQY41" s="223"/>
      <c r="IQZ41" s="223"/>
      <c r="IRA41" s="223"/>
      <c r="IRB41" s="223"/>
      <c r="IRC41" s="223"/>
      <c r="IRD41" s="223"/>
      <c r="IRE41" s="223"/>
      <c r="IRF41" s="223"/>
      <c r="IRG41" s="223"/>
      <c r="IRH41" s="223"/>
      <c r="IRI41" s="223"/>
      <c r="IRJ41" s="223"/>
      <c r="IRK41" s="223"/>
      <c r="IRL41" s="223"/>
      <c r="IRM41" s="223"/>
      <c r="IRN41" s="223"/>
      <c r="IRO41" s="223"/>
      <c r="IRP41" s="223"/>
      <c r="IRQ41" s="223"/>
      <c r="IRR41" s="223"/>
      <c r="IRS41" s="223"/>
      <c r="IRT41" s="223"/>
      <c r="IRU41" s="223"/>
      <c r="IRV41" s="223"/>
      <c r="IRW41" s="223"/>
      <c r="IRX41" s="223"/>
      <c r="IRY41" s="223"/>
      <c r="IRZ41" s="223"/>
      <c r="ISA41" s="223"/>
      <c r="ISB41" s="223"/>
      <c r="ISC41" s="223"/>
      <c r="ISD41" s="223"/>
      <c r="ISE41" s="223"/>
      <c r="ISF41" s="223"/>
      <c r="ISG41" s="223"/>
      <c r="ISH41" s="223"/>
      <c r="ISI41" s="223"/>
      <c r="ISJ41" s="223"/>
      <c r="ISK41" s="223"/>
      <c r="ISL41" s="223"/>
      <c r="ISM41" s="223"/>
      <c r="ISN41" s="223"/>
      <c r="ISO41" s="223"/>
      <c r="ISP41" s="223"/>
      <c r="ISQ41" s="223"/>
      <c r="ISR41" s="223"/>
      <c r="ISS41" s="223"/>
      <c r="IST41" s="223"/>
      <c r="ISU41" s="223"/>
      <c r="ISV41" s="223"/>
      <c r="ISW41" s="223"/>
      <c r="ISX41" s="223"/>
      <c r="ISY41" s="223"/>
      <c r="ISZ41" s="223"/>
      <c r="ITA41" s="223"/>
      <c r="ITB41" s="223"/>
      <c r="ITC41" s="223"/>
      <c r="ITD41" s="223"/>
      <c r="ITE41" s="223"/>
      <c r="ITF41" s="223"/>
      <c r="ITG41" s="223"/>
      <c r="ITH41" s="223"/>
      <c r="ITI41" s="223"/>
      <c r="ITJ41" s="223"/>
      <c r="ITK41" s="223"/>
      <c r="ITL41" s="223"/>
      <c r="ITM41" s="223"/>
      <c r="ITN41" s="223"/>
      <c r="ITO41" s="223"/>
      <c r="ITP41" s="223"/>
      <c r="ITQ41" s="223"/>
      <c r="ITR41" s="223"/>
      <c r="ITS41" s="223"/>
      <c r="ITT41" s="223"/>
      <c r="ITU41" s="223"/>
      <c r="ITV41" s="223"/>
      <c r="ITW41" s="223"/>
      <c r="ITX41" s="223"/>
      <c r="ITY41" s="223"/>
      <c r="ITZ41" s="223"/>
      <c r="IUA41" s="223"/>
      <c r="IUB41" s="223"/>
      <c r="IUC41" s="223"/>
      <c r="IUD41" s="223"/>
      <c r="IUE41" s="223"/>
      <c r="IUF41" s="223"/>
      <c r="IUG41" s="223"/>
      <c r="IUH41" s="223"/>
      <c r="IUI41" s="223"/>
      <c r="IUJ41" s="223"/>
      <c r="IUK41" s="223"/>
      <c r="IUL41" s="223"/>
      <c r="IUM41" s="223"/>
      <c r="IUN41" s="223"/>
      <c r="IUO41" s="223"/>
      <c r="IUP41" s="223"/>
      <c r="IUQ41" s="223"/>
      <c r="IUR41" s="223"/>
      <c r="IUS41" s="223"/>
      <c r="IUT41" s="223"/>
      <c r="IUU41" s="223"/>
      <c r="IUV41" s="223"/>
      <c r="IUW41" s="223"/>
      <c r="IUX41" s="223"/>
      <c r="IUY41" s="223"/>
      <c r="IUZ41" s="223"/>
      <c r="IVA41" s="223"/>
      <c r="IVB41" s="223"/>
      <c r="IVC41" s="223"/>
      <c r="IVD41" s="223"/>
      <c r="IVE41" s="223"/>
      <c r="IVF41" s="223"/>
      <c r="IVG41" s="223"/>
      <c r="IVH41" s="223"/>
      <c r="IVI41" s="223"/>
      <c r="IVJ41" s="223"/>
      <c r="IVK41" s="223"/>
      <c r="IVL41" s="223"/>
      <c r="IVM41" s="223"/>
      <c r="IVN41" s="223"/>
      <c r="IVO41" s="223"/>
      <c r="IVP41" s="223"/>
      <c r="IVQ41" s="223"/>
      <c r="IVR41" s="223"/>
      <c r="IVS41" s="223"/>
      <c r="IVT41" s="223"/>
      <c r="IVU41" s="223"/>
      <c r="IVV41" s="223"/>
      <c r="IVW41" s="223"/>
      <c r="IVX41" s="223"/>
      <c r="IVY41" s="223"/>
      <c r="IVZ41" s="223"/>
      <c r="IWA41" s="223"/>
      <c r="IWB41" s="223"/>
      <c r="IWC41" s="223"/>
      <c r="IWD41" s="223"/>
      <c r="IWE41" s="223"/>
      <c r="IWF41" s="223"/>
      <c r="IWG41" s="223"/>
      <c r="IWH41" s="223"/>
      <c r="IWI41" s="223"/>
      <c r="IWJ41" s="223"/>
      <c r="IWK41" s="223"/>
      <c r="IWL41" s="223"/>
      <c r="IWM41" s="223"/>
      <c r="IWN41" s="223"/>
      <c r="IWO41" s="223"/>
      <c r="IWP41" s="223"/>
      <c r="IWQ41" s="223"/>
      <c r="IWR41" s="223"/>
      <c r="IWS41" s="223"/>
      <c r="IWT41" s="223"/>
      <c r="IWU41" s="223"/>
      <c r="IWV41" s="223"/>
      <c r="IWW41" s="223"/>
      <c r="IWX41" s="223"/>
      <c r="IWY41" s="223"/>
      <c r="IWZ41" s="223"/>
      <c r="IXA41" s="223"/>
      <c r="IXB41" s="223"/>
      <c r="IXC41" s="223"/>
      <c r="IXD41" s="223"/>
      <c r="IXE41" s="223"/>
      <c r="IXF41" s="223"/>
      <c r="IXG41" s="223"/>
      <c r="IXH41" s="223"/>
      <c r="IXI41" s="223"/>
      <c r="IXJ41" s="223"/>
      <c r="IXK41" s="223"/>
      <c r="IXL41" s="223"/>
      <c r="IXM41" s="223"/>
      <c r="IXN41" s="223"/>
      <c r="IXO41" s="223"/>
      <c r="IXP41" s="223"/>
      <c r="IXQ41" s="223"/>
      <c r="IXR41" s="223"/>
      <c r="IXS41" s="223"/>
      <c r="IXT41" s="223"/>
      <c r="IXU41" s="223"/>
      <c r="IXV41" s="223"/>
      <c r="IXW41" s="223"/>
      <c r="IXX41" s="223"/>
      <c r="IXY41" s="223"/>
      <c r="IXZ41" s="223"/>
      <c r="IYA41" s="223"/>
      <c r="IYB41" s="223"/>
      <c r="IYC41" s="223"/>
      <c r="IYD41" s="223"/>
      <c r="IYE41" s="223"/>
      <c r="IYF41" s="223"/>
      <c r="IYG41" s="223"/>
      <c r="IYH41" s="223"/>
      <c r="IYI41" s="223"/>
      <c r="IYJ41" s="223"/>
      <c r="IYK41" s="223"/>
      <c r="IYL41" s="223"/>
      <c r="IYM41" s="223"/>
      <c r="IYN41" s="223"/>
      <c r="IYO41" s="223"/>
      <c r="IYP41" s="223"/>
      <c r="IYQ41" s="223"/>
      <c r="IYR41" s="223"/>
      <c r="IYS41" s="223"/>
      <c r="IYT41" s="223"/>
      <c r="IYU41" s="223"/>
      <c r="IYV41" s="223"/>
      <c r="IYW41" s="223"/>
      <c r="IYX41" s="223"/>
      <c r="IYY41" s="223"/>
      <c r="IYZ41" s="223"/>
      <c r="IZA41" s="223"/>
      <c r="IZB41" s="223"/>
      <c r="IZC41" s="223"/>
      <c r="IZD41" s="223"/>
      <c r="IZE41" s="223"/>
      <c r="IZF41" s="223"/>
      <c r="IZG41" s="223"/>
      <c r="IZH41" s="223"/>
      <c r="IZI41" s="223"/>
      <c r="IZJ41" s="223"/>
      <c r="IZK41" s="223"/>
      <c r="IZL41" s="223"/>
      <c r="IZM41" s="223"/>
      <c r="IZN41" s="223"/>
      <c r="IZO41" s="223"/>
      <c r="IZP41" s="223"/>
      <c r="IZQ41" s="223"/>
      <c r="IZR41" s="223"/>
      <c r="IZS41" s="223"/>
      <c r="IZT41" s="223"/>
      <c r="IZU41" s="223"/>
      <c r="IZV41" s="223"/>
      <c r="IZW41" s="223"/>
      <c r="IZX41" s="223"/>
      <c r="IZY41" s="223"/>
      <c r="IZZ41" s="223"/>
      <c r="JAA41" s="223"/>
      <c r="JAB41" s="223"/>
      <c r="JAC41" s="223"/>
      <c r="JAD41" s="223"/>
      <c r="JAE41" s="223"/>
      <c r="JAF41" s="223"/>
      <c r="JAG41" s="223"/>
      <c r="JAH41" s="223"/>
      <c r="JAI41" s="223"/>
      <c r="JAJ41" s="223"/>
      <c r="JAK41" s="223"/>
      <c r="JAL41" s="223"/>
      <c r="JAM41" s="223"/>
      <c r="JAN41" s="223"/>
      <c r="JAO41" s="223"/>
      <c r="JAP41" s="223"/>
      <c r="JAQ41" s="223"/>
      <c r="JAR41" s="223"/>
      <c r="JAS41" s="223"/>
      <c r="JAT41" s="223"/>
      <c r="JAU41" s="223"/>
      <c r="JAV41" s="223"/>
      <c r="JAW41" s="223"/>
      <c r="JAX41" s="223"/>
      <c r="JAY41" s="223"/>
      <c r="JAZ41" s="223"/>
      <c r="JBA41" s="223"/>
      <c r="JBB41" s="223"/>
      <c r="JBC41" s="223"/>
      <c r="JBD41" s="223"/>
      <c r="JBE41" s="223"/>
      <c r="JBF41" s="223"/>
      <c r="JBG41" s="223"/>
      <c r="JBH41" s="223"/>
      <c r="JBI41" s="223"/>
      <c r="JBJ41" s="223"/>
      <c r="JBK41" s="223"/>
      <c r="JBL41" s="223"/>
      <c r="JBM41" s="223"/>
      <c r="JBN41" s="223"/>
      <c r="JBO41" s="223"/>
      <c r="JBP41" s="223"/>
      <c r="JBQ41" s="223"/>
      <c r="JBR41" s="223"/>
      <c r="JBS41" s="223"/>
      <c r="JBT41" s="223"/>
      <c r="JBU41" s="223"/>
      <c r="JBV41" s="223"/>
      <c r="JBW41" s="223"/>
      <c r="JBX41" s="223"/>
      <c r="JBY41" s="223"/>
      <c r="JBZ41" s="223"/>
      <c r="JCA41" s="223"/>
      <c r="JCB41" s="223"/>
      <c r="JCC41" s="223"/>
      <c r="JCD41" s="223"/>
      <c r="JCE41" s="223"/>
      <c r="JCF41" s="223"/>
      <c r="JCG41" s="223"/>
      <c r="JCH41" s="223"/>
      <c r="JCI41" s="223"/>
      <c r="JCJ41" s="223"/>
      <c r="JCK41" s="223"/>
      <c r="JCL41" s="223"/>
      <c r="JCM41" s="223"/>
      <c r="JCN41" s="223"/>
      <c r="JCO41" s="223"/>
      <c r="JCP41" s="223"/>
      <c r="JCQ41" s="223"/>
      <c r="JCR41" s="223"/>
      <c r="JCS41" s="223"/>
      <c r="JCT41" s="223"/>
      <c r="JCU41" s="223"/>
      <c r="JCV41" s="223"/>
      <c r="JCW41" s="223"/>
      <c r="JCX41" s="223"/>
      <c r="JCY41" s="223"/>
      <c r="JCZ41" s="223"/>
      <c r="JDA41" s="223"/>
      <c r="JDB41" s="223"/>
      <c r="JDC41" s="223"/>
      <c r="JDD41" s="223"/>
      <c r="JDE41" s="223"/>
      <c r="JDF41" s="223"/>
      <c r="JDG41" s="223"/>
      <c r="JDH41" s="223"/>
      <c r="JDI41" s="223"/>
      <c r="JDJ41" s="223"/>
      <c r="JDK41" s="223"/>
      <c r="JDL41" s="223"/>
      <c r="JDM41" s="223"/>
      <c r="JDN41" s="223"/>
      <c r="JDO41" s="223"/>
      <c r="JDP41" s="223"/>
      <c r="JDQ41" s="223"/>
      <c r="JDR41" s="223"/>
      <c r="JDS41" s="223"/>
      <c r="JDT41" s="223"/>
      <c r="JDU41" s="223"/>
      <c r="JDV41" s="223"/>
      <c r="JDW41" s="223"/>
      <c r="JDX41" s="223"/>
      <c r="JDY41" s="223"/>
      <c r="JDZ41" s="223"/>
      <c r="JEA41" s="223"/>
      <c r="JEB41" s="223"/>
      <c r="JEC41" s="223"/>
      <c r="JED41" s="223"/>
      <c r="JEE41" s="223"/>
      <c r="JEF41" s="223"/>
      <c r="JEG41" s="223"/>
      <c r="JEH41" s="223"/>
      <c r="JEI41" s="223"/>
      <c r="JEJ41" s="223"/>
      <c r="JEK41" s="223"/>
      <c r="JEL41" s="223"/>
      <c r="JEM41" s="223"/>
      <c r="JEN41" s="223"/>
      <c r="JEO41" s="223"/>
      <c r="JEP41" s="223"/>
      <c r="JEQ41" s="223"/>
      <c r="JER41" s="223"/>
      <c r="JES41" s="223"/>
      <c r="JET41" s="223"/>
      <c r="JEU41" s="223"/>
      <c r="JEV41" s="223"/>
      <c r="JEW41" s="223"/>
      <c r="JEX41" s="223"/>
      <c r="JEY41" s="223"/>
      <c r="JEZ41" s="223"/>
      <c r="JFA41" s="223"/>
      <c r="JFB41" s="223"/>
      <c r="JFC41" s="223"/>
      <c r="JFD41" s="223"/>
      <c r="JFE41" s="223"/>
      <c r="JFF41" s="223"/>
      <c r="JFG41" s="223"/>
      <c r="JFH41" s="223"/>
      <c r="JFI41" s="223"/>
      <c r="JFJ41" s="223"/>
      <c r="JFK41" s="223"/>
      <c r="JFL41" s="223"/>
      <c r="JFM41" s="223"/>
      <c r="JFN41" s="223"/>
      <c r="JFO41" s="223"/>
      <c r="JFP41" s="223"/>
      <c r="JFQ41" s="223"/>
      <c r="JFR41" s="223"/>
      <c r="JFS41" s="223"/>
      <c r="JFT41" s="223"/>
      <c r="JFU41" s="223"/>
      <c r="JFV41" s="223"/>
      <c r="JFW41" s="223"/>
      <c r="JFX41" s="223"/>
      <c r="JFY41" s="223"/>
      <c r="JFZ41" s="223"/>
      <c r="JGA41" s="223"/>
      <c r="JGB41" s="223"/>
      <c r="JGC41" s="223"/>
      <c r="JGD41" s="223"/>
      <c r="JGE41" s="223"/>
      <c r="JGF41" s="223"/>
      <c r="JGG41" s="223"/>
      <c r="JGH41" s="223"/>
      <c r="JGI41" s="223"/>
      <c r="JGJ41" s="223"/>
      <c r="JGK41" s="223"/>
      <c r="JGL41" s="223"/>
      <c r="JGM41" s="223"/>
      <c r="JGN41" s="223"/>
      <c r="JGO41" s="223"/>
      <c r="JGP41" s="223"/>
      <c r="JGQ41" s="223"/>
      <c r="JGR41" s="223"/>
      <c r="JGS41" s="223"/>
      <c r="JGT41" s="223"/>
      <c r="JGU41" s="223"/>
      <c r="JGV41" s="223"/>
      <c r="JGW41" s="223"/>
      <c r="JGX41" s="223"/>
      <c r="JGY41" s="223"/>
      <c r="JGZ41" s="223"/>
      <c r="JHA41" s="223"/>
      <c r="JHB41" s="223"/>
      <c r="JHC41" s="223"/>
      <c r="JHD41" s="223"/>
      <c r="JHE41" s="223"/>
      <c r="JHF41" s="223"/>
      <c r="JHG41" s="223"/>
      <c r="JHH41" s="223"/>
      <c r="JHI41" s="223"/>
      <c r="JHJ41" s="223"/>
      <c r="JHK41" s="223"/>
      <c r="JHL41" s="223"/>
      <c r="JHM41" s="223"/>
      <c r="JHN41" s="223"/>
      <c r="JHO41" s="223"/>
      <c r="JHP41" s="223"/>
      <c r="JHQ41" s="223"/>
      <c r="JHR41" s="223"/>
      <c r="JHS41" s="223"/>
      <c r="JHT41" s="223"/>
      <c r="JHU41" s="223"/>
      <c r="JHV41" s="223"/>
      <c r="JHW41" s="223"/>
      <c r="JHX41" s="223"/>
      <c r="JHY41" s="223"/>
      <c r="JHZ41" s="223"/>
      <c r="JIA41" s="223"/>
      <c r="JIB41" s="223"/>
      <c r="JIC41" s="223"/>
      <c r="JID41" s="223"/>
      <c r="JIE41" s="223"/>
      <c r="JIF41" s="223"/>
      <c r="JIG41" s="223"/>
      <c r="JIH41" s="223"/>
      <c r="JII41" s="223"/>
      <c r="JIJ41" s="223"/>
      <c r="JIK41" s="223"/>
      <c r="JIL41" s="223"/>
      <c r="JIM41" s="223"/>
      <c r="JIN41" s="223"/>
      <c r="JIO41" s="223"/>
      <c r="JIP41" s="223"/>
      <c r="JIQ41" s="223"/>
      <c r="JIR41" s="223"/>
      <c r="JIS41" s="223"/>
      <c r="JIT41" s="223"/>
      <c r="JIU41" s="223"/>
      <c r="JIV41" s="223"/>
      <c r="JIW41" s="223"/>
      <c r="JIX41" s="223"/>
      <c r="JIY41" s="223"/>
      <c r="JIZ41" s="223"/>
      <c r="JJA41" s="223"/>
      <c r="JJB41" s="223"/>
      <c r="JJC41" s="223"/>
      <c r="JJD41" s="223"/>
      <c r="JJE41" s="223"/>
      <c r="JJF41" s="223"/>
      <c r="JJG41" s="223"/>
      <c r="JJH41" s="223"/>
      <c r="JJI41" s="223"/>
      <c r="JJJ41" s="223"/>
      <c r="JJK41" s="223"/>
      <c r="JJL41" s="223"/>
      <c r="JJM41" s="223"/>
      <c r="JJN41" s="223"/>
      <c r="JJO41" s="223"/>
      <c r="JJP41" s="223"/>
      <c r="JJQ41" s="223"/>
      <c r="JJR41" s="223"/>
      <c r="JJS41" s="223"/>
      <c r="JJT41" s="223"/>
      <c r="JJU41" s="223"/>
      <c r="JJV41" s="223"/>
      <c r="JJW41" s="223"/>
      <c r="JJX41" s="223"/>
      <c r="JJY41" s="223"/>
      <c r="JJZ41" s="223"/>
      <c r="JKA41" s="223"/>
      <c r="JKB41" s="223"/>
      <c r="JKC41" s="223"/>
      <c r="JKD41" s="223"/>
      <c r="JKE41" s="223"/>
      <c r="JKF41" s="223"/>
      <c r="JKG41" s="223"/>
      <c r="JKH41" s="223"/>
      <c r="JKI41" s="223"/>
      <c r="JKJ41" s="223"/>
      <c r="JKK41" s="223"/>
      <c r="JKL41" s="223"/>
      <c r="JKM41" s="223"/>
      <c r="JKN41" s="223"/>
      <c r="JKO41" s="223"/>
      <c r="JKP41" s="223"/>
      <c r="JKQ41" s="223"/>
      <c r="JKR41" s="223"/>
      <c r="JKS41" s="223"/>
      <c r="JKT41" s="223"/>
      <c r="JKU41" s="223"/>
      <c r="JKV41" s="223"/>
      <c r="JKW41" s="223"/>
      <c r="JKX41" s="223"/>
      <c r="JKY41" s="223"/>
      <c r="JKZ41" s="223"/>
      <c r="JLA41" s="223"/>
      <c r="JLB41" s="223"/>
      <c r="JLC41" s="223"/>
      <c r="JLD41" s="223"/>
      <c r="JLE41" s="223"/>
      <c r="JLF41" s="223"/>
      <c r="JLG41" s="223"/>
      <c r="JLH41" s="223"/>
      <c r="JLI41" s="223"/>
      <c r="JLJ41" s="223"/>
      <c r="JLK41" s="223"/>
      <c r="JLL41" s="223"/>
      <c r="JLM41" s="223"/>
      <c r="JLN41" s="223"/>
      <c r="JLO41" s="223"/>
      <c r="JLP41" s="223"/>
      <c r="JLQ41" s="223"/>
      <c r="JLR41" s="223"/>
      <c r="JLS41" s="223"/>
      <c r="JLT41" s="223"/>
      <c r="JLU41" s="223"/>
      <c r="JLV41" s="223"/>
      <c r="JLW41" s="223"/>
      <c r="JLX41" s="223"/>
      <c r="JLY41" s="223"/>
      <c r="JLZ41" s="223"/>
      <c r="JMA41" s="223"/>
      <c r="JMB41" s="223"/>
      <c r="JMC41" s="223"/>
      <c r="JMD41" s="223"/>
      <c r="JME41" s="223"/>
      <c r="JMF41" s="223"/>
      <c r="JMG41" s="223"/>
      <c r="JMH41" s="223"/>
      <c r="JMI41" s="223"/>
      <c r="JMJ41" s="223"/>
      <c r="JMK41" s="223"/>
      <c r="JML41" s="223"/>
      <c r="JMM41" s="223"/>
      <c r="JMN41" s="223"/>
      <c r="JMO41" s="223"/>
      <c r="JMP41" s="223"/>
      <c r="JMQ41" s="223"/>
      <c r="JMR41" s="223"/>
      <c r="JMS41" s="223"/>
      <c r="JMT41" s="223"/>
      <c r="JMU41" s="223"/>
      <c r="JMV41" s="223"/>
      <c r="JMW41" s="223"/>
      <c r="JMX41" s="223"/>
      <c r="JMY41" s="223"/>
      <c r="JMZ41" s="223"/>
      <c r="JNA41" s="223"/>
      <c r="JNB41" s="223"/>
      <c r="JNC41" s="223"/>
      <c r="JND41" s="223"/>
      <c r="JNE41" s="223"/>
      <c r="JNF41" s="223"/>
      <c r="JNG41" s="223"/>
      <c r="JNH41" s="223"/>
      <c r="JNI41" s="223"/>
      <c r="JNJ41" s="223"/>
      <c r="JNK41" s="223"/>
      <c r="JNL41" s="223"/>
      <c r="JNM41" s="223"/>
      <c r="JNN41" s="223"/>
      <c r="JNO41" s="223"/>
      <c r="JNP41" s="223"/>
      <c r="JNQ41" s="223"/>
      <c r="JNR41" s="223"/>
      <c r="JNS41" s="223"/>
      <c r="JNT41" s="223"/>
      <c r="JNU41" s="223"/>
      <c r="JNV41" s="223"/>
      <c r="JNW41" s="223"/>
      <c r="JNX41" s="223"/>
      <c r="JNY41" s="223"/>
      <c r="JNZ41" s="223"/>
      <c r="JOA41" s="223"/>
      <c r="JOB41" s="223"/>
      <c r="JOC41" s="223"/>
      <c r="JOD41" s="223"/>
      <c r="JOE41" s="223"/>
      <c r="JOF41" s="223"/>
      <c r="JOG41" s="223"/>
      <c r="JOH41" s="223"/>
      <c r="JOI41" s="223"/>
      <c r="JOJ41" s="223"/>
      <c r="JOK41" s="223"/>
      <c r="JOL41" s="223"/>
      <c r="JOM41" s="223"/>
      <c r="JON41" s="223"/>
      <c r="JOO41" s="223"/>
      <c r="JOP41" s="223"/>
      <c r="JOQ41" s="223"/>
      <c r="JOR41" s="223"/>
      <c r="JOS41" s="223"/>
      <c r="JOT41" s="223"/>
      <c r="JOU41" s="223"/>
      <c r="JOV41" s="223"/>
      <c r="JOW41" s="223"/>
      <c r="JOX41" s="223"/>
      <c r="JOY41" s="223"/>
      <c r="JOZ41" s="223"/>
      <c r="JPA41" s="223"/>
      <c r="JPB41" s="223"/>
      <c r="JPC41" s="223"/>
      <c r="JPD41" s="223"/>
      <c r="JPE41" s="223"/>
      <c r="JPF41" s="223"/>
      <c r="JPG41" s="223"/>
      <c r="JPH41" s="223"/>
      <c r="JPI41" s="223"/>
      <c r="JPJ41" s="223"/>
      <c r="JPK41" s="223"/>
      <c r="JPL41" s="223"/>
      <c r="JPM41" s="223"/>
      <c r="JPN41" s="223"/>
      <c r="JPO41" s="223"/>
      <c r="JPP41" s="223"/>
      <c r="JPQ41" s="223"/>
      <c r="JPR41" s="223"/>
      <c r="JPS41" s="223"/>
      <c r="JPT41" s="223"/>
      <c r="JPU41" s="223"/>
      <c r="JPV41" s="223"/>
      <c r="JPW41" s="223"/>
      <c r="JPX41" s="223"/>
      <c r="JPY41" s="223"/>
      <c r="JPZ41" s="223"/>
      <c r="JQA41" s="223"/>
      <c r="JQB41" s="223"/>
      <c r="JQC41" s="223"/>
      <c r="JQD41" s="223"/>
      <c r="JQE41" s="223"/>
      <c r="JQF41" s="223"/>
      <c r="JQG41" s="223"/>
      <c r="JQH41" s="223"/>
      <c r="JQI41" s="223"/>
      <c r="JQJ41" s="223"/>
      <c r="JQK41" s="223"/>
      <c r="JQL41" s="223"/>
      <c r="JQM41" s="223"/>
      <c r="JQN41" s="223"/>
      <c r="JQO41" s="223"/>
      <c r="JQP41" s="223"/>
      <c r="JQQ41" s="223"/>
      <c r="JQR41" s="223"/>
      <c r="JQS41" s="223"/>
      <c r="JQT41" s="223"/>
      <c r="JQU41" s="223"/>
      <c r="JQV41" s="223"/>
      <c r="JQW41" s="223"/>
      <c r="JQX41" s="223"/>
      <c r="JQY41" s="223"/>
      <c r="JQZ41" s="223"/>
      <c r="JRA41" s="223"/>
      <c r="JRB41" s="223"/>
      <c r="JRC41" s="223"/>
      <c r="JRD41" s="223"/>
      <c r="JRE41" s="223"/>
      <c r="JRF41" s="223"/>
      <c r="JRG41" s="223"/>
      <c r="JRH41" s="223"/>
      <c r="JRI41" s="223"/>
      <c r="JRJ41" s="223"/>
      <c r="JRK41" s="223"/>
      <c r="JRL41" s="223"/>
      <c r="JRM41" s="223"/>
      <c r="JRN41" s="223"/>
      <c r="JRO41" s="223"/>
      <c r="JRP41" s="223"/>
      <c r="JRQ41" s="223"/>
      <c r="JRR41" s="223"/>
      <c r="JRS41" s="223"/>
      <c r="JRT41" s="223"/>
      <c r="JRU41" s="223"/>
      <c r="JRV41" s="223"/>
      <c r="JRW41" s="223"/>
      <c r="JRX41" s="223"/>
      <c r="JRY41" s="223"/>
      <c r="JRZ41" s="223"/>
      <c r="JSA41" s="223"/>
      <c r="JSB41" s="223"/>
      <c r="JSC41" s="223"/>
      <c r="JSD41" s="223"/>
      <c r="JSE41" s="223"/>
      <c r="JSF41" s="223"/>
      <c r="JSG41" s="223"/>
      <c r="JSH41" s="223"/>
      <c r="JSI41" s="223"/>
      <c r="JSJ41" s="223"/>
      <c r="JSK41" s="223"/>
      <c r="JSL41" s="223"/>
      <c r="JSM41" s="223"/>
      <c r="JSN41" s="223"/>
      <c r="JSO41" s="223"/>
      <c r="JSP41" s="223"/>
      <c r="JSQ41" s="223"/>
      <c r="JSR41" s="223"/>
      <c r="JSS41" s="223"/>
      <c r="JST41" s="223"/>
      <c r="JSU41" s="223"/>
      <c r="JSV41" s="223"/>
      <c r="JSW41" s="223"/>
      <c r="JSX41" s="223"/>
      <c r="JSY41" s="223"/>
      <c r="JSZ41" s="223"/>
      <c r="JTA41" s="223"/>
      <c r="JTB41" s="223"/>
      <c r="JTC41" s="223"/>
      <c r="JTD41" s="223"/>
      <c r="JTE41" s="223"/>
      <c r="JTF41" s="223"/>
      <c r="JTG41" s="223"/>
      <c r="JTH41" s="223"/>
      <c r="JTI41" s="223"/>
      <c r="JTJ41" s="223"/>
      <c r="JTK41" s="223"/>
      <c r="JTL41" s="223"/>
      <c r="JTM41" s="223"/>
      <c r="JTN41" s="223"/>
      <c r="JTO41" s="223"/>
      <c r="JTP41" s="223"/>
      <c r="JTQ41" s="223"/>
      <c r="JTR41" s="223"/>
      <c r="JTS41" s="223"/>
      <c r="JTT41" s="223"/>
      <c r="JTU41" s="223"/>
      <c r="JTV41" s="223"/>
      <c r="JTW41" s="223"/>
      <c r="JTX41" s="223"/>
      <c r="JTY41" s="223"/>
      <c r="JTZ41" s="223"/>
      <c r="JUA41" s="223"/>
      <c r="JUB41" s="223"/>
      <c r="JUC41" s="223"/>
      <c r="JUD41" s="223"/>
      <c r="JUE41" s="223"/>
      <c r="JUF41" s="223"/>
      <c r="JUG41" s="223"/>
      <c r="JUH41" s="223"/>
      <c r="JUI41" s="223"/>
      <c r="JUJ41" s="223"/>
      <c r="JUK41" s="223"/>
      <c r="JUL41" s="223"/>
      <c r="JUM41" s="223"/>
      <c r="JUN41" s="223"/>
      <c r="JUO41" s="223"/>
      <c r="JUP41" s="223"/>
      <c r="JUQ41" s="223"/>
      <c r="JUR41" s="223"/>
      <c r="JUS41" s="223"/>
      <c r="JUT41" s="223"/>
      <c r="JUU41" s="223"/>
      <c r="JUV41" s="223"/>
      <c r="JUW41" s="223"/>
      <c r="JUX41" s="223"/>
      <c r="JUY41" s="223"/>
      <c r="JUZ41" s="223"/>
      <c r="JVA41" s="223"/>
      <c r="JVB41" s="223"/>
      <c r="JVC41" s="223"/>
      <c r="JVD41" s="223"/>
      <c r="JVE41" s="223"/>
      <c r="JVF41" s="223"/>
      <c r="JVG41" s="223"/>
      <c r="JVH41" s="223"/>
      <c r="JVI41" s="223"/>
      <c r="JVJ41" s="223"/>
      <c r="JVK41" s="223"/>
      <c r="JVL41" s="223"/>
      <c r="JVM41" s="223"/>
      <c r="JVN41" s="223"/>
      <c r="JVO41" s="223"/>
      <c r="JVP41" s="223"/>
      <c r="JVQ41" s="223"/>
      <c r="JVR41" s="223"/>
      <c r="JVS41" s="223"/>
      <c r="JVT41" s="223"/>
      <c r="JVU41" s="223"/>
      <c r="JVV41" s="223"/>
      <c r="JVW41" s="223"/>
      <c r="JVX41" s="223"/>
      <c r="JVY41" s="223"/>
      <c r="JVZ41" s="223"/>
      <c r="JWA41" s="223"/>
      <c r="JWB41" s="223"/>
      <c r="JWC41" s="223"/>
      <c r="JWD41" s="223"/>
      <c r="JWE41" s="223"/>
      <c r="JWF41" s="223"/>
      <c r="JWG41" s="223"/>
      <c r="JWH41" s="223"/>
      <c r="JWI41" s="223"/>
      <c r="JWJ41" s="223"/>
      <c r="JWK41" s="223"/>
      <c r="JWL41" s="223"/>
      <c r="JWM41" s="223"/>
      <c r="JWN41" s="223"/>
      <c r="JWO41" s="223"/>
      <c r="JWP41" s="223"/>
      <c r="JWQ41" s="223"/>
      <c r="JWR41" s="223"/>
      <c r="JWS41" s="223"/>
      <c r="JWT41" s="223"/>
      <c r="JWU41" s="223"/>
      <c r="JWV41" s="223"/>
      <c r="JWW41" s="223"/>
      <c r="JWX41" s="223"/>
      <c r="JWY41" s="223"/>
      <c r="JWZ41" s="223"/>
      <c r="JXA41" s="223"/>
      <c r="JXB41" s="223"/>
      <c r="JXC41" s="223"/>
      <c r="JXD41" s="223"/>
      <c r="JXE41" s="223"/>
      <c r="JXF41" s="223"/>
      <c r="JXG41" s="223"/>
      <c r="JXH41" s="223"/>
      <c r="JXI41" s="223"/>
      <c r="JXJ41" s="223"/>
      <c r="JXK41" s="223"/>
      <c r="JXL41" s="223"/>
      <c r="JXM41" s="223"/>
      <c r="JXN41" s="223"/>
      <c r="JXO41" s="223"/>
      <c r="JXP41" s="223"/>
      <c r="JXQ41" s="223"/>
      <c r="JXR41" s="223"/>
      <c r="JXS41" s="223"/>
      <c r="JXT41" s="223"/>
      <c r="JXU41" s="223"/>
      <c r="JXV41" s="223"/>
      <c r="JXW41" s="223"/>
      <c r="JXX41" s="223"/>
      <c r="JXY41" s="223"/>
      <c r="JXZ41" s="223"/>
      <c r="JYA41" s="223"/>
      <c r="JYB41" s="223"/>
      <c r="JYC41" s="223"/>
      <c r="JYD41" s="223"/>
      <c r="JYE41" s="223"/>
      <c r="JYF41" s="223"/>
      <c r="JYG41" s="223"/>
      <c r="JYH41" s="223"/>
      <c r="JYI41" s="223"/>
      <c r="JYJ41" s="223"/>
      <c r="JYK41" s="223"/>
      <c r="JYL41" s="223"/>
      <c r="JYM41" s="223"/>
      <c r="JYN41" s="223"/>
      <c r="JYO41" s="223"/>
      <c r="JYP41" s="223"/>
      <c r="JYQ41" s="223"/>
      <c r="JYR41" s="223"/>
      <c r="JYS41" s="223"/>
      <c r="JYT41" s="223"/>
      <c r="JYU41" s="223"/>
      <c r="JYV41" s="223"/>
      <c r="JYW41" s="223"/>
      <c r="JYX41" s="223"/>
      <c r="JYY41" s="223"/>
      <c r="JYZ41" s="223"/>
      <c r="JZA41" s="223"/>
      <c r="JZB41" s="223"/>
      <c r="JZC41" s="223"/>
      <c r="JZD41" s="223"/>
      <c r="JZE41" s="223"/>
      <c r="JZF41" s="223"/>
      <c r="JZG41" s="223"/>
      <c r="JZH41" s="223"/>
      <c r="JZI41" s="223"/>
      <c r="JZJ41" s="223"/>
      <c r="JZK41" s="223"/>
      <c r="JZL41" s="223"/>
      <c r="JZM41" s="223"/>
      <c r="JZN41" s="223"/>
      <c r="JZO41" s="223"/>
      <c r="JZP41" s="223"/>
      <c r="JZQ41" s="223"/>
      <c r="JZR41" s="223"/>
      <c r="JZS41" s="223"/>
      <c r="JZT41" s="223"/>
      <c r="JZU41" s="223"/>
      <c r="JZV41" s="223"/>
      <c r="JZW41" s="223"/>
      <c r="JZX41" s="223"/>
      <c r="JZY41" s="223"/>
      <c r="JZZ41" s="223"/>
      <c r="KAA41" s="223"/>
      <c r="KAB41" s="223"/>
      <c r="KAC41" s="223"/>
      <c r="KAD41" s="223"/>
      <c r="KAE41" s="223"/>
      <c r="KAF41" s="223"/>
      <c r="KAG41" s="223"/>
      <c r="KAH41" s="223"/>
      <c r="KAI41" s="223"/>
      <c r="KAJ41" s="223"/>
      <c r="KAK41" s="223"/>
      <c r="KAL41" s="223"/>
      <c r="KAM41" s="223"/>
      <c r="KAN41" s="223"/>
      <c r="KAO41" s="223"/>
      <c r="KAP41" s="223"/>
      <c r="KAQ41" s="223"/>
      <c r="KAR41" s="223"/>
      <c r="KAS41" s="223"/>
      <c r="KAT41" s="223"/>
      <c r="KAU41" s="223"/>
      <c r="KAV41" s="223"/>
      <c r="KAW41" s="223"/>
      <c r="KAX41" s="223"/>
      <c r="KAY41" s="223"/>
      <c r="KAZ41" s="223"/>
      <c r="KBA41" s="223"/>
      <c r="KBB41" s="223"/>
      <c r="KBC41" s="223"/>
      <c r="KBD41" s="223"/>
      <c r="KBE41" s="223"/>
      <c r="KBF41" s="223"/>
      <c r="KBG41" s="223"/>
      <c r="KBH41" s="223"/>
      <c r="KBI41" s="223"/>
      <c r="KBJ41" s="223"/>
      <c r="KBK41" s="223"/>
      <c r="KBL41" s="223"/>
      <c r="KBM41" s="223"/>
      <c r="KBN41" s="223"/>
      <c r="KBO41" s="223"/>
      <c r="KBP41" s="223"/>
      <c r="KBQ41" s="223"/>
      <c r="KBR41" s="223"/>
      <c r="KBS41" s="223"/>
      <c r="KBT41" s="223"/>
      <c r="KBU41" s="223"/>
      <c r="KBV41" s="223"/>
      <c r="KBW41" s="223"/>
      <c r="KBX41" s="223"/>
      <c r="KBY41" s="223"/>
      <c r="KBZ41" s="223"/>
      <c r="KCA41" s="223"/>
      <c r="KCB41" s="223"/>
      <c r="KCC41" s="223"/>
      <c r="KCD41" s="223"/>
      <c r="KCE41" s="223"/>
      <c r="KCF41" s="223"/>
      <c r="KCG41" s="223"/>
      <c r="KCH41" s="223"/>
      <c r="KCI41" s="223"/>
      <c r="KCJ41" s="223"/>
      <c r="KCK41" s="223"/>
      <c r="KCL41" s="223"/>
      <c r="KCM41" s="223"/>
      <c r="KCN41" s="223"/>
      <c r="KCO41" s="223"/>
      <c r="KCP41" s="223"/>
      <c r="KCQ41" s="223"/>
      <c r="KCR41" s="223"/>
      <c r="KCS41" s="223"/>
      <c r="KCT41" s="223"/>
      <c r="KCU41" s="223"/>
      <c r="KCV41" s="223"/>
      <c r="KCW41" s="223"/>
      <c r="KCX41" s="223"/>
      <c r="KCY41" s="223"/>
      <c r="KCZ41" s="223"/>
      <c r="KDA41" s="223"/>
      <c r="KDB41" s="223"/>
      <c r="KDC41" s="223"/>
      <c r="KDD41" s="223"/>
      <c r="KDE41" s="223"/>
      <c r="KDF41" s="223"/>
      <c r="KDG41" s="223"/>
      <c r="KDH41" s="223"/>
      <c r="KDI41" s="223"/>
      <c r="KDJ41" s="223"/>
      <c r="KDK41" s="223"/>
      <c r="KDL41" s="223"/>
      <c r="KDM41" s="223"/>
      <c r="KDN41" s="223"/>
      <c r="KDO41" s="223"/>
      <c r="KDP41" s="223"/>
      <c r="KDQ41" s="223"/>
      <c r="KDR41" s="223"/>
      <c r="KDS41" s="223"/>
      <c r="KDT41" s="223"/>
      <c r="KDU41" s="223"/>
      <c r="KDV41" s="223"/>
      <c r="KDW41" s="223"/>
      <c r="KDX41" s="223"/>
      <c r="KDY41" s="223"/>
      <c r="KDZ41" s="223"/>
      <c r="KEA41" s="223"/>
      <c r="KEB41" s="223"/>
      <c r="KEC41" s="223"/>
      <c r="KED41" s="223"/>
      <c r="KEE41" s="223"/>
      <c r="KEF41" s="223"/>
      <c r="KEG41" s="223"/>
      <c r="KEH41" s="223"/>
      <c r="KEI41" s="223"/>
      <c r="KEJ41" s="223"/>
      <c r="KEK41" s="223"/>
      <c r="KEL41" s="223"/>
      <c r="KEM41" s="223"/>
      <c r="KEN41" s="223"/>
      <c r="KEO41" s="223"/>
      <c r="KEP41" s="223"/>
      <c r="KEQ41" s="223"/>
      <c r="KER41" s="223"/>
      <c r="KES41" s="223"/>
      <c r="KET41" s="223"/>
      <c r="KEU41" s="223"/>
      <c r="KEV41" s="223"/>
      <c r="KEW41" s="223"/>
      <c r="KEX41" s="223"/>
      <c r="KEY41" s="223"/>
      <c r="KEZ41" s="223"/>
      <c r="KFA41" s="223"/>
      <c r="KFB41" s="223"/>
      <c r="KFC41" s="223"/>
      <c r="KFD41" s="223"/>
      <c r="KFE41" s="223"/>
      <c r="KFF41" s="223"/>
      <c r="KFG41" s="223"/>
      <c r="KFH41" s="223"/>
      <c r="KFI41" s="223"/>
      <c r="KFJ41" s="223"/>
      <c r="KFK41" s="223"/>
      <c r="KFL41" s="223"/>
      <c r="KFM41" s="223"/>
      <c r="KFN41" s="223"/>
      <c r="KFO41" s="223"/>
      <c r="KFP41" s="223"/>
      <c r="KFQ41" s="223"/>
      <c r="KFR41" s="223"/>
      <c r="KFS41" s="223"/>
      <c r="KFT41" s="223"/>
      <c r="KFU41" s="223"/>
      <c r="KFV41" s="223"/>
      <c r="KFW41" s="223"/>
      <c r="KFX41" s="223"/>
      <c r="KFY41" s="223"/>
      <c r="KFZ41" s="223"/>
      <c r="KGA41" s="223"/>
      <c r="KGB41" s="223"/>
      <c r="KGC41" s="223"/>
      <c r="KGD41" s="223"/>
      <c r="KGE41" s="223"/>
      <c r="KGF41" s="223"/>
      <c r="KGG41" s="223"/>
      <c r="KGH41" s="223"/>
      <c r="KGI41" s="223"/>
      <c r="KGJ41" s="223"/>
      <c r="KGK41" s="223"/>
      <c r="KGL41" s="223"/>
      <c r="KGM41" s="223"/>
      <c r="KGN41" s="223"/>
      <c r="KGO41" s="223"/>
      <c r="KGP41" s="223"/>
      <c r="KGQ41" s="223"/>
      <c r="KGR41" s="223"/>
      <c r="KGS41" s="223"/>
      <c r="KGT41" s="223"/>
      <c r="KGU41" s="223"/>
      <c r="KGV41" s="223"/>
      <c r="KGW41" s="223"/>
      <c r="KGX41" s="223"/>
      <c r="KGY41" s="223"/>
      <c r="KGZ41" s="223"/>
      <c r="KHA41" s="223"/>
      <c r="KHB41" s="223"/>
      <c r="KHC41" s="223"/>
      <c r="KHD41" s="223"/>
      <c r="KHE41" s="223"/>
      <c r="KHF41" s="223"/>
      <c r="KHG41" s="223"/>
      <c r="KHH41" s="223"/>
      <c r="KHI41" s="223"/>
      <c r="KHJ41" s="223"/>
      <c r="KHK41" s="223"/>
      <c r="KHL41" s="223"/>
      <c r="KHM41" s="223"/>
      <c r="KHN41" s="223"/>
      <c r="KHO41" s="223"/>
      <c r="KHP41" s="223"/>
      <c r="KHQ41" s="223"/>
      <c r="KHR41" s="223"/>
      <c r="KHS41" s="223"/>
      <c r="KHT41" s="223"/>
      <c r="KHU41" s="223"/>
      <c r="KHV41" s="223"/>
      <c r="KHW41" s="223"/>
      <c r="KHX41" s="223"/>
      <c r="KHY41" s="223"/>
      <c r="KHZ41" s="223"/>
      <c r="KIA41" s="223"/>
      <c r="KIB41" s="223"/>
      <c r="KIC41" s="223"/>
      <c r="KID41" s="223"/>
      <c r="KIE41" s="223"/>
      <c r="KIF41" s="223"/>
      <c r="KIG41" s="223"/>
      <c r="KIH41" s="223"/>
      <c r="KII41" s="223"/>
      <c r="KIJ41" s="223"/>
      <c r="KIK41" s="223"/>
      <c r="KIL41" s="223"/>
      <c r="KIM41" s="223"/>
      <c r="KIN41" s="223"/>
      <c r="KIO41" s="223"/>
      <c r="KIP41" s="223"/>
      <c r="KIQ41" s="223"/>
      <c r="KIR41" s="223"/>
      <c r="KIS41" s="223"/>
      <c r="KIT41" s="223"/>
      <c r="KIU41" s="223"/>
      <c r="KIV41" s="223"/>
      <c r="KIW41" s="223"/>
      <c r="KIX41" s="223"/>
      <c r="KIY41" s="223"/>
      <c r="KIZ41" s="223"/>
      <c r="KJA41" s="223"/>
      <c r="KJB41" s="223"/>
      <c r="KJC41" s="223"/>
      <c r="KJD41" s="223"/>
      <c r="KJE41" s="223"/>
      <c r="KJF41" s="223"/>
      <c r="KJG41" s="223"/>
      <c r="KJH41" s="223"/>
      <c r="KJI41" s="223"/>
      <c r="KJJ41" s="223"/>
      <c r="KJK41" s="223"/>
      <c r="KJL41" s="223"/>
      <c r="KJM41" s="223"/>
      <c r="KJN41" s="223"/>
      <c r="KJO41" s="223"/>
      <c r="KJP41" s="223"/>
      <c r="KJQ41" s="223"/>
      <c r="KJR41" s="223"/>
      <c r="KJS41" s="223"/>
      <c r="KJT41" s="223"/>
      <c r="KJU41" s="223"/>
      <c r="KJV41" s="223"/>
      <c r="KJW41" s="223"/>
      <c r="KJX41" s="223"/>
      <c r="KJY41" s="223"/>
      <c r="KJZ41" s="223"/>
      <c r="KKA41" s="223"/>
      <c r="KKB41" s="223"/>
      <c r="KKC41" s="223"/>
      <c r="KKD41" s="223"/>
      <c r="KKE41" s="223"/>
      <c r="KKF41" s="223"/>
      <c r="KKG41" s="223"/>
      <c r="KKH41" s="223"/>
      <c r="KKI41" s="223"/>
      <c r="KKJ41" s="223"/>
      <c r="KKK41" s="223"/>
      <c r="KKL41" s="223"/>
      <c r="KKM41" s="223"/>
      <c r="KKN41" s="223"/>
      <c r="KKO41" s="223"/>
      <c r="KKP41" s="223"/>
      <c r="KKQ41" s="223"/>
      <c r="KKR41" s="223"/>
      <c r="KKS41" s="223"/>
      <c r="KKT41" s="223"/>
      <c r="KKU41" s="223"/>
      <c r="KKV41" s="223"/>
      <c r="KKW41" s="223"/>
      <c r="KKX41" s="223"/>
      <c r="KKY41" s="223"/>
      <c r="KKZ41" s="223"/>
      <c r="KLA41" s="223"/>
      <c r="KLB41" s="223"/>
      <c r="KLC41" s="223"/>
      <c r="KLD41" s="223"/>
      <c r="KLE41" s="223"/>
      <c r="KLF41" s="223"/>
      <c r="KLG41" s="223"/>
      <c r="KLH41" s="223"/>
      <c r="KLI41" s="223"/>
      <c r="KLJ41" s="223"/>
      <c r="KLK41" s="223"/>
      <c r="KLL41" s="223"/>
      <c r="KLM41" s="223"/>
      <c r="KLN41" s="223"/>
      <c r="KLO41" s="223"/>
      <c r="KLP41" s="223"/>
      <c r="KLQ41" s="223"/>
      <c r="KLR41" s="223"/>
      <c r="KLS41" s="223"/>
      <c r="KLT41" s="223"/>
      <c r="KLU41" s="223"/>
      <c r="KLV41" s="223"/>
      <c r="KLW41" s="223"/>
      <c r="KLX41" s="223"/>
      <c r="KLY41" s="223"/>
      <c r="KLZ41" s="223"/>
      <c r="KMA41" s="223"/>
      <c r="KMB41" s="223"/>
      <c r="KMC41" s="223"/>
      <c r="KMD41" s="223"/>
      <c r="KME41" s="223"/>
      <c r="KMF41" s="223"/>
      <c r="KMG41" s="223"/>
      <c r="KMH41" s="223"/>
      <c r="KMI41" s="223"/>
      <c r="KMJ41" s="223"/>
      <c r="KMK41" s="223"/>
      <c r="KML41" s="223"/>
      <c r="KMM41" s="223"/>
      <c r="KMN41" s="223"/>
      <c r="KMO41" s="223"/>
      <c r="KMP41" s="223"/>
      <c r="KMQ41" s="223"/>
      <c r="KMR41" s="223"/>
      <c r="KMS41" s="223"/>
      <c r="KMT41" s="223"/>
      <c r="KMU41" s="223"/>
      <c r="KMV41" s="223"/>
      <c r="KMW41" s="223"/>
      <c r="KMX41" s="223"/>
      <c r="KMY41" s="223"/>
      <c r="KMZ41" s="223"/>
      <c r="KNA41" s="223"/>
      <c r="KNB41" s="223"/>
      <c r="KNC41" s="223"/>
      <c r="KND41" s="223"/>
      <c r="KNE41" s="223"/>
      <c r="KNF41" s="223"/>
      <c r="KNG41" s="223"/>
      <c r="KNH41" s="223"/>
      <c r="KNI41" s="223"/>
      <c r="KNJ41" s="223"/>
      <c r="KNK41" s="223"/>
      <c r="KNL41" s="223"/>
      <c r="KNM41" s="223"/>
      <c r="KNN41" s="223"/>
      <c r="KNO41" s="223"/>
      <c r="KNP41" s="223"/>
      <c r="KNQ41" s="223"/>
      <c r="KNR41" s="223"/>
      <c r="KNS41" s="223"/>
      <c r="KNT41" s="223"/>
      <c r="KNU41" s="223"/>
      <c r="KNV41" s="223"/>
      <c r="KNW41" s="223"/>
      <c r="KNX41" s="223"/>
      <c r="KNY41" s="223"/>
      <c r="KNZ41" s="223"/>
      <c r="KOA41" s="223"/>
      <c r="KOB41" s="223"/>
      <c r="KOC41" s="223"/>
      <c r="KOD41" s="223"/>
      <c r="KOE41" s="223"/>
      <c r="KOF41" s="223"/>
      <c r="KOG41" s="223"/>
      <c r="KOH41" s="223"/>
      <c r="KOI41" s="223"/>
      <c r="KOJ41" s="223"/>
      <c r="KOK41" s="223"/>
      <c r="KOL41" s="223"/>
      <c r="KOM41" s="223"/>
      <c r="KON41" s="223"/>
      <c r="KOO41" s="223"/>
      <c r="KOP41" s="223"/>
      <c r="KOQ41" s="223"/>
      <c r="KOR41" s="223"/>
      <c r="KOS41" s="223"/>
      <c r="KOT41" s="223"/>
      <c r="KOU41" s="223"/>
      <c r="KOV41" s="223"/>
      <c r="KOW41" s="223"/>
      <c r="KOX41" s="223"/>
      <c r="KOY41" s="223"/>
      <c r="KOZ41" s="223"/>
      <c r="KPA41" s="223"/>
      <c r="KPB41" s="223"/>
      <c r="KPC41" s="223"/>
      <c r="KPD41" s="223"/>
      <c r="KPE41" s="223"/>
      <c r="KPF41" s="223"/>
      <c r="KPG41" s="223"/>
      <c r="KPH41" s="223"/>
      <c r="KPI41" s="223"/>
      <c r="KPJ41" s="223"/>
      <c r="KPK41" s="223"/>
      <c r="KPL41" s="223"/>
      <c r="KPM41" s="223"/>
      <c r="KPN41" s="223"/>
      <c r="KPO41" s="223"/>
      <c r="KPP41" s="223"/>
      <c r="KPQ41" s="223"/>
      <c r="KPR41" s="223"/>
      <c r="KPS41" s="223"/>
      <c r="KPT41" s="223"/>
      <c r="KPU41" s="223"/>
      <c r="KPV41" s="223"/>
      <c r="KPW41" s="223"/>
      <c r="KPX41" s="223"/>
      <c r="KPY41" s="223"/>
      <c r="KPZ41" s="223"/>
      <c r="KQA41" s="223"/>
      <c r="KQB41" s="223"/>
      <c r="KQC41" s="223"/>
      <c r="KQD41" s="223"/>
      <c r="KQE41" s="223"/>
      <c r="KQF41" s="223"/>
      <c r="KQG41" s="223"/>
      <c r="KQH41" s="223"/>
      <c r="KQI41" s="223"/>
      <c r="KQJ41" s="223"/>
      <c r="KQK41" s="223"/>
      <c r="KQL41" s="223"/>
      <c r="KQM41" s="223"/>
      <c r="KQN41" s="223"/>
      <c r="KQO41" s="223"/>
      <c r="KQP41" s="223"/>
      <c r="KQQ41" s="223"/>
      <c r="KQR41" s="223"/>
      <c r="KQS41" s="223"/>
      <c r="KQT41" s="223"/>
      <c r="KQU41" s="223"/>
      <c r="KQV41" s="223"/>
      <c r="KQW41" s="223"/>
      <c r="KQX41" s="223"/>
      <c r="KQY41" s="223"/>
      <c r="KQZ41" s="223"/>
      <c r="KRA41" s="223"/>
      <c r="KRB41" s="223"/>
      <c r="KRC41" s="223"/>
      <c r="KRD41" s="223"/>
      <c r="KRE41" s="223"/>
      <c r="KRF41" s="223"/>
      <c r="KRG41" s="223"/>
      <c r="KRH41" s="223"/>
      <c r="KRI41" s="223"/>
      <c r="KRJ41" s="223"/>
      <c r="KRK41" s="223"/>
      <c r="KRL41" s="223"/>
      <c r="KRM41" s="223"/>
      <c r="KRN41" s="223"/>
      <c r="KRO41" s="223"/>
      <c r="KRP41" s="223"/>
      <c r="KRQ41" s="223"/>
      <c r="KRR41" s="223"/>
      <c r="KRS41" s="223"/>
      <c r="KRT41" s="223"/>
      <c r="KRU41" s="223"/>
      <c r="KRV41" s="223"/>
      <c r="KRW41" s="223"/>
      <c r="KRX41" s="223"/>
      <c r="KRY41" s="223"/>
      <c r="KRZ41" s="223"/>
      <c r="KSA41" s="223"/>
      <c r="KSB41" s="223"/>
      <c r="KSC41" s="223"/>
      <c r="KSD41" s="223"/>
      <c r="KSE41" s="223"/>
      <c r="KSF41" s="223"/>
      <c r="KSG41" s="223"/>
      <c r="KSH41" s="223"/>
      <c r="KSI41" s="223"/>
      <c r="KSJ41" s="223"/>
      <c r="KSK41" s="223"/>
      <c r="KSL41" s="223"/>
      <c r="KSM41" s="223"/>
      <c r="KSN41" s="223"/>
      <c r="KSO41" s="223"/>
      <c r="KSP41" s="223"/>
      <c r="KSQ41" s="223"/>
      <c r="KSR41" s="223"/>
      <c r="KSS41" s="223"/>
      <c r="KST41" s="223"/>
      <c r="KSU41" s="223"/>
      <c r="KSV41" s="223"/>
      <c r="KSW41" s="223"/>
      <c r="KSX41" s="223"/>
      <c r="KSY41" s="223"/>
      <c r="KSZ41" s="223"/>
      <c r="KTA41" s="223"/>
      <c r="KTB41" s="223"/>
      <c r="KTC41" s="223"/>
      <c r="KTD41" s="223"/>
      <c r="KTE41" s="223"/>
      <c r="KTF41" s="223"/>
      <c r="KTG41" s="223"/>
      <c r="KTH41" s="223"/>
      <c r="KTI41" s="223"/>
      <c r="KTJ41" s="223"/>
      <c r="KTK41" s="223"/>
      <c r="KTL41" s="223"/>
      <c r="KTM41" s="223"/>
      <c r="KTN41" s="223"/>
      <c r="KTO41" s="223"/>
      <c r="KTP41" s="223"/>
      <c r="KTQ41" s="223"/>
      <c r="KTR41" s="223"/>
      <c r="KTS41" s="223"/>
      <c r="KTT41" s="223"/>
      <c r="KTU41" s="223"/>
      <c r="KTV41" s="223"/>
      <c r="KTW41" s="223"/>
      <c r="KTX41" s="223"/>
      <c r="KTY41" s="223"/>
      <c r="KTZ41" s="223"/>
      <c r="KUA41" s="223"/>
      <c r="KUB41" s="223"/>
      <c r="KUC41" s="223"/>
      <c r="KUD41" s="223"/>
      <c r="KUE41" s="223"/>
      <c r="KUF41" s="223"/>
      <c r="KUG41" s="223"/>
      <c r="KUH41" s="223"/>
      <c r="KUI41" s="223"/>
      <c r="KUJ41" s="223"/>
      <c r="KUK41" s="223"/>
      <c r="KUL41" s="223"/>
      <c r="KUM41" s="223"/>
      <c r="KUN41" s="223"/>
      <c r="KUO41" s="223"/>
      <c r="KUP41" s="223"/>
      <c r="KUQ41" s="223"/>
      <c r="KUR41" s="223"/>
      <c r="KUS41" s="223"/>
      <c r="KUT41" s="223"/>
      <c r="KUU41" s="223"/>
      <c r="KUV41" s="223"/>
      <c r="KUW41" s="223"/>
      <c r="KUX41" s="223"/>
      <c r="KUY41" s="223"/>
      <c r="KUZ41" s="223"/>
      <c r="KVA41" s="223"/>
      <c r="KVB41" s="223"/>
      <c r="KVC41" s="223"/>
      <c r="KVD41" s="223"/>
      <c r="KVE41" s="223"/>
      <c r="KVF41" s="223"/>
      <c r="KVG41" s="223"/>
      <c r="KVH41" s="223"/>
      <c r="KVI41" s="223"/>
      <c r="KVJ41" s="223"/>
      <c r="KVK41" s="223"/>
      <c r="KVL41" s="223"/>
      <c r="KVM41" s="223"/>
      <c r="KVN41" s="223"/>
      <c r="KVO41" s="223"/>
      <c r="KVP41" s="223"/>
      <c r="KVQ41" s="223"/>
      <c r="KVR41" s="223"/>
      <c r="KVS41" s="223"/>
      <c r="KVT41" s="223"/>
      <c r="KVU41" s="223"/>
      <c r="KVV41" s="223"/>
      <c r="KVW41" s="223"/>
      <c r="KVX41" s="223"/>
      <c r="KVY41" s="223"/>
      <c r="KVZ41" s="223"/>
      <c r="KWA41" s="223"/>
      <c r="KWB41" s="223"/>
      <c r="KWC41" s="223"/>
      <c r="KWD41" s="223"/>
      <c r="KWE41" s="223"/>
      <c r="KWF41" s="223"/>
      <c r="KWG41" s="223"/>
      <c r="KWH41" s="223"/>
      <c r="KWI41" s="223"/>
      <c r="KWJ41" s="223"/>
      <c r="KWK41" s="223"/>
      <c r="KWL41" s="223"/>
      <c r="KWM41" s="223"/>
      <c r="KWN41" s="223"/>
      <c r="KWO41" s="223"/>
      <c r="KWP41" s="223"/>
      <c r="KWQ41" s="223"/>
      <c r="KWR41" s="223"/>
      <c r="KWS41" s="223"/>
      <c r="KWT41" s="223"/>
      <c r="KWU41" s="223"/>
      <c r="KWV41" s="223"/>
      <c r="KWW41" s="223"/>
      <c r="KWX41" s="223"/>
      <c r="KWY41" s="223"/>
      <c r="KWZ41" s="223"/>
      <c r="KXA41" s="223"/>
      <c r="KXB41" s="223"/>
      <c r="KXC41" s="223"/>
      <c r="KXD41" s="223"/>
      <c r="KXE41" s="223"/>
      <c r="KXF41" s="223"/>
      <c r="KXG41" s="223"/>
      <c r="KXH41" s="223"/>
      <c r="KXI41" s="223"/>
      <c r="KXJ41" s="223"/>
      <c r="KXK41" s="223"/>
      <c r="KXL41" s="223"/>
      <c r="KXM41" s="223"/>
      <c r="KXN41" s="223"/>
      <c r="KXO41" s="223"/>
      <c r="KXP41" s="223"/>
      <c r="KXQ41" s="223"/>
      <c r="KXR41" s="223"/>
      <c r="KXS41" s="223"/>
      <c r="KXT41" s="223"/>
      <c r="KXU41" s="223"/>
      <c r="KXV41" s="223"/>
      <c r="KXW41" s="223"/>
      <c r="KXX41" s="223"/>
      <c r="KXY41" s="223"/>
      <c r="KXZ41" s="223"/>
      <c r="KYA41" s="223"/>
      <c r="KYB41" s="223"/>
      <c r="KYC41" s="223"/>
      <c r="KYD41" s="223"/>
      <c r="KYE41" s="223"/>
      <c r="KYF41" s="223"/>
      <c r="KYG41" s="223"/>
      <c r="KYH41" s="223"/>
      <c r="KYI41" s="223"/>
      <c r="KYJ41" s="223"/>
      <c r="KYK41" s="223"/>
      <c r="KYL41" s="223"/>
      <c r="KYM41" s="223"/>
      <c r="KYN41" s="223"/>
      <c r="KYO41" s="223"/>
      <c r="KYP41" s="223"/>
      <c r="KYQ41" s="223"/>
      <c r="KYR41" s="223"/>
      <c r="KYS41" s="223"/>
      <c r="KYT41" s="223"/>
      <c r="KYU41" s="223"/>
      <c r="KYV41" s="223"/>
      <c r="KYW41" s="223"/>
      <c r="KYX41" s="223"/>
      <c r="KYY41" s="223"/>
      <c r="KYZ41" s="223"/>
      <c r="KZA41" s="223"/>
      <c r="KZB41" s="223"/>
      <c r="KZC41" s="223"/>
      <c r="KZD41" s="223"/>
      <c r="KZE41" s="223"/>
      <c r="KZF41" s="223"/>
      <c r="KZG41" s="223"/>
      <c r="KZH41" s="223"/>
      <c r="KZI41" s="223"/>
      <c r="KZJ41" s="223"/>
      <c r="KZK41" s="223"/>
      <c r="KZL41" s="223"/>
      <c r="KZM41" s="223"/>
      <c r="KZN41" s="223"/>
      <c r="KZO41" s="223"/>
      <c r="KZP41" s="223"/>
      <c r="KZQ41" s="223"/>
      <c r="KZR41" s="223"/>
      <c r="KZS41" s="223"/>
      <c r="KZT41" s="223"/>
      <c r="KZU41" s="223"/>
      <c r="KZV41" s="223"/>
      <c r="KZW41" s="223"/>
      <c r="KZX41" s="223"/>
      <c r="KZY41" s="223"/>
      <c r="KZZ41" s="223"/>
      <c r="LAA41" s="223"/>
      <c r="LAB41" s="223"/>
      <c r="LAC41" s="223"/>
      <c r="LAD41" s="223"/>
      <c r="LAE41" s="223"/>
      <c r="LAF41" s="223"/>
      <c r="LAG41" s="223"/>
      <c r="LAH41" s="223"/>
      <c r="LAI41" s="223"/>
      <c r="LAJ41" s="223"/>
      <c r="LAK41" s="223"/>
      <c r="LAL41" s="223"/>
      <c r="LAM41" s="223"/>
      <c r="LAN41" s="223"/>
      <c r="LAO41" s="223"/>
      <c r="LAP41" s="223"/>
      <c r="LAQ41" s="223"/>
      <c r="LAR41" s="223"/>
      <c r="LAS41" s="223"/>
      <c r="LAT41" s="223"/>
      <c r="LAU41" s="223"/>
      <c r="LAV41" s="223"/>
      <c r="LAW41" s="223"/>
      <c r="LAX41" s="223"/>
      <c r="LAY41" s="223"/>
      <c r="LAZ41" s="223"/>
      <c r="LBA41" s="223"/>
      <c r="LBB41" s="223"/>
      <c r="LBC41" s="223"/>
      <c r="LBD41" s="223"/>
      <c r="LBE41" s="223"/>
      <c r="LBF41" s="223"/>
      <c r="LBG41" s="223"/>
      <c r="LBH41" s="223"/>
      <c r="LBI41" s="223"/>
      <c r="LBJ41" s="223"/>
      <c r="LBK41" s="223"/>
      <c r="LBL41" s="223"/>
      <c r="LBM41" s="223"/>
      <c r="LBN41" s="223"/>
      <c r="LBO41" s="223"/>
      <c r="LBP41" s="223"/>
      <c r="LBQ41" s="223"/>
      <c r="LBR41" s="223"/>
      <c r="LBS41" s="223"/>
      <c r="LBT41" s="223"/>
      <c r="LBU41" s="223"/>
      <c r="LBV41" s="223"/>
      <c r="LBW41" s="223"/>
      <c r="LBX41" s="223"/>
      <c r="LBY41" s="223"/>
      <c r="LBZ41" s="223"/>
      <c r="LCA41" s="223"/>
      <c r="LCB41" s="223"/>
      <c r="LCC41" s="223"/>
      <c r="LCD41" s="223"/>
      <c r="LCE41" s="223"/>
      <c r="LCF41" s="223"/>
      <c r="LCG41" s="223"/>
      <c r="LCH41" s="223"/>
      <c r="LCI41" s="223"/>
      <c r="LCJ41" s="223"/>
      <c r="LCK41" s="223"/>
      <c r="LCL41" s="223"/>
      <c r="LCM41" s="223"/>
      <c r="LCN41" s="223"/>
      <c r="LCO41" s="223"/>
      <c r="LCP41" s="223"/>
      <c r="LCQ41" s="223"/>
      <c r="LCR41" s="223"/>
      <c r="LCS41" s="223"/>
      <c r="LCT41" s="223"/>
      <c r="LCU41" s="223"/>
      <c r="LCV41" s="223"/>
      <c r="LCW41" s="223"/>
      <c r="LCX41" s="223"/>
      <c r="LCY41" s="223"/>
      <c r="LCZ41" s="223"/>
      <c r="LDA41" s="223"/>
      <c r="LDB41" s="223"/>
      <c r="LDC41" s="223"/>
      <c r="LDD41" s="223"/>
      <c r="LDE41" s="223"/>
      <c r="LDF41" s="223"/>
      <c r="LDG41" s="223"/>
      <c r="LDH41" s="223"/>
      <c r="LDI41" s="223"/>
      <c r="LDJ41" s="223"/>
      <c r="LDK41" s="223"/>
      <c r="LDL41" s="223"/>
      <c r="LDM41" s="223"/>
      <c r="LDN41" s="223"/>
      <c r="LDO41" s="223"/>
      <c r="LDP41" s="223"/>
      <c r="LDQ41" s="223"/>
      <c r="LDR41" s="223"/>
      <c r="LDS41" s="223"/>
      <c r="LDT41" s="223"/>
      <c r="LDU41" s="223"/>
      <c r="LDV41" s="223"/>
      <c r="LDW41" s="223"/>
      <c r="LDX41" s="223"/>
      <c r="LDY41" s="223"/>
      <c r="LDZ41" s="223"/>
      <c r="LEA41" s="223"/>
      <c r="LEB41" s="223"/>
      <c r="LEC41" s="223"/>
      <c r="LED41" s="223"/>
      <c r="LEE41" s="223"/>
      <c r="LEF41" s="223"/>
      <c r="LEG41" s="223"/>
      <c r="LEH41" s="223"/>
      <c r="LEI41" s="223"/>
      <c r="LEJ41" s="223"/>
      <c r="LEK41" s="223"/>
      <c r="LEL41" s="223"/>
      <c r="LEM41" s="223"/>
      <c r="LEN41" s="223"/>
      <c r="LEO41" s="223"/>
      <c r="LEP41" s="223"/>
      <c r="LEQ41" s="223"/>
      <c r="LER41" s="223"/>
      <c r="LES41" s="223"/>
      <c r="LET41" s="223"/>
      <c r="LEU41" s="223"/>
      <c r="LEV41" s="223"/>
      <c r="LEW41" s="223"/>
      <c r="LEX41" s="223"/>
      <c r="LEY41" s="223"/>
      <c r="LEZ41" s="223"/>
      <c r="LFA41" s="223"/>
      <c r="LFB41" s="223"/>
      <c r="LFC41" s="223"/>
      <c r="LFD41" s="223"/>
      <c r="LFE41" s="223"/>
      <c r="LFF41" s="223"/>
      <c r="LFG41" s="223"/>
      <c r="LFH41" s="223"/>
      <c r="LFI41" s="223"/>
      <c r="LFJ41" s="223"/>
      <c r="LFK41" s="223"/>
      <c r="LFL41" s="223"/>
      <c r="LFM41" s="223"/>
      <c r="LFN41" s="223"/>
      <c r="LFO41" s="223"/>
      <c r="LFP41" s="223"/>
      <c r="LFQ41" s="223"/>
      <c r="LFR41" s="223"/>
      <c r="LFS41" s="223"/>
      <c r="LFT41" s="223"/>
      <c r="LFU41" s="223"/>
      <c r="LFV41" s="223"/>
      <c r="LFW41" s="223"/>
      <c r="LFX41" s="223"/>
      <c r="LFY41" s="223"/>
      <c r="LFZ41" s="223"/>
      <c r="LGA41" s="223"/>
      <c r="LGB41" s="223"/>
      <c r="LGC41" s="223"/>
      <c r="LGD41" s="223"/>
      <c r="LGE41" s="223"/>
      <c r="LGF41" s="223"/>
      <c r="LGG41" s="223"/>
      <c r="LGH41" s="223"/>
      <c r="LGI41" s="223"/>
      <c r="LGJ41" s="223"/>
      <c r="LGK41" s="223"/>
      <c r="LGL41" s="223"/>
      <c r="LGM41" s="223"/>
      <c r="LGN41" s="223"/>
      <c r="LGO41" s="223"/>
      <c r="LGP41" s="223"/>
      <c r="LGQ41" s="223"/>
      <c r="LGR41" s="223"/>
      <c r="LGS41" s="223"/>
      <c r="LGT41" s="223"/>
      <c r="LGU41" s="223"/>
      <c r="LGV41" s="223"/>
      <c r="LGW41" s="223"/>
      <c r="LGX41" s="223"/>
      <c r="LGY41" s="223"/>
      <c r="LGZ41" s="223"/>
      <c r="LHA41" s="223"/>
      <c r="LHB41" s="223"/>
      <c r="LHC41" s="223"/>
      <c r="LHD41" s="223"/>
      <c r="LHE41" s="223"/>
      <c r="LHF41" s="223"/>
      <c r="LHG41" s="223"/>
      <c r="LHH41" s="223"/>
      <c r="LHI41" s="223"/>
      <c r="LHJ41" s="223"/>
      <c r="LHK41" s="223"/>
      <c r="LHL41" s="223"/>
      <c r="LHM41" s="223"/>
      <c r="LHN41" s="223"/>
      <c r="LHO41" s="223"/>
      <c r="LHP41" s="223"/>
      <c r="LHQ41" s="223"/>
      <c r="LHR41" s="223"/>
      <c r="LHS41" s="223"/>
      <c r="LHT41" s="223"/>
      <c r="LHU41" s="223"/>
      <c r="LHV41" s="223"/>
      <c r="LHW41" s="223"/>
      <c r="LHX41" s="223"/>
      <c r="LHY41" s="223"/>
      <c r="LHZ41" s="223"/>
      <c r="LIA41" s="223"/>
      <c r="LIB41" s="223"/>
      <c r="LIC41" s="223"/>
      <c r="LID41" s="223"/>
      <c r="LIE41" s="223"/>
      <c r="LIF41" s="223"/>
      <c r="LIG41" s="223"/>
      <c r="LIH41" s="223"/>
      <c r="LII41" s="223"/>
      <c r="LIJ41" s="223"/>
      <c r="LIK41" s="223"/>
      <c r="LIL41" s="223"/>
      <c r="LIM41" s="223"/>
      <c r="LIN41" s="223"/>
      <c r="LIO41" s="223"/>
      <c r="LIP41" s="223"/>
      <c r="LIQ41" s="223"/>
      <c r="LIR41" s="223"/>
      <c r="LIS41" s="223"/>
      <c r="LIT41" s="223"/>
      <c r="LIU41" s="223"/>
      <c r="LIV41" s="223"/>
      <c r="LIW41" s="223"/>
      <c r="LIX41" s="223"/>
      <c r="LIY41" s="223"/>
      <c r="LIZ41" s="223"/>
      <c r="LJA41" s="223"/>
      <c r="LJB41" s="223"/>
      <c r="LJC41" s="223"/>
      <c r="LJD41" s="223"/>
      <c r="LJE41" s="223"/>
      <c r="LJF41" s="223"/>
      <c r="LJG41" s="223"/>
      <c r="LJH41" s="223"/>
      <c r="LJI41" s="223"/>
      <c r="LJJ41" s="223"/>
      <c r="LJK41" s="223"/>
      <c r="LJL41" s="223"/>
      <c r="LJM41" s="223"/>
      <c r="LJN41" s="223"/>
      <c r="LJO41" s="223"/>
      <c r="LJP41" s="223"/>
      <c r="LJQ41" s="223"/>
      <c r="LJR41" s="223"/>
      <c r="LJS41" s="223"/>
      <c r="LJT41" s="223"/>
      <c r="LJU41" s="223"/>
      <c r="LJV41" s="223"/>
      <c r="LJW41" s="223"/>
      <c r="LJX41" s="223"/>
      <c r="LJY41" s="223"/>
      <c r="LJZ41" s="223"/>
      <c r="LKA41" s="223"/>
      <c r="LKB41" s="223"/>
      <c r="LKC41" s="223"/>
      <c r="LKD41" s="223"/>
      <c r="LKE41" s="223"/>
      <c r="LKF41" s="223"/>
      <c r="LKG41" s="223"/>
      <c r="LKH41" s="223"/>
      <c r="LKI41" s="223"/>
      <c r="LKJ41" s="223"/>
      <c r="LKK41" s="223"/>
      <c r="LKL41" s="223"/>
      <c r="LKM41" s="223"/>
      <c r="LKN41" s="223"/>
      <c r="LKO41" s="223"/>
      <c r="LKP41" s="223"/>
      <c r="LKQ41" s="223"/>
      <c r="LKR41" s="223"/>
      <c r="LKS41" s="223"/>
      <c r="LKT41" s="223"/>
      <c r="LKU41" s="223"/>
      <c r="LKV41" s="223"/>
      <c r="LKW41" s="223"/>
      <c r="LKX41" s="223"/>
      <c r="LKY41" s="223"/>
      <c r="LKZ41" s="223"/>
      <c r="LLA41" s="223"/>
      <c r="LLB41" s="223"/>
      <c r="LLC41" s="223"/>
      <c r="LLD41" s="223"/>
      <c r="LLE41" s="223"/>
      <c r="LLF41" s="223"/>
      <c r="LLG41" s="223"/>
      <c r="LLH41" s="223"/>
      <c r="LLI41" s="223"/>
      <c r="LLJ41" s="223"/>
      <c r="LLK41" s="223"/>
      <c r="LLL41" s="223"/>
      <c r="LLM41" s="223"/>
      <c r="LLN41" s="223"/>
      <c r="LLO41" s="223"/>
      <c r="LLP41" s="223"/>
      <c r="LLQ41" s="223"/>
      <c r="LLR41" s="223"/>
      <c r="LLS41" s="223"/>
      <c r="LLT41" s="223"/>
      <c r="LLU41" s="223"/>
      <c r="LLV41" s="223"/>
      <c r="LLW41" s="223"/>
      <c r="LLX41" s="223"/>
      <c r="LLY41" s="223"/>
      <c r="LLZ41" s="223"/>
      <c r="LMA41" s="223"/>
      <c r="LMB41" s="223"/>
      <c r="LMC41" s="223"/>
      <c r="LMD41" s="223"/>
      <c r="LME41" s="223"/>
      <c r="LMF41" s="223"/>
      <c r="LMG41" s="223"/>
      <c r="LMH41" s="223"/>
      <c r="LMI41" s="223"/>
      <c r="LMJ41" s="223"/>
      <c r="LMK41" s="223"/>
      <c r="LML41" s="223"/>
      <c r="LMM41" s="223"/>
      <c r="LMN41" s="223"/>
      <c r="LMO41" s="223"/>
      <c r="LMP41" s="223"/>
      <c r="LMQ41" s="223"/>
      <c r="LMR41" s="223"/>
      <c r="LMS41" s="223"/>
      <c r="LMT41" s="223"/>
      <c r="LMU41" s="223"/>
      <c r="LMV41" s="223"/>
      <c r="LMW41" s="223"/>
      <c r="LMX41" s="223"/>
      <c r="LMY41" s="223"/>
      <c r="LMZ41" s="223"/>
      <c r="LNA41" s="223"/>
      <c r="LNB41" s="223"/>
      <c r="LNC41" s="223"/>
      <c r="LND41" s="223"/>
      <c r="LNE41" s="223"/>
      <c r="LNF41" s="223"/>
      <c r="LNG41" s="223"/>
      <c r="LNH41" s="223"/>
      <c r="LNI41" s="223"/>
      <c r="LNJ41" s="223"/>
      <c r="LNK41" s="223"/>
      <c r="LNL41" s="223"/>
      <c r="LNM41" s="223"/>
      <c r="LNN41" s="223"/>
      <c r="LNO41" s="223"/>
      <c r="LNP41" s="223"/>
      <c r="LNQ41" s="223"/>
      <c r="LNR41" s="223"/>
      <c r="LNS41" s="223"/>
      <c r="LNT41" s="223"/>
      <c r="LNU41" s="223"/>
      <c r="LNV41" s="223"/>
      <c r="LNW41" s="223"/>
      <c r="LNX41" s="223"/>
      <c r="LNY41" s="223"/>
      <c r="LNZ41" s="223"/>
      <c r="LOA41" s="223"/>
      <c r="LOB41" s="223"/>
      <c r="LOC41" s="223"/>
      <c r="LOD41" s="223"/>
      <c r="LOE41" s="223"/>
      <c r="LOF41" s="223"/>
      <c r="LOG41" s="223"/>
      <c r="LOH41" s="223"/>
      <c r="LOI41" s="223"/>
      <c r="LOJ41" s="223"/>
      <c r="LOK41" s="223"/>
      <c r="LOL41" s="223"/>
      <c r="LOM41" s="223"/>
      <c r="LON41" s="223"/>
      <c r="LOO41" s="223"/>
      <c r="LOP41" s="223"/>
      <c r="LOQ41" s="223"/>
      <c r="LOR41" s="223"/>
      <c r="LOS41" s="223"/>
      <c r="LOT41" s="223"/>
      <c r="LOU41" s="223"/>
      <c r="LOV41" s="223"/>
      <c r="LOW41" s="223"/>
      <c r="LOX41" s="223"/>
      <c r="LOY41" s="223"/>
      <c r="LOZ41" s="223"/>
      <c r="LPA41" s="223"/>
      <c r="LPB41" s="223"/>
      <c r="LPC41" s="223"/>
      <c r="LPD41" s="223"/>
      <c r="LPE41" s="223"/>
      <c r="LPF41" s="223"/>
      <c r="LPG41" s="223"/>
      <c r="LPH41" s="223"/>
      <c r="LPI41" s="223"/>
      <c r="LPJ41" s="223"/>
      <c r="LPK41" s="223"/>
      <c r="LPL41" s="223"/>
      <c r="LPM41" s="223"/>
      <c r="LPN41" s="223"/>
      <c r="LPO41" s="223"/>
      <c r="LPP41" s="223"/>
      <c r="LPQ41" s="223"/>
      <c r="LPR41" s="223"/>
      <c r="LPS41" s="223"/>
      <c r="LPT41" s="223"/>
      <c r="LPU41" s="223"/>
      <c r="LPV41" s="223"/>
      <c r="LPW41" s="223"/>
      <c r="LPX41" s="223"/>
      <c r="LPY41" s="223"/>
      <c r="LPZ41" s="223"/>
      <c r="LQA41" s="223"/>
      <c r="LQB41" s="223"/>
      <c r="LQC41" s="223"/>
      <c r="LQD41" s="223"/>
      <c r="LQE41" s="223"/>
      <c r="LQF41" s="223"/>
      <c r="LQG41" s="223"/>
      <c r="LQH41" s="223"/>
      <c r="LQI41" s="223"/>
      <c r="LQJ41" s="223"/>
      <c r="LQK41" s="223"/>
      <c r="LQL41" s="223"/>
      <c r="LQM41" s="223"/>
      <c r="LQN41" s="223"/>
      <c r="LQO41" s="223"/>
      <c r="LQP41" s="223"/>
      <c r="LQQ41" s="223"/>
      <c r="LQR41" s="223"/>
      <c r="LQS41" s="223"/>
      <c r="LQT41" s="223"/>
      <c r="LQU41" s="223"/>
      <c r="LQV41" s="223"/>
      <c r="LQW41" s="223"/>
      <c r="LQX41" s="223"/>
      <c r="LQY41" s="223"/>
      <c r="LQZ41" s="223"/>
      <c r="LRA41" s="223"/>
      <c r="LRB41" s="223"/>
      <c r="LRC41" s="223"/>
      <c r="LRD41" s="223"/>
      <c r="LRE41" s="223"/>
      <c r="LRF41" s="223"/>
      <c r="LRG41" s="223"/>
      <c r="LRH41" s="223"/>
      <c r="LRI41" s="223"/>
      <c r="LRJ41" s="223"/>
      <c r="LRK41" s="223"/>
      <c r="LRL41" s="223"/>
      <c r="LRM41" s="223"/>
      <c r="LRN41" s="223"/>
      <c r="LRO41" s="223"/>
      <c r="LRP41" s="223"/>
      <c r="LRQ41" s="223"/>
      <c r="LRR41" s="223"/>
      <c r="LRS41" s="223"/>
      <c r="LRT41" s="223"/>
      <c r="LRU41" s="223"/>
      <c r="LRV41" s="223"/>
      <c r="LRW41" s="223"/>
      <c r="LRX41" s="223"/>
      <c r="LRY41" s="223"/>
      <c r="LRZ41" s="223"/>
      <c r="LSA41" s="223"/>
      <c r="LSB41" s="223"/>
      <c r="LSC41" s="223"/>
      <c r="LSD41" s="223"/>
      <c r="LSE41" s="223"/>
      <c r="LSF41" s="223"/>
      <c r="LSG41" s="223"/>
      <c r="LSH41" s="223"/>
      <c r="LSI41" s="223"/>
      <c r="LSJ41" s="223"/>
      <c r="LSK41" s="223"/>
      <c r="LSL41" s="223"/>
      <c r="LSM41" s="223"/>
      <c r="LSN41" s="223"/>
      <c r="LSO41" s="223"/>
      <c r="LSP41" s="223"/>
      <c r="LSQ41" s="223"/>
      <c r="LSR41" s="223"/>
      <c r="LSS41" s="223"/>
      <c r="LST41" s="223"/>
      <c r="LSU41" s="223"/>
      <c r="LSV41" s="223"/>
      <c r="LSW41" s="223"/>
      <c r="LSX41" s="223"/>
      <c r="LSY41" s="223"/>
      <c r="LSZ41" s="223"/>
      <c r="LTA41" s="223"/>
      <c r="LTB41" s="223"/>
      <c r="LTC41" s="223"/>
      <c r="LTD41" s="223"/>
      <c r="LTE41" s="223"/>
      <c r="LTF41" s="223"/>
      <c r="LTG41" s="223"/>
      <c r="LTH41" s="223"/>
      <c r="LTI41" s="223"/>
      <c r="LTJ41" s="223"/>
      <c r="LTK41" s="223"/>
      <c r="LTL41" s="223"/>
      <c r="LTM41" s="223"/>
      <c r="LTN41" s="223"/>
      <c r="LTO41" s="223"/>
      <c r="LTP41" s="223"/>
      <c r="LTQ41" s="223"/>
      <c r="LTR41" s="223"/>
      <c r="LTS41" s="223"/>
      <c r="LTT41" s="223"/>
      <c r="LTU41" s="223"/>
      <c r="LTV41" s="223"/>
      <c r="LTW41" s="223"/>
      <c r="LTX41" s="223"/>
      <c r="LTY41" s="223"/>
      <c r="LTZ41" s="223"/>
      <c r="LUA41" s="223"/>
      <c r="LUB41" s="223"/>
      <c r="LUC41" s="223"/>
      <c r="LUD41" s="223"/>
      <c r="LUE41" s="223"/>
      <c r="LUF41" s="223"/>
      <c r="LUG41" s="223"/>
      <c r="LUH41" s="223"/>
      <c r="LUI41" s="223"/>
      <c r="LUJ41" s="223"/>
      <c r="LUK41" s="223"/>
      <c r="LUL41" s="223"/>
      <c r="LUM41" s="223"/>
      <c r="LUN41" s="223"/>
      <c r="LUO41" s="223"/>
      <c r="LUP41" s="223"/>
      <c r="LUQ41" s="223"/>
      <c r="LUR41" s="223"/>
      <c r="LUS41" s="223"/>
      <c r="LUT41" s="223"/>
      <c r="LUU41" s="223"/>
      <c r="LUV41" s="223"/>
      <c r="LUW41" s="223"/>
      <c r="LUX41" s="223"/>
      <c r="LUY41" s="223"/>
      <c r="LUZ41" s="223"/>
      <c r="LVA41" s="223"/>
      <c r="LVB41" s="223"/>
      <c r="LVC41" s="223"/>
      <c r="LVD41" s="223"/>
      <c r="LVE41" s="223"/>
      <c r="LVF41" s="223"/>
      <c r="LVG41" s="223"/>
      <c r="LVH41" s="223"/>
      <c r="LVI41" s="223"/>
      <c r="LVJ41" s="223"/>
      <c r="LVK41" s="223"/>
      <c r="LVL41" s="223"/>
      <c r="LVM41" s="223"/>
      <c r="LVN41" s="223"/>
      <c r="LVO41" s="223"/>
      <c r="LVP41" s="223"/>
      <c r="LVQ41" s="223"/>
      <c r="LVR41" s="223"/>
      <c r="LVS41" s="223"/>
      <c r="LVT41" s="223"/>
      <c r="LVU41" s="223"/>
      <c r="LVV41" s="223"/>
      <c r="LVW41" s="223"/>
      <c r="LVX41" s="223"/>
      <c r="LVY41" s="223"/>
      <c r="LVZ41" s="223"/>
      <c r="LWA41" s="223"/>
      <c r="LWB41" s="223"/>
      <c r="LWC41" s="223"/>
      <c r="LWD41" s="223"/>
      <c r="LWE41" s="223"/>
      <c r="LWF41" s="223"/>
      <c r="LWG41" s="223"/>
      <c r="LWH41" s="223"/>
      <c r="LWI41" s="223"/>
      <c r="LWJ41" s="223"/>
      <c r="LWK41" s="223"/>
      <c r="LWL41" s="223"/>
      <c r="LWM41" s="223"/>
      <c r="LWN41" s="223"/>
      <c r="LWO41" s="223"/>
      <c r="LWP41" s="223"/>
      <c r="LWQ41" s="223"/>
      <c r="LWR41" s="223"/>
      <c r="LWS41" s="223"/>
      <c r="LWT41" s="223"/>
      <c r="LWU41" s="223"/>
      <c r="LWV41" s="223"/>
      <c r="LWW41" s="223"/>
      <c r="LWX41" s="223"/>
      <c r="LWY41" s="223"/>
      <c r="LWZ41" s="223"/>
      <c r="LXA41" s="223"/>
      <c r="LXB41" s="223"/>
      <c r="LXC41" s="223"/>
      <c r="LXD41" s="223"/>
      <c r="LXE41" s="223"/>
      <c r="LXF41" s="223"/>
      <c r="LXG41" s="223"/>
      <c r="LXH41" s="223"/>
      <c r="LXI41" s="223"/>
      <c r="LXJ41" s="223"/>
      <c r="LXK41" s="223"/>
      <c r="LXL41" s="223"/>
      <c r="LXM41" s="223"/>
      <c r="LXN41" s="223"/>
      <c r="LXO41" s="223"/>
      <c r="LXP41" s="223"/>
      <c r="LXQ41" s="223"/>
      <c r="LXR41" s="223"/>
      <c r="LXS41" s="223"/>
      <c r="LXT41" s="223"/>
      <c r="LXU41" s="223"/>
      <c r="LXV41" s="223"/>
      <c r="LXW41" s="223"/>
      <c r="LXX41" s="223"/>
      <c r="LXY41" s="223"/>
      <c r="LXZ41" s="223"/>
      <c r="LYA41" s="223"/>
      <c r="LYB41" s="223"/>
      <c r="LYC41" s="223"/>
      <c r="LYD41" s="223"/>
      <c r="LYE41" s="223"/>
      <c r="LYF41" s="223"/>
      <c r="LYG41" s="223"/>
      <c r="LYH41" s="223"/>
      <c r="LYI41" s="223"/>
      <c r="LYJ41" s="223"/>
      <c r="LYK41" s="223"/>
      <c r="LYL41" s="223"/>
      <c r="LYM41" s="223"/>
      <c r="LYN41" s="223"/>
      <c r="LYO41" s="223"/>
      <c r="LYP41" s="223"/>
      <c r="LYQ41" s="223"/>
      <c r="LYR41" s="223"/>
      <c r="LYS41" s="223"/>
      <c r="LYT41" s="223"/>
      <c r="LYU41" s="223"/>
      <c r="LYV41" s="223"/>
      <c r="LYW41" s="223"/>
      <c r="LYX41" s="223"/>
      <c r="LYY41" s="223"/>
      <c r="LYZ41" s="223"/>
      <c r="LZA41" s="223"/>
      <c r="LZB41" s="223"/>
      <c r="LZC41" s="223"/>
      <c r="LZD41" s="223"/>
      <c r="LZE41" s="223"/>
      <c r="LZF41" s="223"/>
      <c r="LZG41" s="223"/>
      <c r="LZH41" s="223"/>
      <c r="LZI41" s="223"/>
      <c r="LZJ41" s="223"/>
      <c r="LZK41" s="223"/>
      <c r="LZL41" s="223"/>
      <c r="LZM41" s="223"/>
      <c r="LZN41" s="223"/>
      <c r="LZO41" s="223"/>
      <c r="LZP41" s="223"/>
      <c r="LZQ41" s="223"/>
      <c r="LZR41" s="223"/>
      <c r="LZS41" s="223"/>
      <c r="LZT41" s="223"/>
      <c r="LZU41" s="223"/>
      <c r="LZV41" s="223"/>
      <c r="LZW41" s="223"/>
      <c r="LZX41" s="223"/>
      <c r="LZY41" s="223"/>
      <c r="LZZ41" s="223"/>
      <c r="MAA41" s="223"/>
      <c r="MAB41" s="223"/>
      <c r="MAC41" s="223"/>
      <c r="MAD41" s="223"/>
      <c r="MAE41" s="223"/>
      <c r="MAF41" s="223"/>
      <c r="MAG41" s="223"/>
      <c r="MAH41" s="223"/>
      <c r="MAI41" s="223"/>
      <c r="MAJ41" s="223"/>
      <c r="MAK41" s="223"/>
      <c r="MAL41" s="223"/>
      <c r="MAM41" s="223"/>
      <c r="MAN41" s="223"/>
      <c r="MAO41" s="223"/>
      <c r="MAP41" s="223"/>
      <c r="MAQ41" s="223"/>
      <c r="MAR41" s="223"/>
      <c r="MAS41" s="223"/>
      <c r="MAT41" s="223"/>
      <c r="MAU41" s="223"/>
      <c r="MAV41" s="223"/>
      <c r="MAW41" s="223"/>
      <c r="MAX41" s="223"/>
      <c r="MAY41" s="223"/>
      <c r="MAZ41" s="223"/>
      <c r="MBA41" s="223"/>
      <c r="MBB41" s="223"/>
      <c r="MBC41" s="223"/>
      <c r="MBD41" s="223"/>
      <c r="MBE41" s="223"/>
      <c r="MBF41" s="223"/>
      <c r="MBG41" s="223"/>
      <c r="MBH41" s="223"/>
      <c r="MBI41" s="223"/>
      <c r="MBJ41" s="223"/>
      <c r="MBK41" s="223"/>
      <c r="MBL41" s="223"/>
      <c r="MBM41" s="223"/>
      <c r="MBN41" s="223"/>
      <c r="MBO41" s="223"/>
      <c r="MBP41" s="223"/>
      <c r="MBQ41" s="223"/>
      <c r="MBR41" s="223"/>
      <c r="MBS41" s="223"/>
      <c r="MBT41" s="223"/>
      <c r="MBU41" s="223"/>
      <c r="MBV41" s="223"/>
      <c r="MBW41" s="223"/>
      <c r="MBX41" s="223"/>
      <c r="MBY41" s="223"/>
      <c r="MBZ41" s="223"/>
      <c r="MCA41" s="223"/>
      <c r="MCB41" s="223"/>
      <c r="MCC41" s="223"/>
      <c r="MCD41" s="223"/>
      <c r="MCE41" s="223"/>
      <c r="MCF41" s="223"/>
      <c r="MCG41" s="223"/>
      <c r="MCH41" s="223"/>
      <c r="MCI41" s="223"/>
      <c r="MCJ41" s="223"/>
      <c r="MCK41" s="223"/>
      <c r="MCL41" s="223"/>
      <c r="MCM41" s="223"/>
      <c r="MCN41" s="223"/>
      <c r="MCO41" s="223"/>
      <c r="MCP41" s="223"/>
      <c r="MCQ41" s="223"/>
      <c r="MCR41" s="223"/>
      <c r="MCS41" s="223"/>
      <c r="MCT41" s="223"/>
      <c r="MCU41" s="223"/>
      <c r="MCV41" s="223"/>
      <c r="MCW41" s="223"/>
      <c r="MCX41" s="223"/>
      <c r="MCY41" s="223"/>
      <c r="MCZ41" s="223"/>
      <c r="MDA41" s="223"/>
      <c r="MDB41" s="223"/>
      <c r="MDC41" s="223"/>
      <c r="MDD41" s="223"/>
      <c r="MDE41" s="223"/>
      <c r="MDF41" s="223"/>
      <c r="MDG41" s="223"/>
      <c r="MDH41" s="223"/>
      <c r="MDI41" s="223"/>
      <c r="MDJ41" s="223"/>
      <c r="MDK41" s="223"/>
      <c r="MDL41" s="223"/>
      <c r="MDM41" s="223"/>
      <c r="MDN41" s="223"/>
      <c r="MDO41" s="223"/>
      <c r="MDP41" s="223"/>
      <c r="MDQ41" s="223"/>
      <c r="MDR41" s="223"/>
      <c r="MDS41" s="223"/>
      <c r="MDT41" s="223"/>
      <c r="MDU41" s="223"/>
      <c r="MDV41" s="223"/>
      <c r="MDW41" s="223"/>
      <c r="MDX41" s="223"/>
      <c r="MDY41" s="223"/>
      <c r="MDZ41" s="223"/>
      <c r="MEA41" s="223"/>
      <c r="MEB41" s="223"/>
      <c r="MEC41" s="223"/>
      <c r="MED41" s="223"/>
      <c r="MEE41" s="223"/>
      <c r="MEF41" s="223"/>
      <c r="MEG41" s="223"/>
      <c r="MEH41" s="223"/>
      <c r="MEI41" s="223"/>
      <c r="MEJ41" s="223"/>
      <c r="MEK41" s="223"/>
      <c r="MEL41" s="223"/>
      <c r="MEM41" s="223"/>
      <c r="MEN41" s="223"/>
      <c r="MEO41" s="223"/>
      <c r="MEP41" s="223"/>
      <c r="MEQ41" s="223"/>
      <c r="MER41" s="223"/>
      <c r="MES41" s="223"/>
      <c r="MET41" s="223"/>
      <c r="MEU41" s="223"/>
      <c r="MEV41" s="223"/>
      <c r="MEW41" s="223"/>
      <c r="MEX41" s="223"/>
      <c r="MEY41" s="223"/>
      <c r="MEZ41" s="223"/>
      <c r="MFA41" s="223"/>
      <c r="MFB41" s="223"/>
      <c r="MFC41" s="223"/>
      <c r="MFD41" s="223"/>
      <c r="MFE41" s="223"/>
      <c r="MFF41" s="223"/>
      <c r="MFG41" s="223"/>
      <c r="MFH41" s="223"/>
      <c r="MFI41" s="223"/>
      <c r="MFJ41" s="223"/>
      <c r="MFK41" s="223"/>
      <c r="MFL41" s="223"/>
      <c r="MFM41" s="223"/>
      <c r="MFN41" s="223"/>
      <c r="MFO41" s="223"/>
      <c r="MFP41" s="223"/>
      <c r="MFQ41" s="223"/>
      <c r="MFR41" s="223"/>
      <c r="MFS41" s="223"/>
      <c r="MFT41" s="223"/>
      <c r="MFU41" s="223"/>
      <c r="MFV41" s="223"/>
      <c r="MFW41" s="223"/>
      <c r="MFX41" s="223"/>
      <c r="MFY41" s="223"/>
      <c r="MFZ41" s="223"/>
      <c r="MGA41" s="223"/>
      <c r="MGB41" s="223"/>
      <c r="MGC41" s="223"/>
      <c r="MGD41" s="223"/>
      <c r="MGE41" s="223"/>
      <c r="MGF41" s="223"/>
      <c r="MGG41" s="223"/>
      <c r="MGH41" s="223"/>
      <c r="MGI41" s="223"/>
      <c r="MGJ41" s="223"/>
      <c r="MGK41" s="223"/>
      <c r="MGL41" s="223"/>
      <c r="MGM41" s="223"/>
      <c r="MGN41" s="223"/>
      <c r="MGO41" s="223"/>
      <c r="MGP41" s="223"/>
      <c r="MGQ41" s="223"/>
      <c r="MGR41" s="223"/>
      <c r="MGS41" s="223"/>
      <c r="MGT41" s="223"/>
      <c r="MGU41" s="223"/>
      <c r="MGV41" s="223"/>
      <c r="MGW41" s="223"/>
      <c r="MGX41" s="223"/>
      <c r="MGY41" s="223"/>
      <c r="MGZ41" s="223"/>
      <c r="MHA41" s="223"/>
      <c r="MHB41" s="223"/>
      <c r="MHC41" s="223"/>
      <c r="MHD41" s="223"/>
      <c r="MHE41" s="223"/>
      <c r="MHF41" s="223"/>
      <c r="MHG41" s="223"/>
      <c r="MHH41" s="223"/>
      <c r="MHI41" s="223"/>
      <c r="MHJ41" s="223"/>
      <c r="MHK41" s="223"/>
      <c r="MHL41" s="223"/>
      <c r="MHM41" s="223"/>
      <c r="MHN41" s="223"/>
      <c r="MHO41" s="223"/>
      <c r="MHP41" s="223"/>
      <c r="MHQ41" s="223"/>
      <c r="MHR41" s="223"/>
      <c r="MHS41" s="223"/>
      <c r="MHT41" s="223"/>
      <c r="MHU41" s="223"/>
      <c r="MHV41" s="223"/>
      <c r="MHW41" s="223"/>
      <c r="MHX41" s="223"/>
      <c r="MHY41" s="223"/>
      <c r="MHZ41" s="223"/>
      <c r="MIA41" s="223"/>
      <c r="MIB41" s="223"/>
      <c r="MIC41" s="223"/>
      <c r="MID41" s="223"/>
      <c r="MIE41" s="223"/>
      <c r="MIF41" s="223"/>
      <c r="MIG41" s="223"/>
      <c r="MIH41" s="223"/>
      <c r="MII41" s="223"/>
      <c r="MIJ41" s="223"/>
      <c r="MIK41" s="223"/>
      <c r="MIL41" s="223"/>
      <c r="MIM41" s="223"/>
      <c r="MIN41" s="223"/>
      <c r="MIO41" s="223"/>
      <c r="MIP41" s="223"/>
      <c r="MIQ41" s="223"/>
      <c r="MIR41" s="223"/>
      <c r="MIS41" s="223"/>
      <c r="MIT41" s="223"/>
      <c r="MIU41" s="223"/>
      <c r="MIV41" s="223"/>
      <c r="MIW41" s="223"/>
      <c r="MIX41" s="223"/>
      <c r="MIY41" s="223"/>
      <c r="MIZ41" s="223"/>
      <c r="MJA41" s="223"/>
      <c r="MJB41" s="223"/>
      <c r="MJC41" s="223"/>
      <c r="MJD41" s="223"/>
      <c r="MJE41" s="223"/>
      <c r="MJF41" s="223"/>
      <c r="MJG41" s="223"/>
      <c r="MJH41" s="223"/>
      <c r="MJI41" s="223"/>
      <c r="MJJ41" s="223"/>
      <c r="MJK41" s="223"/>
      <c r="MJL41" s="223"/>
      <c r="MJM41" s="223"/>
      <c r="MJN41" s="223"/>
      <c r="MJO41" s="223"/>
      <c r="MJP41" s="223"/>
      <c r="MJQ41" s="223"/>
      <c r="MJR41" s="223"/>
      <c r="MJS41" s="223"/>
      <c r="MJT41" s="223"/>
      <c r="MJU41" s="223"/>
      <c r="MJV41" s="223"/>
      <c r="MJW41" s="223"/>
      <c r="MJX41" s="223"/>
      <c r="MJY41" s="223"/>
      <c r="MJZ41" s="223"/>
      <c r="MKA41" s="223"/>
      <c r="MKB41" s="223"/>
      <c r="MKC41" s="223"/>
      <c r="MKD41" s="223"/>
      <c r="MKE41" s="223"/>
      <c r="MKF41" s="223"/>
      <c r="MKG41" s="223"/>
      <c r="MKH41" s="223"/>
      <c r="MKI41" s="223"/>
      <c r="MKJ41" s="223"/>
      <c r="MKK41" s="223"/>
      <c r="MKL41" s="223"/>
      <c r="MKM41" s="223"/>
      <c r="MKN41" s="223"/>
      <c r="MKO41" s="223"/>
      <c r="MKP41" s="223"/>
      <c r="MKQ41" s="223"/>
      <c r="MKR41" s="223"/>
      <c r="MKS41" s="223"/>
      <c r="MKT41" s="223"/>
      <c r="MKU41" s="223"/>
      <c r="MKV41" s="223"/>
      <c r="MKW41" s="223"/>
      <c r="MKX41" s="223"/>
      <c r="MKY41" s="223"/>
      <c r="MKZ41" s="223"/>
      <c r="MLA41" s="223"/>
      <c r="MLB41" s="223"/>
      <c r="MLC41" s="223"/>
      <c r="MLD41" s="223"/>
      <c r="MLE41" s="223"/>
      <c r="MLF41" s="223"/>
      <c r="MLG41" s="223"/>
      <c r="MLH41" s="223"/>
      <c r="MLI41" s="223"/>
      <c r="MLJ41" s="223"/>
      <c r="MLK41" s="223"/>
      <c r="MLL41" s="223"/>
      <c r="MLM41" s="223"/>
      <c r="MLN41" s="223"/>
      <c r="MLO41" s="223"/>
      <c r="MLP41" s="223"/>
      <c r="MLQ41" s="223"/>
      <c r="MLR41" s="223"/>
      <c r="MLS41" s="223"/>
      <c r="MLT41" s="223"/>
      <c r="MLU41" s="223"/>
      <c r="MLV41" s="223"/>
      <c r="MLW41" s="223"/>
      <c r="MLX41" s="223"/>
      <c r="MLY41" s="223"/>
      <c r="MLZ41" s="223"/>
      <c r="MMA41" s="223"/>
      <c r="MMB41" s="223"/>
      <c r="MMC41" s="223"/>
      <c r="MMD41" s="223"/>
      <c r="MME41" s="223"/>
      <c r="MMF41" s="223"/>
      <c r="MMG41" s="223"/>
      <c r="MMH41" s="223"/>
      <c r="MMI41" s="223"/>
      <c r="MMJ41" s="223"/>
      <c r="MMK41" s="223"/>
      <c r="MML41" s="223"/>
      <c r="MMM41" s="223"/>
      <c r="MMN41" s="223"/>
      <c r="MMO41" s="223"/>
      <c r="MMP41" s="223"/>
      <c r="MMQ41" s="223"/>
      <c r="MMR41" s="223"/>
      <c r="MMS41" s="223"/>
      <c r="MMT41" s="223"/>
      <c r="MMU41" s="223"/>
      <c r="MMV41" s="223"/>
      <c r="MMW41" s="223"/>
      <c r="MMX41" s="223"/>
      <c r="MMY41" s="223"/>
      <c r="MMZ41" s="223"/>
      <c r="MNA41" s="223"/>
      <c r="MNB41" s="223"/>
      <c r="MNC41" s="223"/>
      <c r="MND41" s="223"/>
      <c r="MNE41" s="223"/>
      <c r="MNF41" s="223"/>
      <c r="MNG41" s="223"/>
      <c r="MNH41" s="223"/>
      <c r="MNI41" s="223"/>
      <c r="MNJ41" s="223"/>
      <c r="MNK41" s="223"/>
      <c r="MNL41" s="223"/>
      <c r="MNM41" s="223"/>
      <c r="MNN41" s="223"/>
      <c r="MNO41" s="223"/>
      <c r="MNP41" s="223"/>
      <c r="MNQ41" s="223"/>
      <c r="MNR41" s="223"/>
      <c r="MNS41" s="223"/>
      <c r="MNT41" s="223"/>
      <c r="MNU41" s="223"/>
      <c r="MNV41" s="223"/>
      <c r="MNW41" s="223"/>
      <c r="MNX41" s="223"/>
      <c r="MNY41" s="223"/>
      <c r="MNZ41" s="223"/>
      <c r="MOA41" s="223"/>
      <c r="MOB41" s="223"/>
      <c r="MOC41" s="223"/>
      <c r="MOD41" s="223"/>
      <c r="MOE41" s="223"/>
      <c r="MOF41" s="223"/>
      <c r="MOG41" s="223"/>
      <c r="MOH41" s="223"/>
      <c r="MOI41" s="223"/>
      <c r="MOJ41" s="223"/>
      <c r="MOK41" s="223"/>
      <c r="MOL41" s="223"/>
      <c r="MOM41" s="223"/>
      <c r="MON41" s="223"/>
      <c r="MOO41" s="223"/>
      <c r="MOP41" s="223"/>
      <c r="MOQ41" s="223"/>
      <c r="MOR41" s="223"/>
      <c r="MOS41" s="223"/>
      <c r="MOT41" s="223"/>
      <c r="MOU41" s="223"/>
      <c r="MOV41" s="223"/>
      <c r="MOW41" s="223"/>
      <c r="MOX41" s="223"/>
      <c r="MOY41" s="223"/>
      <c r="MOZ41" s="223"/>
      <c r="MPA41" s="223"/>
      <c r="MPB41" s="223"/>
      <c r="MPC41" s="223"/>
      <c r="MPD41" s="223"/>
      <c r="MPE41" s="223"/>
      <c r="MPF41" s="223"/>
      <c r="MPG41" s="223"/>
      <c r="MPH41" s="223"/>
      <c r="MPI41" s="223"/>
      <c r="MPJ41" s="223"/>
      <c r="MPK41" s="223"/>
      <c r="MPL41" s="223"/>
      <c r="MPM41" s="223"/>
      <c r="MPN41" s="223"/>
      <c r="MPO41" s="223"/>
      <c r="MPP41" s="223"/>
      <c r="MPQ41" s="223"/>
      <c r="MPR41" s="223"/>
      <c r="MPS41" s="223"/>
      <c r="MPT41" s="223"/>
      <c r="MPU41" s="223"/>
      <c r="MPV41" s="223"/>
      <c r="MPW41" s="223"/>
      <c r="MPX41" s="223"/>
      <c r="MPY41" s="223"/>
      <c r="MPZ41" s="223"/>
      <c r="MQA41" s="223"/>
      <c r="MQB41" s="223"/>
      <c r="MQC41" s="223"/>
      <c r="MQD41" s="223"/>
      <c r="MQE41" s="223"/>
      <c r="MQF41" s="223"/>
      <c r="MQG41" s="223"/>
      <c r="MQH41" s="223"/>
      <c r="MQI41" s="223"/>
      <c r="MQJ41" s="223"/>
      <c r="MQK41" s="223"/>
      <c r="MQL41" s="223"/>
      <c r="MQM41" s="223"/>
      <c r="MQN41" s="223"/>
      <c r="MQO41" s="223"/>
      <c r="MQP41" s="223"/>
      <c r="MQQ41" s="223"/>
      <c r="MQR41" s="223"/>
      <c r="MQS41" s="223"/>
      <c r="MQT41" s="223"/>
      <c r="MQU41" s="223"/>
      <c r="MQV41" s="223"/>
      <c r="MQW41" s="223"/>
      <c r="MQX41" s="223"/>
      <c r="MQY41" s="223"/>
      <c r="MQZ41" s="223"/>
      <c r="MRA41" s="223"/>
      <c r="MRB41" s="223"/>
      <c r="MRC41" s="223"/>
      <c r="MRD41" s="223"/>
      <c r="MRE41" s="223"/>
      <c r="MRF41" s="223"/>
      <c r="MRG41" s="223"/>
      <c r="MRH41" s="223"/>
      <c r="MRI41" s="223"/>
      <c r="MRJ41" s="223"/>
      <c r="MRK41" s="223"/>
      <c r="MRL41" s="223"/>
      <c r="MRM41" s="223"/>
      <c r="MRN41" s="223"/>
      <c r="MRO41" s="223"/>
      <c r="MRP41" s="223"/>
      <c r="MRQ41" s="223"/>
      <c r="MRR41" s="223"/>
      <c r="MRS41" s="223"/>
      <c r="MRT41" s="223"/>
      <c r="MRU41" s="223"/>
      <c r="MRV41" s="223"/>
      <c r="MRW41" s="223"/>
      <c r="MRX41" s="223"/>
      <c r="MRY41" s="223"/>
      <c r="MRZ41" s="223"/>
      <c r="MSA41" s="223"/>
      <c r="MSB41" s="223"/>
      <c r="MSC41" s="223"/>
      <c r="MSD41" s="223"/>
      <c r="MSE41" s="223"/>
      <c r="MSF41" s="223"/>
      <c r="MSG41" s="223"/>
      <c r="MSH41" s="223"/>
      <c r="MSI41" s="223"/>
      <c r="MSJ41" s="223"/>
      <c r="MSK41" s="223"/>
      <c r="MSL41" s="223"/>
      <c r="MSM41" s="223"/>
      <c r="MSN41" s="223"/>
      <c r="MSO41" s="223"/>
      <c r="MSP41" s="223"/>
      <c r="MSQ41" s="223"/>
      <c r="MSR41" s="223"/>
      <c r="MSS41" s="223"/>
      <c r="MST41" s="223"/>
      <c r="MSU41" s="223"/>
      <c r="MSV41" s="223"/>
      <c r="MSW41" s="223"/>
      <c r="MSX41" s="223"/>
      <c r="MSY41" s="223"/>
      <c r="MSZ41" s="223"/>
      <c r="MTA41" s="223"/>
      <c r="MTB41" s="223"/>
      <c r="MTC41" s="223"/>
      <c r="MTD41" s="223"/>
      <c r="MTE41" s="223"/>
      <c r="MTF41" s="223"/>
      <c r="MTG41" s="223"/>
      <c r="MTH41" s="223"/>
      <c r="MTI41" s="223"/>
      <c r="MTJ41" s="223"/>
      <c r="MTK41" s="223"/>
      <c r="MTL41" s="223"/>
      <c r="MTM41" s="223"/>
      <c r="MTN41" s="223"/>
      <c r="MTO41" s="223"/>
      <c r="MTP41" s="223"/>
      <c r="MTQ41" s="223"/>
      <c r="MTR41" s="223"/>
      <c r="MTS41" s="223"/>
      <c r="MTT41" s="223"/>
      <c r="MTU41" s="223"/>
      <c r="MTV41" s="223"/>
      <c r="MTW41" s="223"/>
      <c r="MTX41" s="223"/>
      <c r="MTY41" s="223"/>
      <c r="MTZ41" s="223"/>
      <c r="MUA41" s="223"/>
      <c r="MUB41" s="223"/>
      <c r="MUC41" s="223"/>
      <c r="MUD41" s="223"/>
      <c r="MUE41" s="223"/>
      <c r="MUF41" s="223"/>
      <c r="MUG41" s="223"/>
      <c r="MUH41" s="223"/>
      <c r="MUI41" s="223"/>
      <c r="MUJ41" s="223"/>
      <c r="MUK41" s="223"/>
      <c r="MUL41" s="223"/>
      <c r="MUM41" s="223"/>
      <c r="MUN41" s="223"/>
      <c r="MUO41" s="223"/>
      <c r="MUP41" s="223"/>
      <c r="MUQ41" s="223"/>
      <c r="MUR41" s="223"/>
      <c r="MUS41" s="223"/>
      <c r="MUT41" s="223"/>
      <c r="MUU41" s="223"/>
      <c r="MUV41" s="223"/>
      <c r="MUW41" s="223"/>
      <c r="MUX41" s="223"/>
      <c r="MUY41" s="223"/>
      <c r="MUZ41" s="223"/>
      <c r="MVA41" s="223"/>
      <c r="MVB41" s="223"/>
      <c r="MVC41" s="223"/>
      <c r="MVD41" s="223"/>
      <c r="MVE41" s="223"/>
      <c r="MVF41" s="223"/>
      <c r="MVG41" s="223"/>
      <c r="MVH41" s="223"/>
      <c r="MVI41" s="223"/>
      <c r="MVJ41" s="223"/>
      <c r="MVK41" s="223"/>
      <c r="MVL41" s="223"/>
      <c r="MVM41" s="223"/>
      <c r="MVN41" s="223"/>
      <c r="MVO41" s="223"/>
      <c r="MVP41" s="223"/>
      <c r="MVQ41" s="223"/>
      <c r="MVR41" s="223"/>
      <c r="MVS41" s="223"/>
      <c r="MVT41" s="223"/>
      <c r="MVU41" s="223"/>
      <c r="MVV41" s="223"/>
      <c r="MVW41" s="223"/>
      <c r="MVX41" s="223"/>
      <c r="MVY41" s="223"/>
      <c r="MVZ41" s="223"/>
      <c r="MWA41" s="223"/>
      <c r="MWB41" s="223"/>
      <c r="MWC41" s="223"/>
      <c r="MWD41" s="223"/>
      <c r="MWE41" s="223"/>
      <c r="MWF41" s="223"/>
      <c r="MWG41" s="223"/>
      <c r="MWH41" s="223"/>
      <c r="MWI41" s="223"/>
      <c r="MWJ41" s="223"/>
      <c r="MWK41" s="223"/>
      <c r="MWL41" s="223"/>
      <c r="MWM41" s="223"/>
      <c r="MWN41" s="223"/>
      <c r="MWO41" s="223"/>
      <c r="MWP41" s="223"/>
      <c r="MWQ41" s="223"/>
      <c r="MWR41" s="223"/>
      <c r="MWS41" s="223"/>
      <c r="MWT41" s="223"/>
      <c r="MWU41" s="223"/>
      <c r="MWV41" s="223"/>
      <c r="MWW41" s="223"/>
      <c r="MWX41" s="223"/>
      <c r="MWY41" s="223"/>
      <c r="MWZ41" s="223"/>
      <c r="MXA41" s="223"/>
      <c r="MXB41" s="223"/>
      <c r="MXC41" s="223"/>
      <c r="MXD41" s="223"/>
      <c r="MXE41" s="223"/>
      <c r="MXF41" s="223"/>
      <c r="MXG41" s="223"/>
      <c r="MXH41" s="223"/>
      <c r="MXI41" s="223"/>
      <c r="MXJ41" s="223"/>
      <c r="MXK41" s="223"/>
      <c r="MXL41" s="223"/>
      <c r="MXM41" s="223"/>
      <c r="MXN41" s="223"/>
      <c r="MXO41" s="223"/>
      <c r="MXP41" s="223"/>
      <c r="MXQ41" s="223"/>
      <c r="MXR41" s="223"/>
      <c r="MXS41" s="223"/>
      <c r="MXT41" s="223"/>
      <c r="MXU41" s="223"/>
      <c r="MXV41" s="223"/>
      <c r="MXW41" s="223"/>
      <c r="MXX41" s="223"/>
      <c r="MXY41" s="223"/>
      <c r="MXZ41" s="223"/>
      <c r="MYA41" s="223"/>
      <c r="MYB41" s="223"/>
      <c r="MYC41" s="223"/>
      <c r="MYD41" s="223"/>
      <c r="MYE41" s="223"/>
      <c r="MYF41" s="223"/>
      <c r="MYG41" s="223"/>
      <c r="MYH41" s="223"/>
      <c r="MYI41" s="223"/>
      <c r="MYJ41" s="223"/>
      <c r="MYK41" s="223"/>
      <c r="MYL41" s="223"/>
      <c r="MYM41" s="223"/>
      <c r="MYN41" s="223"/>
      <c r="MYO41" s="223"/>
      <c r="MYP41" s="223"/>
      <c r="MYQ41" s="223"/>
      <c r="MYR41" s="223"/>
      <c r="MYS41" s="223"/>
      <c r="MYT41" s="223"/>
      <c r="MYU41" s="223"/>
      <c r="MYV41" s="223"/>
      <c r="MYW41" s="223"/>
      <c r="MYX41" s="223"/>
      <c r="MYY41" s="223"/>
      <c r="MYZ41" s="223"/>
      <c r="MZA41" s="223"/>
      <c r="MZB41" s="223"/>
      <c r="MZC41" s="223"/>
      <c r="MZD41" s="223"/>
      <c r="MZE41" s="223"/>
      <c r="MZF41" s="223"/>
      <c r="MZG41" s="223"/>
      <c r="MZH41" s="223"/>
      <c r="MZI41" s="223"/>
      <c r="MZJ41" s="223"/>
      <c r="MZK41" s="223"/>
      <c r="MZL41" s="223"/>
      <c r="MZM41" s="223"/>
      <c r="MZN41" s="223"/>
      <c r="MZO41" s="223"/>
      <c r="MZP41" s="223"/>
      <c r="MZQ41" s="223"/>
      <c r="MZR41" s="223"/>
      <c r="MZS41" s="223"/>
      <c r="MZT41" s="223"/>
      <c r="MZU41" s="223"/>
      <c r="MZV41" s="223"/>
      <c r="MZW41" s="223"/>
      <c r="MZX41" s="223"/>
      <c r="MZY41" s="223"/>
      <c r="MZZ41" s="223"/>
      <c r="NAA41" s="223"/>
      <c r="NAB41" s="223"/>
      <c r="NAC41" s="223"/>
      <c r="NAD41" s="223"/>
      <c r="NAE41" s="223"/>
      <c r="NAF41" s="223"/>
      <c r="NAG41" s="223"/>
      <c r="NAH41" s="223"/>
      <c r="NAI41" s="223"/>
      <c r="NAJ41" s="223"/>
      <c r="NAK41" s="223"/>
      <c r="NAL41" s="223"/>
      <c r="NAM41" s="223"/>
      <c r="NAN41" s="223"/>
      <c r="NAO41" s="223"/>
      <c r="NAP41" s="223"/>
      <c r="NAQ41" s="223"/>
      <c r="NAR41" s="223"/>
      <c r="NAS41" s="223"/>
      <c r="NAT41" s="223"/>
      <c r="NAU41" s="223"/>
      <c r="NAV41" s="223"/>
      <c r="NAW41" s="223"/>
      <c r="NAX41" s="223"/>
      <c r="NAY41" s="223"/>
      <c r="NAZ41" s="223"/>
      <c r="NBA41" s="223"/>
      <c r="NBB41" s="223"/>
      <c r="NBC41" s="223"/>
      <c r="NBD41" s="223"/>
      <c r="NBE41" s="223"/>
      <c r="NBF41" s="223"/>
      <c r="NBG41" s="223"/>
      <c r="NBH41" s="223"/>
      <c r="NBI41" s="223"/>
      <c r="NBJ41" s="223"/>
      <c r="NBK41" s="223"/>
      <c r="NBL41" s="223"/>
      <c r="NBM41" s="223"/>
      <c r="NBN41" s="223"/>
      <c r="NBO41" s="223"/>
      <c r="NBP41" s="223"/>
      <c r="NBQ41" s="223"/>
      <c r="NBR41" s="223"/>
      <c r="NBS41" s="223"/>
      <c r="NBT41" s="223"/>
      <c r="NBU41" s="223"/>
      <c r="NBV41" s="223"/>
      <c r="NBW41" s="223"/>
      <c r="NBX41" s="223"/>
      <c r="NBY41" s="223"/>
      <c r="NBZ41" s="223"/>
      <c r="NCA41" s="223"/>
      <c r="NCB41" s="223"/>
      <c r="NCC41" s="223"/>
      <c r="NCD41" s="223"/>
      <c r="NCE41" s="223"/>
      <c r="NCF41" s="223"/>
      <c r="NCG41" s="223"/>
      <c r="NCH41" s="223"/>
      <c r="NCI41" s="223"/>
      <c r="NCJ41" s="223"/>
      <c r="NCK41" s="223"/>
      <c r="NCL41" s="223"/>
      <c r="NCM41" s="223"/>
      <c r="NCN41" s="223"/>
      <c r="NCO41" s="223"/>
      <c r="NCP41" s="223"/>
      <c r="NCQ41" s="223"/>
      <c r="NCR41" s="223"/>
      <c r="NCS41" s="223"/>
      <c r="NCT41" s="223"/>
      <c r="NCU41" s="223"/>
      <c r="NCV41" s="223"/>
      <c r="NCW41" s="223"/>
      <c r="NCX41" s="223"/>
      <c r="NCY41" s="223"/>
      <c r="NCZ41" s="223"/>
      <c r="NDA41" s="223"/>
      <c r="NDB41" s="223"/>
      <c r="NDC41" s="223"/>
      <c r="NDD41" s="223"/>
      <c r="NDE41" s="223"/>
      <c r="NDF41" s="223"/>
      <c r="NDG41" s="223"/>
      <c r="NDH41" s="223"/>
      <c r="NDI41" s="223"/>
      <c r="NDJ41" s="223"/>
      <c r="NDK41" s="223"/>
      <c r="NDL41" s="223"/>
      <c r="NDM41" s="223"/>
      <c r="NDN41" s="223"/>
      <c r="NDO41" s="223"/>
      <c r="NDP41" s="223"/>
      <c r="NDQ41" s="223"/>
      <c r="NDR41" s="223"/>
      <c r="NDS41" s="223"/>
      <c r="NDT41" s="223"/>
      <c r="NDU41" s="223"/>
      <c r="NDV41" s="223"/>
      <c r="NDW41" s="223"/>
      <c r="NDX41" s="223"/>
      <c r="NDY41" s="223"/>
      <c r="NDZ41" s="223"/>
      <c r="NEA41" s="223"/>
      <c r="NEB41" s="223"/>
      <c r="NEC41" s="223"/>
      <c r="NED41" s="223"/>
      <c r="NEE41" s="223"/>
      <c r="NEF41" s="223"/>
      <c r="NEG41" s="223"/>
      <c r="NEH41" s="223"/>
      <c r="NEI41" s="223"/>
      <c r="NEJ41" s="223"/>
      <c r="NEK41" s="223"/>
      <c r="NEL41" s="223"/>
      <c r="NEM41" s="223"/>
      <c r="NEN41" s="223"/>
      <c r="NEO41" s="223"/>
      <c r="NEP41" s="223"/>
      <c r="NEQ41" s="223"/>
      <c r="NER41" s="223"/>
      <c r="NES41" s="223"/>
      <c r="NET41" s="223"/>
      <c r="NEU41" s="223"/>
      <c r="NEV41" s="223"/>
      <c r="NEW41" s="223"/>
      <c r="NEX41" s="223"/>
      <c r="NEY41" s="223"/>
      <c r="NEZ41" s="223"/>
      <c r="NFA41" s="223"/>
      <c r="NFB41" s="223"/>
      <c r="NFC41" s="223"/>
      <c r="NFD41" s="223"/>
      <c r="NFE41" s="223"/>
      <c r="NFF41" s="223"/>
      <c r="NFG41" s="223"/>
      <c r="NFH41" s="223"/>
      <c r="NFI41" s="223"/>
      <c r="NFJ41" s="223"/>
      <c r="NFK41" s="223"/>
      <c r="NFL41" s="223"/>
      <c r="NFM41" s="223"/>
      <c r="NFN41" s="223"/>
      <c r="NFO41" s="223"/>
      <c r="NFP41" s="223"/>
      <c r="NFQ41" s="223"/>
      <c r="NFR41" s="223"/>
      <c r="NFS41" s="223"/>
      <c r="NFT41" s="223"/>
      <c r="NFU41" s="223"/>
      <c r="NFV41" s="223"/>
      <c r="NFW41" s="223"/>
      <c r="NFX41" s="223"/>
      <c r="NFY41" s="223"/>
      <c r="NFZ41" s="223"/>
      <c r="NGA41" s="223"/>
      <c r="NGB41" s="223"/>
      <c r="NGC41" s="223"/>
      <c r="NGD41" s="223"/>
      <c r="NGE41" s="223"/>
      <c r="NGF41" s="223"/>
      <c r="NGG41" s="223"/>
      <c r="NGH41" s="223"/>
      <c r="NGI41" s="223"/>
      <c r="NGJ41" s="223"/>
      <c r="NGK41" s="223"/>
      <c r="NGL41" s="223"/>
      <c r="NGM41" s="223"/>
      <c r="NGN41" s="223"/>
      <c r="NGO41" s="223"/>
      <c r="NGP41" s="223"/>
      <c r="NGQ41" s="223"/>
      <c r="NGR41" s="223"/>
      <c r="NGS41" s="223"/>
      <c r="NGT41" s="223"/>
      <c r="NGU41" s="223"/>
      <c r="NGV41" s="223"/>
      <c r="NGW41" s="223"/>
      <c r="NGX41" s="223"/>
      <c r="NGY41" s="223"/>
      <c r="NGZ41" s="223"/>
      <c r="NHA41" s="223"/>
      <c r="NHB41" s="223"/>
      <c r="NHC41" s="223"/>
      <c r="NHD41" s="223"/>
      <c r="NHE41" s="223"/>
      <c r="NHF41" s="223"/>
      <c r="NHG41" s="223"/>
      <c r="NHH41" s="223"/>
      <c r="NHI41" s="223"/>
      <c r="NHJ41" s="223"/>
      <c r="NHK41" s="223"/>
      <c r="NHL41" s="223"/>
      <c r="NHM41" s="223"/>
      <c r="NHN41" s="223"/>
      <c r="NHO41" s="223"/>
      <c r="NHP41" s="223"/>
      <c r="NHQ41" s="223"/>
      <c r="NHR41" s="223"/>
      <c r="NHS41" s="223"/>
      <c r="NHT41" s="223"/>
      <c r="NHU41" s="223"/>
      <c r="NHV41" s="223"/>
      <c r="NHW41" s="223"/>
      <c r="NHX41" s="223"/>
      <c r="NHY41" s="223"/>
      <c r="NHZ41" s="223"/>
      <c r="NIA41" s="223"/>
      <c r="NIB41" s="223"/>
      <c r="NIC41" s="223"/>
      <c r="NID41" s="223"/>
      <c r="NIE41" s="223"/>
      <c r="NIF41" s="223"/>
      <c r="NIG41" s="223"/>
      <c r="NIH41" s="223"/>
      <c r="NII41" s="223"/>
      <c r="NIJ41" s="223"/>
      <c r="NIK41" s="223"/>
      <c r="NIL41" s="223"/>
      <c r="NIM41" s="223"/>
      <c r="NIN41" s="223"/>
      <c r="NIO41" s="223"/>
      <c r="NIP41" s="223"/>
      <c r="NIQ41" s="223"/>
      <c r="NIR41" s="223"/>
      <c r="NIS41" s="223"/>
      <c r="NIT41" s="223"/>
      <c r="NIU41" s="223"/>
      <c r="NIV41" s="223"/>
      <c r="NIW41" s="223"/>
      <c r="NIX41" s="223"/>
      <c r="NIY41" s="223"/>
      <c r="NIZ41" s="223"/>
      <c r="NJA41" s="223"/>
      <c r="NJB41" s="223"/>
      <c r="NJC41" s="223"/>
      <c r="NJD41" s="223"/>
      <c r="NJE41" s="223"/>
      <c r="NJF41" s="223"/>
      <c r="NJG41" s="223"/>
      <c r="NJH41" s="223"/>
      <c r="NJI41" s="223"/>
      <c r="NJJ41" s="223"/>
      <c r="NJK41" s="223"/>
      <c r="NJL41" s="223"/>
      <c r="NJM41" s="223"/>
      <c r="NJN41" s="223"/>
      <c r="NJO41" s="223"/>
      <c r="NJP41" s="223"/>
      <c r="NJQ41" s="223"/>
      <c r="NJR41" s="223"/>
      <c r="NJS41" s="223"/>
      <c r="NJT41" s="223"/>
      <c r="NJU41" s="223"/>
      <c r="NJV41" s="223"/>
      <c r="NJW41" s="223"/>
      <c r="NJX41" s="223"/>
      <c r="NJY41" s="223"/>
      <c r="NJZ41" s="223"/>
      <c r="NKA41" s="223"/>
      <c r="NKB41" s="223"/>
      <c r="NKC41" s="223"/>
      <c r="NKD41" s="223"/>
      <c r="NKE41" s="223"/>
      <c r="NKF41" s="223"/>
      <c r="NKG41" s="223"/>
      <c r="NKH41" s="223"/>
      <c r="NKI41" s="223"/>
      <c r="NKJ41" s="223"/>
      <c r="NKK41" s="223"/>
      <c r="NKL41" s="223"/>
      <c r="NKM41" s="223"/>
      <c r="NKN41" s="223"/>
      <c r="NKO41" s="223"/>
      <c r="NKP41" s="223"/>
      <c r="NKQ41" s="223"/>
      <c r="NKR41" s="223"/>
      <c r="NKS41" s="223"/>
      <c r="NKT41" s="223"/>
      <c r="NKU41" s="223"/>
      <c r="NKV41" s="223"/>
      <c r="NKW41" s="223"/>
      <c r="NKX41" s="223"/>
      <c r="NKY41" s="223"/>
      <c r="NKZ41" s="223"/>
      <c r="NLA41" s="223"/>
      <c r="NLB41" s="223"/>
      <c r="NLC41" s="223"/>
      <c r="NLD41" s="223"/>
      <c r="NLE41" s="223"/>
      <c r="NLF41" s="223"/>
      <c r="NLG41" s="223"/>
      <c r="NLH41" s="223"/>
      <c r="NLI41" s="223"/>
      <c r="NLJ41" s="223"/>
      <c r="NLK41" s="223"/>
      <c r="NLL41" s="223"/>
      <c r="NLM41" s="223"/>
      <c r="NLN41" s="223"/>
      <c r="NLO41" s="223"/>
      <c r="NLP41" s="223"/>
      <c r="NLQ41" s="223"/>
      <c r="NLR41" s="223"/>
      <c r="NLS41" s="223"/>
      <c r="NLT41" s="223"/>
      <c r="NLU41" s="223"/>
      <c r="NLV41" s="223"/>
      <c r="NLW41" s="223"/>
      <c r="NLX41" s="223"/>
      <c r="NLY41" s="223"/>
      <c r="NLZ41" s="223"/>
      <c r="NMA41" s="223"/>
      <c r="NMB41" s="223"/>
      <c r="NMC41" s="223"/>
      <c r="NMD41" s="223"/>
      <c r="NME41" s="223"/>
      <c r="NMF41" s="223"/>
      <c r="NMG41" s="223"/>
      <c r="NMH41" s="223"/>
      <c r="NMI41" s="223"/>
      <c r="NMJ41" s="223"/>
      <c r="NMK41" s="223"/>
      <c r="NML41" s="223"/>
      <c r="NMM41" s="223"/>
      <c r="NMN41" s="223"/>
      <c r="NMO41" s="223"/>
      <c r="NMP41" s="223"/>
      <c r="NMQ41" s="223"/>
      <c r="NMR41" s="223"/>
      <c r="NMS41" s="223"/>
      <c r="NMT41" s="223"/>
      <c r="NMU41" s="223"/>
      <c r="NMV41" s="223"/>
      <c r="NMW41" s="223"/>
      <c r="NMX41" s="223"/>
      <c r="NMY41" s="223"/>
      <c r="NMZ41" s="223"/>
      <c r="NNA41" s="223"/>
      <c r="NNB41" s="223"/>
      <c r="NNC41" s="223"/>
      <c r="NND41" s="223"/>
      <c r="NNE41" s="223"/>
      <c r="NNF41" s="223"/>
      <c r="NNG41" s="223"/>
      <c r="NNH41" s="223"/>
      <c r="NNI41" s="223"/>
      <c r="NNJ41" s="223"/>
      <c r="NNK41" s="223"/>
      <c r="NNL41" s="223"/>
      <c r="NNM41" s="223"/>
      <c r="NNN41" s="223"/>
      <c r="NNO41" s="223"/>
      <c r="NNP41" s="223"/>
      <c r="NNQ41" s="223"/>
      <c r="NNR41" s="223"/>
      <c r="NNS41" s="223"/>
      <c r="NNT41" s="223"/>
      <c r="NNU41" s="223"/>
      <c r="NNV41" s="223"/>
      <c r="NNW41" s="223"/>
      <c r="NNX41" s="223"/>
      <c r="NNY41" s="223"/>
      <c r="NNZ41" s="223"/>
      <c r="NOA41" s="223"/>
      <c r="NOB41" s="223"/>
      <c r="NOC41" s="223"/>
      <c r="NOD41" s="223"/>
      <c r="NOE41" s="223"/>
      <c r="NOF41" s="223"/>
      <c r="NOG41" s="223"/>
      <c r="NOH41" s="223"/>
      <c r="NOI41" s="223"/>
      <c r="NOJ41" s="223"/>
      <c r="NOK41" s="223"/>
      <c r="NOL41" s="223"/>
      <c r="NOM41" s="223"/>
      <c r="NON41" s="223"/>
      <c r="NOO41" s="223"/>
      <c r="NOP41" s="223"/>
      <c r="NOQ41" s="223"/>
      <c r="NOR41" s="223"/>
      <c r="NOS41" s="223"/>
      <c r="NOT41" s="223"/>
      <c r="NOU41" s="223"/>
      <c r="NOV41" s="223"/>
      <c r="NOW41" s="223"/>
      <c r="NOX41" s="223"/>
      <c r="NOY41" s="223"/>
      <c r="NOZ41" s="223"/>
      <c r="NPA41" s="223"/>
      <c r="NPB41" s="223"/>
      <c r="NPC41" s="223"/>
      <c r="NPD41" s="223"/>
      <c r="NPE41" s="223"/>
      <c r="NPF41" s="223"/>
      <c r="NPG41" s="223"/>
      <c r="NPH41" s="223"/>
      <c r="NPI41" s="223"/>
      <c r="NPJ41" s="223"/>
      <c r="NPK41" s="223"/>
      <c r="NPL41" s="223"/>
      <c r="NPM41" s="223"/>
      <c r="NPN41" s="223"/>
      <c r="NPO41" s="223"/>
      <c r="NPP41" s="223"/>
      <c r="NPQ41" s="223"/>
      <c r="NPR41" s="223"/>
      <c r="NPS41" s="223"/>
      <c r="NPT41" s="223"/>
      <c r="NPU41" s="223"/>
      <c r="NPV41" s="223"/>
      <c r="NPW41" s="223"/>
      <c r="NPX41" s="223"/>
      <c r="NPY41" s="223"/>
      <c r="NPZ41" s="223"/>
      <c r="NQA41" s="223"/>
      <c r="NQB41" s="223"/>
      <c r="NQC41" s="223"/>
      <c r="NQD41" s="223"/>
      <c r="NQE41" s="223"/>
      <c r="NQF41" s="223"/>
      <c r="NQG41" s="223"/>
      <c r="NQH41" s="223"/>
      <c r="NQI41" s="223"/>
      <c r="NQJ41" s="223"/>
      <c r="NQK41" s="223"/>
      <c r="NQL41" s="223"/>
      <c r="NQM41" s="223"/>
      <c r="NQN41" s="223"/>
      <c r="NQO41" s="223"/>
      <c r="NQP41" s="223"/>
      <c r="NQQ41" s="223"/>
      <c r="NQR41" s="223"/>
      <c r="NQS41" s="223"/>
      <c r="NQT41" s="223"/>
      <c r="NQU41" s="223"/>
      <c r="NQV41" s="223"/>
      <c r="NQW41" s="223"/>
      <c r="NQX41" s="223"/>
      <c r="NQY41" s="223"/>
      <c r="NQZ41" s="223"/>
      <c r="NRA41" s="223"/>
      <c r="NRB41" s="223"/>
      <c r="NRC41" s="223"/>
      <c r="NRD41" s="223"/>
      <c r="NRE41" s="223"/>
      <c r="NRF41" s="223"/>
      <c r="NRG41" s="223"/>
      <c r="NRH41" s="223"/>
      <c r="NRI41" s="223"/>
      <c r="NRJ41" s="223"/>
      <c r="NRK41" s="223"/>
      <c r="NRL41" s="223"/>
      <c r="NRM41" s="223"/>
      <c r="NRN41" s="223"/>
      <c r="NRO41" s="223"/>
      <c r="NRP41" s="223"/>
      <c r="NRQ41" s="223"/>
      <c r="NRR41" s="223"/>
      <c r="NRS41" s="223"/>
      <c r="NRT41" s="223"/>
      <c r="NRU41" s="223"/>
      <c r="NRV41" s="223"/>
      <c r="NRW41" s="223"/>
      <c r="NRX41" s="223"/>
      <c r="NRY41" s="223"/>
      <c r="NRZ41" s="223"/>
      <c r="NSA41" s="223"/>
      <c r="NSB41" s="223"/>
      <c r="NSC41" s="223"/>
      <c r="NSD41" s="223"/>
      <c r="NSE41" s="223"/>
      <c r="NSF41" s="223"/>
      <c r="NSG41" s="223"/>
      <c r="NSH41" s="223"/>
      <c r="NSI41" s="223"/>
      <c r="NSJ41" s="223"/>
      <c r="NSK41" s="223"/>
      <c r="NSL41" s="223"/>
      <c r="NSM41" s="223"/>
      <c r="NSN41" s="223"/>
      <c r="NSO41" s="223"/>
      <c r="NSP41" s="223"/>
      <c r="NSQ41" s="223"/>
      <c r="NSR41" s="223"/>
      <c r="NSS41" s="223"/>
      <c r="NST41" s="223"/>
      <c r="NSU41" s="223"/>
      <c r="NSV41" s="223"/>
      <c r="NSW41" s="223"/>
      <c r="NSX41" s="223"/>
      <c r="NSY41" s="223"/>
      <c r="NSZ41" s="223"/>
      <c r="NTA41" s="223"/>
      <c r="NTB41" s="223"/>
      <c r="NTC41" s="223"/>
      <c r="NTD41" s="223"/>
      <c r="NTE41" s="223"/>
      <c r="NTF41" s="223"/>
      <c r="NTG41" s="223"/>
      <c r="NTH41" s="223"/>
      <c r="NTI41" s="223"/>
      <c r="NTJ41" s="223"/>
      <c r="NTK41" s="223"/>
      <c r="NTL41" s="223"/>
      <c r="NTM41" s="223"/>
      <c r="NTN41" s="223"/>
      <c r="NTO41" s="223"/>
      <c r="NTP41" s="223"/>
      <c r="NTQ41" s="223"/>
      <c r="NTR41" s="223"/>
      <c r="NTS41" s="223"/>
      <c r="NTT41" s="223"/>
      <c r="NTU41" s="223"/>
      <c r="NTV41" s="223"/>
      <c r="NTW41" s="223"/>
      <c r="NTX41" s="223"/>
      <c r="NTY41" s="223"/>
      <c r="NTZ41" s="223"/>
      <c r="NUA41" s="223"/>
      <c r="NUB41" s="223"/>
      <c r="NUC41" s="223"/>
      <c r="NUD41" s="223"/>
      <c r="NUE41" s="223"/>
      <c r="NUF41" s="223"/>
      <c r="NUG41" s="223"/>
      <c r="NUH41" s="223"/>
      <c r="NUI41" s="223"/>
      <c r="NUJ41" s="223"/>
      <c r="NUK41" s="223"/>
      <c r="NUL41" s="223"/>
      <c r="NUM41" s="223"/>
      <c r="NUN41" s="223"/>
      <c r="NUO41" s="223"/>
      <c r="NUP41" s="223"/>
      <c r="NUQ41" s="223"/>
      <c r="NUR41" s="223"/>
      <c r="NUS41" s="223"/>
      <c r="NUT41" s="223"/>
      <c r="NUU41" s="223"/>
      <c r="NUV41" s="223"/>
      <c r="NUW41" s="223"/>
      <c r="NUX41" s="223"/>
      <c r="NUY41" s="223"/>
      <c r="NUZ41" s="223"/>
      <c r="NVA41" s="223"/>
      <c r="NVB41" s="223"/>
      <c r="NVC41" s="223"/>
      <c r="NVD41" s="223"/>
      <c r="NVE41" s="223"/>
      <c r="NVF41" s="223"/>
      <c r="NVG41" s="223"/>
      <c r="NVH41" s="223"/>
      <c r="NVI41" s="223"/>
      <c r="NVJ41" s="223"/>
      <c r="NVK41" s="223"/>
      <c r="NVL41" s="223"/>
      <c r="NVM41" s="223"/>
      <c r="NVN41" s="223"/>
      <c r="NVO41" s="223"/>
      <c r="NVP41" s="223"/>
      <c r="NVQ41" s="223"/>
      <c r="NVR41" s="223"/>
      <c r="NVS41" s="223"/>
      <c r="NVT41" s="223"/>
      <c r="NVU41" s="223"/>
      <c r="NVV41" s="223"/>
      <c r="NVW41" s="223"/>
      <c r="NVX41" s="223"/>
      <c r="NVY41" s="223"/>
      <c r="NVZ41" s="223"/>
      <c r="NWA41" s="223"/>
      <c r="NWB41" s="223"/>
      <c r="NWC41" s="223"/>
      <c r="NWD41" s="223"/>
      <c r="NWE41" s="223"/>
      <c r="NWF41" s="223"/>
      <c r="NWG41" s="223"/>
      <c r="NWH41" s="223"/>
      <c r="NWI41" s="223"/>
      <c r="NWJ41" s="223"/>
      <c r="NWK41" s="223"/>
      <c r="NWL41" s="223"/>
      <c r="NWM41" s="223"/>
      <c r="NWN41" s="223"/>
      <c r="NWO41" s="223"/>
      <c r="NWP41" s="223"/>
      <c r="NWQ41" s="223"/>
      <c r="NWR41" s="223"/>
      <c r="NWS41" s="223"/>
      <c r="NWT41" s="223"/>
      <c r="NWU41" s="223"/>
      <c r="NWV41" s="223"/>
      <c r="NWW41" s="223"/>
      <c r="NWX41" s="223"/>
      <c r="NWY41" s="223"/>
      <c r="NWZ41" s="223"/>
      <c r="NXA41" s="223"/>
      <c r="NXB41" s="223"/>
      <c r="NXC41" s="223"/>
      <c r="NXD41" s="223"/>
      <c r="NXE41" s="223"/>
      <c r="NXF41" s="223"/>
      <c r="NXG41" s="223"/>
      <c r="NXH41" s="223"/>
      <c r="NXI41" s="223"/>
      <c r="NXJ41" s="223"/>
      <c r="NXK41" s="223"/>
      <c r="NXL41" s="223"/>
      <c r="NXM41" s="223"/>
      <c r="NXN41" s="223"/>
      <c r="NXO41" s="223"/>
      <c r="NXP41" s="223"/>
      <c r="NXQ41" s="223"/>
      <c r="NXR41" s="223"/>
      <c r="NXS41" s="223"/>
      <c r="NXT41" s="223"/>
      <c r="NXU41" s="223"/>
      <c r="NXV41" s="223"/>
      <c r="NXW41" s="223"/>
      <c r="NXX41" s="223"/>
      <c r="NXY41" s="223"/>
      <c r="NXZ41" s="223"/>
      <c r="NYA41" s="223"/>
      <c r="NYB41" s="223"/>
      <c r="NYC41" s="223"/>
      <c r="NYD41" s="223"/>
      <c r="NYE41" s="223"/>
      <c r="NYF41" s="223"/>
      <c r="NYG41" s="223"/>
      <c r="NYH41" s="223"/>
      <c r="NYI41" s="223"/>
      <c r="NYJ41" s="223"/>
      <c r="NYK41" s="223"/>
      <c r="NYL41" s="223"/>
      <c r="NYM41" s="223"/>
      <c r="NYN41" s="223"/>
      <c r="NYO41" s="223"/>
      <c r="NYP41" s="223"/>
      <c r="NYQ41" s="223"/>
      <c r="NYR41" s="223"/>
      <c r="NYS41" s="223"/>
      <c r="NYT41" s="223"/>
      <c r="NYU41" s="223"/>
      <c r="NYV41" s="223"/>
      <c r="NYW41" s="223"/>
      <c r="NYX41" s="223"/>
      <c r="NYY41" s="223"/>
      <c r="NYZ41" s="223"/>
      <c r="NZA41" s="223"/>
      <c r="NZB41" s="223"/>
      <c r="NZC41" s="223"/>
      <c r="NZD41" s="223"/>
      <c r="NZE41" s="223"/>
      <c r="NZF41" s="223"/>
      <c r="NZG41" s="223"/>
      <c r="NZH41" s="223"/>
      <c r="NZI41" s="223"/>
      <c r="NZJ41" s="223"/>
      <c r="NZK41" s="223"/>
      <c r="NZL41" s="223"/>
      <c r="NZM41" s="223"/>
      <c r="NZN41" s="223"/>
      <c r="NZO41" s="223"/>
      <c r="NZP41" s="223"/>
      <c r="NZQ41" s="223"/>
      <c r="NZR41" s="223"/>
      <c r="NZS41" s="223"/>
      <c r="NZT41" s="223"/>
      <c r="NZU41" s="223"/>
      <c r="NZV41" s="223"/>
      <c r="NZW41" s="223"/>
      <c r="NZX41" s="223"/>
      <c r="NZY41" s="223"/>
      <c r="NZZ41" s="223"/>
      <c r="OAA41" s="223"/>
      <c r="OAB41" s="223"/>
      <c r="OAC41" s="223"/>
      <c r="OAD41" s="223"/>
      <c r="OAE41" s="223"/>
      <c r="OAF41" s="223"/>
      <c r="OAG41" s="223"/>
      <c r="OAH41" s="223"/>
      <c r="OAI41" s="223"/>
      <c r="OAJ41" s="223"/>
      <c r="OAK41" s="223"/>
      <c r="OAL41" s="223"/>
      <c r="OAM41" s="223"/>
      <c r="OAN41" s="223"/>
      <c r="OAO41" s="223"/>
      <c r="OAP41" s="223"/>
      <c r="OAQ41" s="223"/>
      <c r="OAR41" s="223"/>
      <c r="OAS41" s="223"/>
      <c r="OAT41" s="223"/>
      <c r="OAU41" s="223"/>
      <c r="OAV41" s="223"/>
      <c r="OAW41" s="223"/>
      <c r="OAX41" s="223"/>
      <c r="OAY41" s="223"/>
      <c r="OAZ41" s="223"/>
      <c r="OBA41" s="223"/>
      <c r="OBB41" s="223"/>
      <c r="OBC41" s="223"/>
      <c r="OBD41" s="223"/>
      <c r="OBE41" s="223"/>
      <c r="OBF41" s="223"/>
      <c r="OBG41" s="223"/>
      <c r="OBH41" s="223"/>
      <c r="OBI41" s="223"/>
      <c r="OBJ41" s="223"/>
      <c r="OBK41" s="223"/>
      <c r="OBL41" s="223"/>
      <c r="OBM41" s="223"/>
      <c r="OBN41" s="223"/>
      <c r="OBO41" s="223"/>
      <c r="OBP41" s="223"/>
      <c r="OBQ41" s="223"/>
      <c r="OBR41" s="223"/>
      <c r="OBS41" s="223"/>
      <c r="OBT41" s="223"/>
      <c r="OBU41" s="223"/>
      <c r="OBV41" s="223"/>
      <c r="OBW41" s="223"/>
      <c r="OBX41" s="223"/>
      <c r="OBY41" s="223"/>
      <c r="OBZ41" s="223"/>
      <c r="OCA41" s="223"/>
      <c r="OCB41" s="223"/>
      <c r="OCC41" s="223"/>
      <c r="OCD41" s="223"/>
      <c r="OCE41" s="223"/>
      <c r="OCF41" s="223"/>
      <c r="OCG41" s="223"/>
      <c r="OCH41" s="223"/>
      <c r="OCI41" s="223"/>
      <c r="OCJ41" s="223"/>
      <c r="OCK41" s="223"/>
      <c r="OCL41" s="223"/>
      <c r="OCM41" s="223"/>
      <c r="OCN41" s="223"/>
      <c r="OCO41" s="223"/>
      <c r="OCP41" s="223"/>
      <c r="OCQ41" s="223"/>
      <c r="OCR41" s="223"/>
      <c r="OCS41" s="223"/>
      <c r="OCT41" s="223"/>
      <c r="OCU41" s="223"/>
      <c r="OCV41" s="223"/>
      <c r="OCW41" s="223"/>
      <c r="OCX41" s="223"/>
      <c r="OCY41" s="223"/>
      <c r="OCZ41" s="223"/>
      <c r="ODA41" s="223"/>
      <c r="ODB41" s="223"/>
      <c r="ODC41" s="223"/>
      <c r="ODD41" s="223"/>
      <c r="ODE41" s="223"/>
      <c r="ODF41" s="223"/>
      <c r="ODG41" s="223"/>
      <c r="ODH41" s="223"/>
      <c r="ODI41" s="223"/>
      <c r="ODJ41" s="223"/>
      <c r="ODK41" s="223"/>
      <c r="ODL41" s="223"/>
      <c r="ODM41" s="223"/>
      <c r="ODN41" s="223"/>
      <c r="ODO41" s="223"/>
      <c r="ODP41" s="223"/>
      <c r="ODQ41" s="223"/>
      <c r="ODR41" s="223"/>
      <c r="ODS41" s="223"/>
      <c r="ODT41" s="223"/>
      <c r="ODU41" s="223"/>
      <c r="ODV41" s="223"/>
      <c r="ODW41" s="223"/>
      <c r="ODX41" s="223"/>
      <c r="ODY41" s="223"/>
      <c r="ODZ41" s="223"/>
      <c r="OEA41" s="223"/>
      <c r="OEB41" s="223"/>
      <c r="OEC41" s="223"/>
      <c r="OED41" s="223"/>
      <c r="OEE41" s="223"/>
      <c r="OEF41" s="223"/>
      <c r="OEG41" s="223"/>
      <c r="OEH41" s="223"/>
      <c r="OEI41" s="223"/>
      <c r="OEJ41" s="223"/>
      <c r="OEK41" s="223"/>
      <c r="OEL41" s="223"/>
      <c r="OEM41" s="223"/>
      <c r="OEN41" s="223"/>
      <c r="OEO41" s="223"/>
      <c r="OEP41" s="223"/>
      <c r="OEQ41" s="223"/>
      <c r="OER41" s="223"/>
      <c r="OES41" s="223"/>
      <c r="OET41" s="223"/>
      <c r="OEU41" s="223"/>
      <c r="OEV41" s="223"/>
      <c r="OEW41" s="223"/>
      <c r="OEX41" s="223"/>
      <c r="OEY41" s="223"/>
      <c r="OEZ41" s="223"/>
      <c r="OFA41" s="223"/>
      <c r="OFB41" s="223"/>
      <c r="OFC41" s="223"/>
      <c r="OFD41" s="223"/>
      <c r="OFE41" s="223"/>
      <c r="OFF41" s="223"/>
      <c r="OFG41" s="223"/>
      <c r="OFH41" s="223"/>
      <c r="OFI41" s="223"/>
      <c r="OFJ41" s="223"/>
      <c r="OFK41" s="223"/>
      <c r="OFL41" s="223"/>
      <c r="OFM41" s="223"/>
      <c r="OFN41" s="223"/>
      <c r="OFO41" s="223"/>
      <c r="OFP41" s="223"/>
      <c r="OFQ41" s="223"/>
      <c r="OFR41" s="223"/>
      <c r="OFS41" s="223"/>
      <c r="OFT41" s="223"/>
      <c r="OFU41" s="223"/>
      <c r="OFV41" s="223"/>
      <c r="OFW41" s="223"/>
      <c r="OFX41" s="223"/>
      <c r="OFY41" s="223"/>
      <c r="OFZ41" s="223"/>
      <c r="OGA41" s="223"/>
      <c r="OGB41" s="223"/>
      <c r="OGC41" s="223"/>
      <c r="OGD41" s="223"/>
      <c r="OGE41" s="223"/>
      <c r="OGF41" s="223"/>
      <c r="OGG41" s="223"/>
      <c r="OGH41" s="223"/>
      <c r="OGI41" s="223"/>
      <c r="OGJ41" s="223"/>
      <c r="OGK41" s="223"/>
      <c r="OGL41" s="223"/>
      <c r="OGM41" s="223"/>
      <c r="OGN41" s="223"/>
      <c r="OGO41" s="223"/>
      <c r="OGP41" s="223"/>
      <c r="OGQ41" s="223"/>
      <c r="OGR41" s="223"/>
      <c r="OGS41" s="223"/>
      <c r="OGT41" s="223"/>
      <c r="OGU41" s="223"/>
      <c r="OGV41" s="223"/>
      <c r="OGW41" s="223"/>
      <c r="OGX41" s="223"/>
      <c r="OGY41" s="223"/>
      <c r="OGZ41" s="223"/>
      <c r="OHA41" s="223"/>
      <c r="OHB41" s="223"/>
      <c r="OHC41" s="223"/>
      <c r="OHD41" s="223"/>
      <c r="OHE41" s="223"/>
      <c r="OHF41" s="223"/>
      <c r="OHG41" s="223"/>
      <c r="OHH41" s="223"/>
      <c r="OHI41" s="223"/>
      <c r="OHJ41" s="223"/>
      <c r="OHK41" s="223"/>
      <c r="OHL41" s="223"/>
      <c r="OHM41" s="223"/>
      <c r="OHN41" s="223"/>
      <c r="OHO41" s="223"/>
      <c r="OHP41" s="223"/>
      <c r="OHQ41" s="223"/>
      <c r="OHR41" s="223"/>
      <c r="OHS41" s="223"/>
      <c r="OHT41" s="223"/>
      <c r="OHU41" s="223"/>
      <c r="OHV41" s="223"/>
      <c r="OHW41" s="223"/>
      <c r="OHX41" s="223"/>
      <c r="OHY41" s="223"/>
      <c r="OHZ41" s="223"/>
      <c r="OIA41" s="223"/>
      <c r="OIB41" s="223"/>
      <c r="OIC41" s="223"/>
      <c r="OID41" s="223"/>
      <c r="OIE41" s="223"/>
      <c r="OIF41" s="223"/>
      <c r="OIG41" s="223"/>
      <c r="OIH41" s="223"/>
      <c r="OII41" s="223"/>
      <c r="OIJ41" s="223"/>
      <c r="OIK41" s="223"/>
      <c r="OIL41" s="223"/>
      <c r="OIM41" s="223"/>
      <c r="OIN41" s="223"/>
      <c r="OIO41" s="223"/>
      <c r="OIP41" s="223"/>
      <c r="OIQ41" s="223"/>
      <c r="OIR41" s="223"/>
      <c r="OIS41" s="223"/>
      <c r="OIT41" s="223"/>
      <c r="OIU41" s="223"/>
      <c r="OIV41" s="223"/>
      <c r="OIW41" s="223"/>
      <c r="OIX41" s="223"/>
      <c r="OIY41" s="223"/>
      <c r="OIZ41" s="223"/>
      <c r="OJA41" s="223"/>
      <c r="OJB41" s="223"/>
      <c r="OJC41" s="223"/>
      <c r="OJD41" s="223"/>
      <c r="OJE41" s="223"/>
      <c r="OJF41" s="223"/>
      <c r="OJG41" s="223"/>
      <c r="OJH41" s="223"/>
      <c r="OJI41" s="223"/>
      <c r="OJJ41" s="223"/>
      <c r="OJK41" s="223"/>
      <c r="OJL41" s="223"/>
      <c r="OJM41" s="223"/>
      <c r="OJN41" s="223"/>
      <c r="OJO41" s="223"/>
      <c r="OJP41" s="223"/>
      <c r="OJQ41" s="223"/>
      <c r="OJR41" s="223"/>
      <c r="OJS41" s="223"/>
      <c r="OJT41" s="223"/>
      <c r="OJU41" s="223"/>
      <c r="OJV41" s="223"/>
      <c r="OJW41" s="223"/>
      <c r="OJX41" s="223"/>
      <c r="OJY41" s="223"/>
      <c r="OJZ41" s="223"/>
      <c r="OKA41" s="223"/>
      <c r="OKB41" s="223"/>
      <c r="OKC41" s="223"/>
      <c r="OKD41" s="223"/>
      <c r="OKE41" s="223"/>
      <c r="OKF41" s="223"/>
      <c r="OKG41" s="223"/>
      <c r="OKH41" s="223"/>
      <c r="OKI41" s="223"/>
      <c r="OKJ41" s="223"/>
      <c r="OKK41" s="223"/>
      <c r="OKL41" s="223"/>
      <c r="OKM41" s="223"/>
      <c r="OKN41" s="223"/>
      <c r="OKO41" s="223"/>
      <c r="OKP41" s="223"/>
      <c r="OKQ41" s="223"/>
      <c r="OKR41" s="223"/>
      <c r="OKS41" s="223"/>
      <c r="OKT41" s="223"/>
      <c r="OKU41" s="223"/>
      <c r="OKV41" s="223"/>
      <c r="OKW41" s="223"/>
      <c r="OKX41" s="223"/>
      <c r="OKY41" s="223"/>
      <c r="OKZ41" s="223"/>
      <c r="OLA41" s="223"/>
      <c r="OLB41" s="223"/>
      <c r="OLC41" s="223"/>
      <c r="OLD41" s="223"/>
      <c r="OLE41" s="223"/>
      <c r="OLF41" s="223"/>
      <c r="OLG41" s="223"/>
      <c r="OLH41" s="223"/>
      <c r="OLI41" s="223"/>
      <c r="OLJ41" s="223"/>
      <c r="OLK41" s="223"/>
      <c r="OLL41" s="223"/>
      <c r="OLM41" s="223"/>
      <c r="OLN41" s="223"/>
      <c r="OLO41" s="223"/>
      <c r="OLP41" s="223"/>
      <c r="OLQ41" s="223"/>
      <c r="OLR41" s="223"/>
      <c r="OLS41" s="223"/>
      <c r="OLT41" s="223"/>
      <c r="OLU41" s="223"/>
      <c r="OLV41" s="223"/>
      <c r="OLW41" s="223"/>
      <c r="OLX41" s="223"/>
      <c r="OLY41" s="223"/>
      <c r="OLZ41" s="223"/>
      <c r="OMA41" s="223"/>
      <c r="OMB41" s="223"/>
      <c r="OMC41" s="223"/>
      <c r="OMD41" s="223"/>
      <c r="OME41" s="223"/>
      <c r="OMF41" s="223"/>
      <c r="OMG41" s="223"/>
      <c r="OMH41" s="223"/>
      <c r="OMI41" s="223"/>
      <c r="OMJ41" s="223"/>
      <c r="OMK41" s="223"/>
      <c r="OML41" s="223"/>
      <c r="OMM41" s="223"/>
      <c r="OMN41" s="223"/>
      <c r="OMO41" s="223"/>
      <c r="OMP41" s="223"/>
      <c r="OMQ41" s="223"/>
      <c r="OMR41" s="223"/>
      <c r="OMS41" s="223"/>
      <c r="OMT41" s="223"/>
      <c r="OMU41" s="223"/>
      <c r="OMV41" s="223"/>
      <c r="OMW41" s="223"/>
      <c r="OMX41" s="223"/>
      <c r="OMY41" s="223"/>
      <c r="OMZ41" s="223"/>
      <c r="ONA41" s="223"/>
      <c r="ONB41" s="223"/>
      <c r="ONC41" s="223"/>
      <c r="OND41" s="223"/>
      <c r="ONE41" s="223"/>
      <c r="ONF41" s="223"/>
      <c r="ONG41" s="223"/>
      <c r="ONH41" s="223"/>
      <c r="ONI41" s="223"/>
      <c r="ONJ41" s="223"/>
      <c r="ONK41" s="223"/>
      <c r="ONL41" s="223"/>
      <c r="ONM41" s="223"/>
      <c r="ONN41" s="223"/>
      <c r="ONO41" s="223"/>
      <c r="ONP41" s="223"/>
      <c r="ONQ41" s="223"/>
      <c r="ONR41" s="223"/>
      <c r="ONS41" s="223"/>
      <c r="ONT41" s="223"/>
      <c r="ONU41" s="223"/>
      <c r="ONV41" s="223"/>
      <c r="ONW41" s="223"/>
      <c r="ONX41" s="223"/>
      <c r="ONY41" s="223"/>
      <c r="ONZ41" s="223"/>
      <c r="OOA41" s="223"/>
      <c r="OOB41" s="223"/>
      <c r="OOC41" s="223"/>
      <c r="OOD41" s="223"/>
      <c r="OOE41" s="223"/>
      <c r="OOF41" s="223"/>
      <c r="OOG41" s="223"/>
      <c r="OOH41" s="223"/>
      <c r="OOI41" s="223"/>
      <c r="OOJ41" s="223"/>
      <c r="OOK41" s="223"/>
      <c r="OOL41" s="223"/>
      <c r="OOM41" s="223"/>
      <c r="OON41" s="223"/>
      <c r="OOO41" s="223"/>
      <c r="OOP41" s="223"/>
      <c r="OOQ41" s="223"/>
      <c r="OOR41" s="223"/>
      <c r="OOS41" s="223"/>
      <c r="OOT41" s="223"/>
      <c r="OOU41" s="223"/>
      <c r="OOV41" s="223"/>
      <c r="OOW41" s="223"/>
      <c r="OOX41" s="223"/>
      <c r="OOY41" s="223"/>
      <c r="OOZ41" s="223"/>
      <c r="OPA41" s="223"/>
      <c r="OPB41" s="223"/>
      <c r="OPC41" s="223"/>
      <c r="OPD41" s="223"/>
      <c r="OPE41" s="223"/>
      <c r="OPF41" s="223"/>
      <c r="OPG41" s="223"/>
      <c r="OPH41" s="223"/>
      <c r="OPI41" s="223"/>
      <c r="OPJ41" s="223"/>
      <c r="OPK41" s="223"/>
      <c r="OPL41" s="223"/>
      <c r="OPM41" s="223"/>
      <c r="OPN41" s="223"/>
      <c r="OPO41" s="223"/>
      <c r="OPP41" s="223"/>
      <c r="OPQ41" s="223"/>
      <c r="OPR41" s="223"/>
      <c r="OPS41" s="223"/>
      <c r="OPT41" s="223"/>
      <c r="OPU41" s="223"/>
      <c r="OPV41" s="223"/>
      <c r="OPW41" s="223"/>
      <c r="OPX41" s="223"/>
      <c r="OPY41" s="223"/>
      <c r="OPZ41" s="223"/>
      <c r="OQA41" s="223"/>
      <c r="OQB41" s="223"/>
      <c r="OQC41" s="223"/>
      <c r="OQD41" s="223"/>
      <c r="OQE41" s="223"/>
      <c r="OQF41" s="223"/>
      <c r="OQG41" s="223"/>
      <c r="OQH41" s="223"/>
      <c r="OQI41" s="223"/>
      <c r="OQJ41" s="223"/>
      <c r="OQK41" s="223"/>
      <c r="OQL41" s="223"/>
      <c r="OQM41" s="223"/>
      <c r="OQN41" s="223"/>
      <c r="OQO41" s="223"/>
      <c r="OQP41" s="223"/>
      <c r="OQQ41" s="223"/>
      <c r="OQR41" s="223"/>
      <c r="OQS41" s="223"/>
      <c r="OQT41" s="223"/>
      <c r="OQU41" s="223"/>
      <c r="OQV41" s="223"/>
      <c r="OQW41" s="223"/>
      <c r="OQX41" s="223"/>
      <c r="OQY41" s="223"/>
      <c r="OQZ41" s="223"/>
      <c r="ORA41" s="223"/>
      <c r="ORB41" s="223"/>
      <c r="ORC41" s="223"/>
      <c r="ORD41" s="223"/>
      <c r="ORE41" s="223"/>
      <c r="ORF41" s="223"/>
      <c r="ORG41" s="223"/>
      <c r="ORH41" s="223"/>
      <c r="ORI41" s="223"/>
      <c r="ORJ41" s="223"/>
      <c r="ORK41" s="223"/>
      <c r="ORL41" s="223"/>
      <c r="ORM41" s="223"/>
      <c r="ORN41" s="223"/>
      <c r="ORO41" s="223"/>
      <c r="ORP41" s="223"/>
      <c r="ORQ41" s="223"/>
      <c r="ORR41" s="223"/>
      <c r="ORS41" s="223"/>
      <c r="ORT41" s="223"/>
      <c r="ORU41" s="223"/>
      <c r="ORV41" s="223"/>
      <c r="ORW41" s="223"/>
      <c r="ORX41" s="223"/>
      <c r="ORY41" s="223"/>
      <c r="ORZ41" s="223"/>
      <c r="OSA41" s="223"/>
      <c r="OSB41" s="223"/>
      <c r="OSC41" s="223"/>
      <c r="OSD41" s="223"/>
      <c r="OSE41" s="223"/>
      <c r="OSF41" s="223"/>
      <c r="OSG41" s="223"/>
      <c r="OSH41" s="223"/>
      <c r="OSI41" s="223"/>
      <c r="OSJ41" s="223"/>
      <c r="OSK41" s="223"/>
      <c r="OSL41" s="223"/>
      <c r="OSM41" s="223"/>
      <c r="OSN41" s="223"/>
      <c r="OSO41" s="223"/>
      <c r="OSP41" s="223"/>
      <c r="OSQ41" s="223"/>
      <c r="OSR41" s="223"/>
      <c r="OSS41" s="223"/>
      <c r="OST41" s="223"/>
      <c r="OSU41" s="223"/>
      <c r="OSV41" s="223"/>
      <c r="OSW41" s="223"/>
      <c r="OSX41" s="223"/>
      <c r="OSY41" s="223"/>
      <c r="OSZ41" s="223"/>
      <c r="OTA41" s="223"/>
      <c r="OTB41" s="223"/>
      <c r="OTC41" s="223"/>
      <c r="OTD41" s="223"/>
      <c r="OTE41" s="223"/>
      <c r="OTF41" s="223"/>
      <c r="OTG41" s="223"/>
      <c r="OTH41" s="223"/>
      <c r="OTI41" s="223"/>
      <c r="OTJ41" s="223"/>
      <c r="OTK41" s="223"/>
      <c r="OTL41" s="223"/>
      <c r="OTM41" s="223"/>
      <c r="OTN41" s="223"/>
      <c r="OTO41" s="223"/>
      <c r="OTP41" s="223"/>
      <c r="OTQ41" s="223"/>
      <c r="OTR41" s="223"/>
      <c r="OTS41" s="223"/>
      <c r="OTT41" s="223"/>
      <c r="OTU41" s="223"/>
      <c r="OTV41" s="223"/>
      <c r="OTW41" s="223"/>
      <c r="OTX41" s="223"/>
      <c r="OTY41" s="223"/>
      <c r="OTZ41" s="223"/>
      <c r="OUA41" s="223"/>
      <c r="OUB41" s="223"/>
      <c r="OUC41" s="223"/>
      <c r="OUD41" s="223"/>
      <c r="OUE41" s="223"/>
      <c r="OUF41" s="223"/>
      <c r="OUG41" s="223"/>
      <c r="OUH41" s="223"/>
      <c r="OUI41" s="223"/>
      <c r="OUJ41" s="223"/>
      <c r="OUK41" s="223"/>
      <c r="OUL41" s="223"/>
      <c r="OUM41" s="223"/>
      <c r="OUN41" s="223"/>
      <c r="OUO41" s="223"/>
      <c r="OUP41" s="223"/>
      <c r="OUQ41" s="223"/>
      <c r="OUR41" s="223"/>
      <c r="OUS41" s="223"/>
      <c r="OUT41" s="223"/>
      <c r="OUU41" s="223"/>
      <c r="OUV41" s="223"/>
      <c r="OUW41" s="223"/>
      <c r="OUX41" s="223"/>
      <c r="OUY41" s="223"/>
      <c r="OUZ41" s="223"/>
      <c r="OVA41" s="223"/>
      <c r="OVB41" s="223"/>
      <c r="OVC41" s="223"/>
      <c r="OVD41" s="223"/>
      <c r="OVE41" s="223"/>
      <c r="OVF41" s="223"/>
      <c r="OVG41" s="223"/>
      <c r="OVH41" s="223"/>
      <c r="OVI41" s="223"/>
      <c r="OVJ41" s="223"/>
      <c r="OVK41" s="223"/>
      <c r="OVL41" s="223"/>
      <c r="OVM41" s="223"/>
      <c r="OVN41" s="223"/>
      <c r="OVO41" s="223"/>
      <c r="OVP41" s="223"/>
      <c r="OVQ41" s="223"/>
      <c r="OVR41" s="223"/>
      <c r="OVS41" s="223"/>
      <c r="OVT41" s="223"/>
      <c r="OVU41" s="223"/>
      <c r="OVV41" s="223"/>
      <c r="OVW41" s="223"/>
      <c r="OVX41" s="223"/>
      <c r="OVY41" s="223"/>
      <c r="OVZ41" s="223"/>
      <c r="OWA41" s="223"/>
      <c r="OWB41" s="223"/>
      <c r="OWC41" s="223"/>
      <c r="OWD41" s="223"/>
      <c r="OWE41" s="223"/>
      <c r="OWF41" s="223"/>
      <c r="OWG41" s="223"/>
      <c r="OWH41" s="223"/>
      <c r="OWI41" s="223"/>
      <c r="OWJ41" s="223"/>
      <c r="OWK41" s="223"/>
      <c r="OWL41" s="223"/>
      <c r="OWM41" s="223"/>
      <c r="OWN41" s="223"/>
      <c r="OWO41" s="223"/>
      <c r="OWP41" s="223"/>
      <c r="OWQ41" s="223"/>
      <c r="OWR41" s="223"/>
      <c r="OWS41" s="223"/>
      <c r="OWT41" s="223"/>
      <c r="OWU41" s="223"/>
      <c r="OWV41" s="223"/>
      <c r="OWW41" s="223"/>
      <c r="OWX41" s="223"/>
      <c r="OWY41" s="223"/>
      <c r="OWZ41" s="223"/>
      <c r="OXA41" s="223"/>
      <c r="OXB41" s="223"/>
      <c r="OXC41" s="223"/>
      <c r="OXD41" s="223"/>
      <c r="OXE41" s="223"/>
      <c r="OXF41" s="223"/>
      <c r="OXG41" s="223"/>
      <c r="OXH41" s="223"/>
      <c r="OXI41" s="223"/>
      <c r="OXJ41" s="223"/>
      <c r="OXK41" s="223"/>
      <c r="OXL41" s="223"/>
      <c r="OXM41" s="223"/>
      <c r="OXN41" s="223"/>
      <c r="OXO41" s="223"/>
      <c r="OXP41" s="223"/>
      <c r="OXQ41" s="223"/>
      <c r="OXR41" s="223"/>
      <c r="OXS41" s="223"/>
      <c r="OXT41" s="223"/>
      <c r="OXU41" s="223"/>
      <c r="OXV41" s="223"/>
      <c r="OXW41" s="223"/>
      <c r="OXX41" s="223"/>
      <c r="OXY41" s="223"/>
      <c r="OXZ41" s="223"/>
      <c r="OYA41" s="223"/>
      <c r="OYB41" s="223"/>
      <c r="OYC41" s="223"/>
      <c r="OYD41" s="223"/>
      <c r="OYE41" s="223"/>
      <c r="OYF41" s="223"/>
      <c r="OYG41" s="223"/>
      <c r="OYH41" s="223"/>
      <c r="OYI41" s="223"/>
      <c r="OYJ41" s="223"/>
      <c r="OYK41" s="223"/>
      <c r="OYL41" s="223"/>
      <c r="OYM41" s="223"/>
      <c r="OYN41" s="223"/>
      <c r="OYO41" s="223"/>
      <c r="OYP41" s="223"/>
      <c r="OYQ41" s="223"/>
      <c r="OYR41" s="223"/>
      <c r="OYS41" s="223"/>
      <c r="OYT41" s="223"/>
      <c r="OYU41" s="223"/>
      <c r="OYV41" s="223"/>
      <c r="OYW41" s="223"/>
      <c r="OYX41" s="223"/>
      <c r="OYY41" s="223"/>
      <c r="OYZ41" s="223"/>
      <c r="OZA41" s="223"/>
      <c r="OZB41" s="223"/>
      <c r="OZC41" s="223"/>
      <c r="OZD41" s="223"/>
      <c r="OZE41" s="223"/>
      <c r="OZF41" s="223"/>
      <c r="OZG41" s="223"/>
      <c r="OZH41" s="223"/>
      <c r="OZI41" s="223"/>
      <c r="OZJ41" s="223"/>
      <c r="OZK41" s="223"/>
      <c r="OZL41" s="223"/>
      <c r="OZM41" s="223"/>
      <c r="OZN41" s="223"/>
      <c r="OZO41" s="223"/>
      <c r="OZP41" s="223"/>
      <c r="OZQ41" s="223"/>
      <c r="OZR41" s="223"/>
      <c r="OZS41" s="223"/>
      <c r="OZT41" s="223"/>
      <c r="OZU41" s="223"/>
      <c r="OZV41" s="223"/>
      <c r="OZW41" s="223"/>
      <c r="OZX41" s="223"/>
      <c r="OZY41" s="223"/>
      <c r="OZZ41" s="223"/>
      <c r="PAA41" s="223"/>
      <c r="PAB41" s="223"/>
      <c r="PAC41" s="223"/>
      <c r="PAD41" s="223"/>
      <c r="PAE41" s="223"/>
      <c r="PAF41" s="223"/>
      <c r="PAG41" s="223"/>
      <c r="PAH41" s="223"/>
      <c r="PAI41" s="223"/>
      <c r="PAJ41" s="223"/>
      <c r="PAK41" s="223"/>
      <c r="PAL41" s="223"/>
      <c r="PAM41" s="223"/>
      <c r="PAN41" s="223"/>
      <c r="PAO41" s="223"/>
      <c r="PAP41" s="223"/>
      <c r="PAQ41" s="223"/>
      <c r="PAR41" s="223"/>
      <c r="PAS41" s="223"/>
      <c r="PAT41" s="223"/>
      <c r="PAU41" s="223"/>
      <c r="PAV41" s="223"/>
      <c r="PAW41" s="223"/>
      <c r="PAX41" s="223"/>
      <c r="PAY41" s="223"/>
      <c r="PAZ41" s="223"/>
      <c r="PBA41" s="223"/>
      <c r="PBB41" s="223"/>
      <c r="PBC41" s="223"/>
      <c r="PBD41" s="223"/>
      <c r="PBE41" s="223"/>
      <c r="PBF41" s="223"/>
      <c r="PBG41" s="223"/>
      <c r="PBH41" s="223"/>
      <c r="PBI41" s="223"/>
      <c r="PBJ41" s="223"/>
      <c r="PBK41" s="223"/>
      <c r="PBL41" s="223"/>
      <c r="PBM41" s="223"/>
      <c r="PBN41" s="223"/>
      <c r="PBO41" s="223"/>
      <c r="PBP41" s="223"/>
      <c r="PBQ41" s="223"/>
      <c r="PBR41" s="223"/>
      <c r="PBS41" s="223"/>
      <c r="PBT41" s="223"/>
      <c r="PBU41" s="223"/>
      <c r="PBV41" s="223"/>
      <c r="PBW41" s="223"/>
      <c r="PBX41" s="223"/>
      <c r="PBY41" s="223"/>
      <c r="PBZ41" s="223"/>
      <c r="PCA41" s="223"/>
      <c r="PCB41" s="223"/>
      <c r="PCC41" s="223"/>
      <c r="PCD41" s="223"/>
      <c r="PCE41" s="223"/>
      <c r="PCF41" s="223"/>
      <c r="PCG41" s="223"/>
      <c r="PCH41" s="223"/>
      <c r="PCI41" s="223"/>
      <c r="PCJ41" s="223"/>
      <c r="PCK41" s="223"/>
      <c r="PCL41" s="223"/>
      <c r="PCM41" s="223"/>
      <c r="PCN41" s="223"/>
      <c r="PCO41" s="223"/>
      <c r="PCP41" s="223"/>
      <c r="PCQ41" s="223"/>
      <c r="PCR41" s="223"/>
      <c r="PCS41" s="223"/>
      <c r="PCT41" s="223"/>
      <c r="PCU41" s="223"/>
      <c r="PCV41" s="223"/>
      <c r="PCW41" s="223"/>
      <c r="PCX41" s="223"/>
      <c r="PCY41" s="223"/>
      <c r="PCZ41" s="223"/>
      <c r="PDA41" s="223"/>
      <c r="PDB41" s="223"/>
      <c r="PDC41" s="223"/>
      <c r="PDD41" s="223"/>
      <c r="PDE41" s="223"/>
      <c r="PDF41" s="223"/>
      <c r="PDG41" s="223"/>
      <c r="PDH41" s="223"/>
      <c r="PDI41" s="223"/>
      <c r="PDJ41" s="223"/>
      <c r="PDK41" s="223"/>
      <c r="PDL41" s="223"/>
      <c r="PDM41" s="223"/>
      <c r="PDN41" s="223"/>
      <c r="PDO41" s="223"/>
      <c r="PDP41" s="223"/>
      <c r="PDQ41" s="223"/>
      <c r="PDR41" s="223"/>
      <c r="PDS41" s="223"/>
      <c r="PDT41" s="223"/>
      <c r="PDU41" s="223"/>
      <c r="PDV41" s="223"/>
      <c r="PDW41" s="223"/>
      <c r="PDX41" s="223"/>
      <c r="PDY41" s="223"/>
      <c r="PDZ41" s="223"/>
      <c r="PEA41" s="223"/>
      <c r="PEB41" s="223"/>
      <c r="PEC41" s="223"/>
      <c r="PED41" s="223"/>
      <c r="PEE41" s="223"/>
      <c r="PEF41" s="223"/>
      <c r="PEG41" s="223"/>
      <c r="PEH41" s="223"/>
      <c r="PEI41" s="223"/>
      <c r="PEJ41" s="223"/>
      <c r="PEK41" s="223"/>
      <c r="PEL41" s="223"/>
      <c r="PEM41" s="223"/>
      <c r="PEN41" s="223"/>
      <c r="PEO41" s="223"/>
      <c r="PEP41" s="223"/>
      <c r="PEQ41" s="223"/>
      <c r="PER41" s="223"/>
      <c r="PES41" s="223"/>
      <c r="PET41" s="223"/>
      <c r="PEU41" s="223"/>
      <c r="PEV41" s="223"/>
      <c r="PEW41" s="223"/>
      <c r="PEX41" s="223"/>
      <c r="PEY41" s="223"/>
      <c r="PEZ41" s="223"/>
      <c r="PFA41" s="223"/>
      <c r="PFB41" s="223"/>
      <c r="PFC41" s="223"/>
      <c r="PFD41" s="223"/>
      <c r="PFE41" s="223"/>
      <c r="PFF41" s="223"/>
      <c r="PFG41" s="223"/>
      <c r="PFH41" s="223"/>
      <c r="PFI41" s="223"/>
      <c r="PFJ41" s="223"/>
      <c r="PFK41" s="223"/>
      <c r="PFL41" s="223"/>
      <c r="PFM41" s="223"/>
      <c r="PFN41" s="223"/>
      <c r="PFO41" s="223"/>
      <c r="PFP41" s="223"/>
      <c r="PFQ41" s="223"/>
      <c r="PFR41" s="223"/>
      <c r="PFS41" s="223"/>
      <c r="PFT41" s="223"/>
      <c r="PFU41" s="223"/>
      <c r="PFV41" s="223"/>
      <c r="PFW41" s="223"/>
      <c r="PFX41" s="223"/>
      <c r="PFY41" s="223"/>
      <c r="PFZ41" s="223"/>
      <c r="PGA41" s="223"/>
      <c r="PGB41" s="223"/>
      <c r="PGC41" s="223"/>
      <c r="PGD41" s="223"/>
      <c r="PGE41" s="223"/>
      <c r="PGF41" s="223"/>
      <c r="PGG41" s="223"/>
      <c r="PGH41" s="223"/>
      <c r="PGI41" s="223"/>
      <c r="PGJ41" s="223"/>
      <c r="PGK41" s="223"/>
      <c r="PGL41" s="223"/>
      <c r="PGM41" s="223"/>
      <c r="PGN41" s="223"/>
      <c r="PGO41" s="223"/>
      <c r="PGP41" s="223"/>
      <c r="PGQ41" s="223"/>
      <c r="PGR41" s="223"/>
      <c r="PGS41" s="223"/>
      <c r="PGT41" s="223"/>
      <c r="PGU41" s="223"/>
      <c r="PGV41" s="223"/>
      <c r="PGW41" s="223"/>
      <c r="PGX41" s="223"/>
      <c r="PGY41" s="223"/>
      <c r="PGZ41" s="223"/>
      <c r="PHA41" s="223"/>
      <c r="PHB41" s="223"/>
      <c r="PHC41" s="223"/>
      <c r="PHD41" s="223"/>
      <c r="PHE41" s="223"/>
      <c r="PHF41" s="223"/>
      <c r="PHG41" s="223"/>
      <c r="PHH41" s="223"/>
      <c r="PHI41" s="223"/>
      <c r="PHJ41" s="223"/>
      <c r="PHK41" s="223"/>
      <c r="PHL41" s="223"/>
      <c r="PHM41" s="223"/>
      <c r="PHN41" s="223"/>
      <c r="PHO41" s="223"/>
      <c r="PHP41" s="223"/>
      <c r="PHQ41" s="223"/>
      <c r="PHR41" s="223"/>
      <c r="PHS41" s="223"/>
      <c r="PHT41" s="223"/>
      <c r="PHU41" s="223"/>
      <c r="PHV41" s="223"/>
      <c r="PHW41" s="223"/>
      <c r="PHX41" s="223"/>
      <c r="PHY41" s="223"/>
      <c r="PHZ41" s="223"/>
      <c r="PIA41" s="223"/>
      <c r="PIB41" s="223"/>
      <c r="PIC41" s="223"/>
      <c r="PID41" s="223"/>
      <c r="PIE41" s="223"/>
      <c r="PIF41" s="223"/>
      <c r="PIG41" s="223"/>
      <c r="PIH41" s="223"/>
      <c r="PII41" s="223"/>
      <c r="PIJ41" s="223"/>
      <c r="PIK41" s="223"/>
      <c r="PIL41" s="223"/>
      <c r="PIM41" s="223"/>
      <c r="PIN41" s="223"/>
      <c r="PIO41" s="223"/>
      <c r="PIP41" s="223"/>
      <c r="PIQ41" s="223"/>
      <c r="PIR41" s="223"/>
      <c r="PIS41" s="223"/>
      <c r="PIT41" s="223"/>
      <c r="PIU41" s="223"/>
      <c r="PIV41" s="223"/>
      <c r="PIW41" s="223"/>
      <c r="PIX41" s="223"/>
      <c r="PIY41" s="223"/>
      <c r="PIZ41" s="223"/>
      <c r="PJA41" s="223"/>
      <c r="PJB41" s="223"/>
      <c r="PJC41" s="223"/>
      <c r="PJD41" s="223"/>
      <c r="PJE41" s="223"/>
      <c r="PJF41" s="223"/>
      <c r="PJG41" s="223"/>
      <c r="PJH41" s="223"/>
      <c r="PJI41" s="223"/>
      <c r="PJJ41" s="223"/>
      <c r="PJK41" s="223"/>
      <c r="PJL41" s="223"/>
      <c r="PJM41" s="223"/>
      <c r="PJN41" s="223"/>
      <c r="PJO41" s="223"/>
      <c r="PJP41" s="223"/>
      <c r="PJQ41" s="223"/>
      <c r="PJR41" s="223"/>
      <c r="PJS41" s="223"/>
      <c r="PJT41" s="223"/>
      <c r="PJU41" s="223"/>
      <c r="PJV41" s="223"/>
      <c r="PJW41" s="223"/>
      <c r="PJX41" s="223"/>
      <c r="PJY41" s="223"/>
      <c r="PJZ41" s="223"/>
      <c r="PKA41" s="223"/>
      <c r="PKB41" s="223"/>
      <c r="PKC41" s="223"/>
      <c r="PKD41" s="223"/>
      <c r="PKE41" s="223"/>
      <c r="PKF41" s="223"/>
      <c r="PKG41" s="223"/>
      <c r="PKH41" s="223"/>
      <c r="PKI41" s="223"/>
      <c r="PKJ41" s="223"/>
      <c r="PKK41" s="223"/>
      <c r="PKL41" s="223"/>
      <c r="PKM41" s="223"/>
      <c r="PKN41" s="223"/>
      <c r="PKO41" s="223"/>
      <c r="PKP41" s="223"/>
      <c r="PKQ41" s="223"/>
      <c r="PKR41" s="223"/>
      <c r="PKS41" s="223"/>
      <c r="PKT41" s="223"/>
      <c r="PKU41" s="223"/>
      <c r="PKV41" s="223"/>
      <c r="PKW41" s="223"/>
      <c r="PKX41" s="223"/>
      <c r="PKY41" s="223"/>
      <c r="PKZ41" s="223"/>
      <c r="PLA41" s="223"/>
      <c r="PLB41" s="223"/>
      <c r="PLC41" s="223"/>
      <c r="PLD41" s="223"/>
      <c r="PLE41" s="223"/>
      <c r="PLF41" s="223"/>
      <c r="PLG41" s="223"/>
      <c r="PLH41" s="223"/>
      <c r="PLI41" s="223"/>
      <c r="PLJ41" s="223"/>
      <c r="PLK41" s="223"/>
      <c r="PLL41" s="223"/>
      <c r="PLM41" s="223"/>
      <c r="PLN41" s="223"/>
      <c r="PLO41" s="223"/>
      <c r="PLP41" s="223"/>
      <c r="PLQ41" s="223"/>
      <c r="PLR41" s="223"/>
      <c r="PLS41" s="223"/>
      <c r="PLT41" s="223"/>
      <c r="PLU41" s="223"/>
      <c r="PLV41" s="223"/>
      <c r="PLW41" s="223"/>
      <c r="PLX41" s="223"/>
      <c r="PLY41" s="223"/>
      <c r="PLZ41" s="223"/>
      <c r="PMA41" s="223"/>
      <c r="PMB41" s="223"/>
      <c r="PMC41" s="223"/>
      <c r="PMD41" s="223"/>
      <c r="PME41" s="223"/>
      <c r="PMF41" s="223"/>
      <c r="PMG41" s="223"/>
      <c r="PMH41" s="223"/>
      <c r="PMI41" s="223"/>
      <c r="PMJ41" s="223"/>
      <c r="PMK41" s="223"/>
      <c r="PML41" s="223"/>
      <c r="PMM41" s="223"/>
      <c r="PMN41" s="223"/>
      <c r="PMO41" s="223"/>
      <c r="PMP41" s="223"/>
      <c r="PMQ41" s="223"/>
      <c r="PMR41" s="223"/>
      <c r="PMS41" s="223"/>
      <c r="PMT41" s="223"/>
      <c r="PMU41" s="223"/>
      <c r="PMV41" s="223"/>
      <c r="PMW41" s="223"/>
      <c r="PMX41" s="223"/>
      <c r="PMY41" s="223"/>
      <c r="PMZ41" s="223"/>
      <c r="PNA41" s="223"/>
      <c r="PNB41" s="223"/>
      <c r="PNC41" s="223"/>
      <c r="PND41" s="223"/>
      <c r="PNE41" s="223"/>
      <c r="PNF41" s="223"/>
      <c r="PNG41" s="223"/>
      <c r="PNH41" s="223"/>
      <c r="PNI41" s="223"/>
      <c r="PNJ41" s="223"/>
      <c r="PNK41" s="223"/>
      <c r="PNL41" s="223"/>
      <c r="PNM41" s="223"/>
      <c r="PNN41" s="223"/>
      <c r="PNO41" s="223"/>
      <c r="PNP41" s="223"/>
      <c r="PNQ41" s="223"/>
      <c r="PNR41" s="223"/>
      <c r="PNS41" s="223"/>
      <c r="PNT41" s="223"/>
      <c r="PNU41" s="223"/>
      <c r="PNV41" s="223"/>
      <c r="PNW41" s="223"/>
      <c r="PNX41" s="223"/>
      <c r="PNY41" s="223"/>
      <c r="PNZ41" s="223"/>
      <c r="POA41" s="223"/>
      <c r="POB41" s="223"/>
      <c r="POC41" s="223"/>
      <c r="POD41" s="223"/>
      <c r="POE41" s="223"/>
      <c r="POF41" s="223"/>
      <c r="POG41" s="223"/>
      <c r="POH41" s="223"/>
      <c r="POI41" s="223"/>
      <c r="POJ41" s="223"/>
      <c r="POK41" s="223"/>
      <c r="POL41" s="223"/>
      <c r="POM41" s="223"/>
      <c r="PON41" s="223"/>
      <c r="POO41" s="223"/>
      <c r="POP41" s="223"/>
      <c r="POQ41" s="223"/>
      <c r="POR41" s="223"/>
      <c r="POS41" s="223"/>
      <c r="POT41" s="223"/>
      <c r="POU41" s="223"/>
      <c r="POV41" s="223"/>
      <c r="POW41" s="223"/>
      <c r="POX41" s="223"/>
      <c r="POY41" s="223"/>
      <c r="POZ41" s="223"/>
      <c r="PPA41" s="223"/>
      <c r="PPB41" s="223"/>
      <c r="PPC41" s="223"/>
      <c r="PPD41" s="223"/>
      <c r="PPE41" s="223"/>
      <c r="PPF41" s="223"/>
      <c r="PPG41" s="223"/>
      <c r="PPH41" s="223"/>
      <c r="PPI41" s="223"/>
      <c r="PPJ41" s="223"/>
      <c r="PPK41" s="223"/>
      <c r="PPL41" s="223"/>
      <c r="PPM41" s="223"/>
      <c r="PPN41" s="223"/>
      <c r="PPO41" s="223"/>
      <c r="PPP41" s="223"/>
      <c r="PPQ41" s="223"/>
      <c r="PPR41" s="223"/>
      <c r="PPS41" s="223"/>
      <c r="PPT41" s="223"/>
      <c r="PPU41" s="223"/>
      <c r="PPV41" s="223"/>
      <c r="PPW41" s="223"/>
      <c r="PPX41" s="223"/>
      <c r="PPY41" s="223"/>
      <c r="PPZ41" s="223"/>
      <c r="PQA41" s="223"/>
      <c r="PQB41" s="223"/>
      <c r="PQC41" s="223"/>
      <c r="PQD41" s="223"/>
      <c r="PQE41" s="223"/>
      <c r="PQF41" s="223"/>
      <c r="PQG41" s="223"/>
      <c r="PQH41" s="223"/>
      <c r="PQI41" s="223"/>
      <c r="PQJ41" s="223"/>
      <c r="PQK41" s="223"/>
      <c r="PQL41" s="223"/>
      <c r="PQM41" s="223"/>
      <c r="PQN41" s="223"/>
      <c r="PQO41" s="223"/>
      <c r="PQP41" s="223"/>
      <c r="PQQ41" s="223"/>
      <c r="PQR41" s="223"/>
      <c r="PQS41" s="223"/>
      <c r="PQT41" s="223"/>
      <c r="PQU41" s="223"/>
      <c r="PQV41" s="223"/>
      <c r="PQW41" s="223"/>
      <c r="PQX41" s="223"/>
      <c r="PQY41" s="223"/>
      <c r="PQZ41" s="223"/>
      <c r="PRA41" s="223"/>
      <c r="PRB41" s="223"/>
      <c r="PRC41" s="223"/>
      <c r="PRD41" s="223"/>
      <c r="PRE41" s="223"/>
      <c r="PRF41" s="223"/>
      <c r="PRG41" s="223"/>
      <c r="PRH41" s="223"/>
      <c r="PRI41" s="223"/>
      <c r="PRJ41" s="223"/>
      <c r="PRK41" s="223"/>
      <c r="PRL41" s="223"/>
      <c r="PRM41" s="223"/>
      <c r="PRN41" s="223"/>
      <c r="PRO41" s="223"/>
      <c r="PRP41" s="223"/>
      <c r="PRQ41" s="223"/>
      <c r="PRR41" s="223"/>
      <c r="PRS41" s="223"/>
      <c r="PRT41" s="223"/>
      <c r="PRU41" s="223"/>
      <c r="PRV41" s="223"/>
      <c r="PRW41" s="223"/>
      <c r="PRX41" s="223"/>
      <c r="PRY41" s="223"/>
      <c r="PRZ41" s="223"/>
      <c r="PSA41" s="223"/>
      <c r="PSB41" s="223"/>
      <c r="PSC41" s="223"/>
      <c r="PSD41" s="223"/>
      <c r="PSE41" s="223"/>
      <c r="PSF41" s="223"/>
      <c r="PSG41" s="223"/>
      <c r="PSH41" s="223"/>
      <c r="PSI41" s="223"/>
      <c r="PSJ41" s="223"/>
      <c r="PSK41" s="223"/>
      <c r="PSL41" s="223"/>
      <c r="PSM41" s="223"/>
      <c r="PSN41" s="223"/>
      <c r="PSO41" s="223"/>
      <c r="PSP41" s="223"/>
      <c r="PSQ41" s="223"/>
      <c r="PSR41" s="223"/>
      <c r="PSS41" s="223"/>
      <c r="PST41" s="223"/>
      <c r="PSU41" s="223"/>
      <c r="PSV41" s="223"/>
      <c r="PSW41" s="223"/>
      <c r="PSX41" s="223"/>
      <c r="PSY41" s="223"/>
      <c r="PSZ41" s="223"/>
      <c r="PTA41" s="223"/>
      <c r="PTB41" s="223"/>
      <c r="PTC41" s="223"/>
      <c r="PTD41" s="223"/>
      <c r="PTE41" s="223"/>
      <c r="PTF41" s="223"/>
      <c r="PTG41" s="223"/>
      <c r="PTH41" s="223"/>
      <c r="PTI41" s="223"/>
      <c r="PTJ41" s="223"/>
      <c r="PTK41" s="223"/>
      <c r="PTL41" s="223"/>
      <c r="PTM41" s="223"/>
      <c r="PTN41" s="223"/>
      <c r="PTO41" s="223"/>
      <c r="PTP41" s="223"/>
      <c r="PTQ41" s="223"/>
      <c r="PTR41" s="223"/>
      <c r="PTS41" s="223"/>
      <c r="PTT41" s="223"/>
      <c r="PTU41" s="223"/>
      <c r="PTV41" s="223"/>
      <c r="PTW41" s="223"/>
      <c r="PTX41" s="223"/>
      <c r="PTY41" s="223"/>
      <c r="PTZ41" s="223"/>
      <c r="PUA41" s="223"/>
      <c r="PUB41" s="223"/>
      <c r="PUC41" s="223"/>
      <c r="PUD41" s="223"/>
      <c r="PUE41" s="223"/>
      <c r="PUF41" s="223"/>
      <c r="PUG41" s="223"/>
      <c r="PUH41" s="223"/>
      <c r="PUI41" s="223"/>
      <c r="PUJ41" s="223"/>
      <c r="PUK41" s="223"/>
      <c r="PUL41" s="223"/>
      <c r="PUM41" s="223"/>
      <c r="PUN41" s="223"/>
      <c r="PUO41" s="223"/>
      <c r="PUP41" s="223"/>
      <c r="PUQ41" s="223"/>
      <c r="PUR41" s="223"/>
      <c r="PUS41" s="223"/>
      <c r="PUT41" s="223"/>
      <c r="PUU41" s="223"/>
      <c r="PUV41" s="223"/>
      <c r="PUW41" s="223"/>
      <c r="PUX41" s="223"/>
      <c r="PUY41" s="223"/>
      <c r="PUZ41" s="223"/>
      <c r="PVA41" s="223"/>
      <c r="PVB41" s="223"/>
      <c r="PVC41" s="223"/>
      <c r="PVD41" s="223"/>
      <c r="PVE41" s="223"/>
      <c r="PVF41" s="223"/>
      <c r="PVG41" s="223"/>
      <c r="PVH41" s="223"/>
      <c r="PVI41" s="223"/>
      <c r="PVJ41" s="223"/>
      <c r="PVK41" s="223"/>
      <c r="PVL41" s="223"/>
      <c r="PVM41" s="223"/>
      <c r="PVN41" s="223"/>
      <c r="PVO41" s="223"/>
      <c r="PVP41" s="223"/>
      <c r="PVQ41" s="223"/>
      <c r="PVR41" s="223"/>
      <c r="PVS41" s="223"/>
      <c r="PVT41" s="223"/>
      <c r="PVU41" s="223"/>
      <c r="PVV41" s="223"/>
      <c r="PVW41" s="223"/>
      <c r="PVX41" s="223"/>
      <c r="PVY41" s="223"/>
      <c r="PVZ41" s="223"/>
      <c r="PWA41" s="223"/>
      <c r="PWB41" s="223"/>
      <c r="PWC41" s="223"/>
      <c r="PWD41" s="223"/>
      <c r="PWE41" s="223"/>
      <c r="PWF41" s="223"/>
      <c r="PWG41" s="223"/>
      <c r="PWH41" s="223"/>
      <c r="PWI41" s="223"/>
      <c r="PWJ41" s="223"/>
      <c r="PWK41" s="223"/>
      <c r="PWL41" s="223"/>
      <c r="PWM41" s="223"/>
      <c r="PWN41" s="223"/>
      <c r="PWO41" s="223"/>
      <c r="PWP41" s="223"/>
      <c r="PWQ41" s="223"/>
      <c r="PWR41" s="223"/>
      <c r="PWS41" s="223"/>
      <c r="PWT41" s="223"/>
      <c r="PWU41" s="223"/>
      <c r="PWV41" s="223"/>
      <c r="PWW41" s="223"/>
      <c r="PWX41" s="223"/>
      <c r="PWY41" s="223"/>
      <c r="PWZ41" s="223"/>
      <c r="PXA41" s="223"/>
      <c r="PXB41" s="223"/>
      <c r="PXC41" s="223"/>
      <c r="PXD41" s="223"/>
      <c r="PXE41" s="223"/>
      <c r="PXF41" s="223"/>
      <c r="PXG41" s="223"/>
      <c r="PXH41" s="223"/>
      <c r="PXI41" s="223"/>
      <c r="PXJ41" s="223"/>
      <c r="PXK41" s="223"/>
      <c r="PXL41" s="223"/>
      <c r="PXM41" s="223"/>
      <c r="PXN41" s="223"/>
      <c r="PXO41" s="223"/>
      <c r="PXP41" s="223"/>
      <c r="PXQ41" s="223"/>
      <c r="PXR41" s="223"/>
      <c r="PXS41" s="223"/>
      <c r="PXT41" s="223"/>
      <c r="PXU41" s="223"/>
      <c r="PXV41" s="223"/>
      <c r="PXW41" s="223"/>
      <c r="PXX41" s="223"/>
      <c r="PXY41" s="223"/>
      <c r="PXZ41" s="223"/>
      <c r="PYA41" s="223"/>
      <c r="PYB41" s="223"/>
      <c r="PYC41" s="223"/>
      <c r="PYD41" s="223"/>
      <c r="PYE41" s="223"/>
      <c r="PYF41" s="223"/>
      <c r="PYG41" s="223"/>
      <c r="PYH41" s="223"/>
      <c r="PYI41" s="223"/>
      <c r="PYJ41" s="223"/>
      <c r="PYK41" s="223"/>
      <c r="PYL41" s="223"/>
      <c r="PYM41" s="223"/>
      <c r="PYN41" s="223"/>
      <c r="PYO41" s="223"/>
      <c r="PYP41" s="223"/>
      <c r="PYQ41" s="223"/>
      <c r="PYR41" s="223"/>
      <c r="PYS41" s="223"/>
      <c r="PYT41" s="223"/>
      <c r="PYU41" s="223"/>
      <c r="PYV41" s="223"/>
      <c r="PYW41" s="223"/>
      <c r="PYX41" s="223"/>
      <c r="PYY41" s="223"/>
      <c r="PYZ41" s="223"/>
      <c r="PZA41" s="223"/>
      <c r="PZB41" s="223"/>
      <c r="PZC41" s="223"/>
      <c r="PZD41" s="223"/>
      <c r="PZE41" s="223"/>
      <c r="PZF41" s="223"/>
      <c r="PZG41" s="223"/>
      <c r="PZH41" s="223"/>
      <c r="PZI41" s="223"/>
      <c r="PZJ41" s="223"/>
      <c r="PZK41" s="223"/>
      <c r="PZL41" s="223"/>
      <c r="PZM41" s="223"/>
      <c r="PZN41" s="223"/>
      <c r="PZO41" s="223"/>
      <c r="PZP41" s="223"/>
      <c r="PZQ41" s="223"/>
      <c r="PZR41" s="223"/>
      <c r="PZS41" s="223"/>
      <c r="PZT41" s="223"/>
      <c r="PZU41" s="223"/>
      <c r="PZV41" s="223"/>
      <c r="PZW41" s="223"/>
      <c r="PZX41" s="223"/>
      <c r="PZY41" s="223"/>
      <c r="PZZ41" s="223"/>
      <c r="QAA41" s="223"/>
      <c r="QAB41" s="223"/>
      <c r="QAC41" s="223"/>
      <c r="QAD41" s="223"/>
      <c r="QAE41" s="223"/>
      <c r="QAF41" s="223"/>
      <c r="QAG41" s="223"/>
      <c r="QAH41" s="223"/>
      <c r="QAI41" s="223"/>
      <c r="QAJ41" s="223"/>
      <c r="QAK41" s="223"/>
      <c r="QAL41" s="223"/>
      <c r="QAM41" s="223"/>
      <c r="QAN41" s="223"/>
      <c r="QAO41" s="223"/>
      <c r="QAP41" s="223"/>
      <c r="QAQ41" s="223"/>
      <c r="QAR41" s="223"/>
      <c r="QAS41" s="223"/>
      <c r="QAT41" s="223"/>
      <c r="QAU41" s="223"/>
      <c r="QAV41" s="223"/>
      <c r="QAW41" s="223"/>
      <c r="QAX41" s="223"/>
      <c r="QAY41" s="223"/>
      <c r="QAZ41" s="223"/>
      <c r="QBA41" s="223"/>
      <c r="QBB41" s="223"/>
      <c r="QBC41" s="223"/>
      <c r="QBD41" s="223"/>
      <c r="QBE41" s="223"/>
      <c r="QBF41" s="223"/>
      <c r="QBG41" s="223"/>
      <c r="QBH41" s="223"/>
      <c r="QBI41" s="223"/>
      <c r="QBJ41" s="223"/>
      <c r="QBK41" s="223"/>
      <c r="QBL41" s="223"/>
      <c r="QBM41" s="223"/>
      <c r="QBN41" s="223"/>
      <c r="QBO41" s="223"/>
      <c r="QBP41" s="223"/>
      <c r="QBQ41" s="223"/>
      <c r="QBR41" s="223"/>
      <c r="QBS41" s="223"/>
      <c r="QBT41" s="223"/>
      <c r="QBU41" s="223"/>
      <c r="QBV41" s="223"/>
      <c r="QBW41" s="223"/>
      <c r="QBX41" s="223"/>
      <c r="QBY41" s="223"/>
      <c r="QBZ41" s="223"/>
      <c r="QCA41" s="223"/>
      <c r="QCB41" s="223"/>
      <c r="QCC41" s="223"/>
      <c r="QCD41" s="223"/>
      <c r="QCE41" s="223"/>
      <c r="QCF41" s="223"/>
      <c r="QCG41" s="223"/>
      <c r="QCH41" s="223"/>
      <c r="QCI41" s="223"/>
      <c r="QCJ41" s="223"/>
      <c r="QCK41" s="223"/>
      <c r="QCL41" s="223"/>
      <c r="QCM41" s="223"/>
      <c r="QCN41" s="223"/>
      <c r="QCO41" s="223"/>
      <c r="QCP41" s="223"/>
      <c r="QCQ41" s="223"/>
      <c r="QCR41" s="223"/>
      <c r="QCS41" s="223"/>
      <c r="QCT41" s="223"/>
      <c r="QCU41" s="223"/>
      <c r="QCV41" s="223"/>
      <c r="QCW41" s="223"/>
      <c r="QCX41" s="223"/>
      <c r="QCY41" s="223"/>
      <c r="QCZ41" s="223"/>
      <c r="QDA41" s="223"/>
      <c r="QDB41" s="223"/>
      <c r="QDC41" s="223"/>
      <c r="QDD41" s="223"/>
      <c r="QDE41" s="223"/>
      <c r="QDF41" s="223"/>
      <c r="QDG41" s="223"/>
      <c r="QDH41" s="223"/>
      <c r="QDI41" s="223"/>
      <c r="QDJ41" s="223"/>
      <c r="QDK41" s="223"/>
      <c r="QDL41" s="223"/>
      <c r="QDM41" s="223"/>
      <c r="QDN41" s="223"/>
      <c r="QDO41" s="223"/>
      <c r="QDP41" s="223"/>
      <c r="QDQ41" s="223"/>
      <c r="QDR41" s="223"/>
      <c r="QDS41" s="223"/>
      <c r="QDT41" s="223"/>
      <c r="QDU41" s="223"/>
      <c r="QDV41" s="223"/>
      <c r="QDW41" s="223"/>
      <c r="QDX41" s="223"/>
      <c r="QDY41" s="223"/>
      <c r="QDZ41" s="223"/>
      <c r="QEA41" s="223"/>
      <c r="QEB41" s="223"/>
      <c r="QEC41" s="223"/>
      <c r="QED41" s="223"/>
      <c r="QEE41" s="223"/>
      <c r="QEF41" s="223"/>
      <c r="QEG41" s="223"/>
      <c r="QEH41" s="223"/>
      <c r="QEI41" s="223"/>
      <c r="QEJ41" s="223"/>
      <c r="QEK41" s="223"/>
      <c r="QEL41" s="223"/>
      <c r="QEM41" s="223"/>
      <c r="QEN41" s="223"/>
      <c r="QEO41" s="223"/>
      <c r="QEP41" s="223"/>
      <c r="QEQ41" s="223"/>
      <c r="QER41" s="223"/>
      <c r="QES41" s="223"/>
      <c r="QET41" s="223"/>
      <c r="QEU41" s="223"/>
      <c r="QEV41" s="223"/>
      <c r="QEW41" s="223"/>
      <c r="QEX41" s="223"/>
      <c r="QEY41" s="223"/>
      <c r="QEZ41" s="223"/>
      <c r="QFA41" s="223"/>
      <c r="QFB41" s="223"/>
      <c r="QFC41" s="223"/>
      <c r="QFD41" s="223"/>
      <c r="QFE41" s="223"/>
      <c r="QFF41" s="223"/>
      <c r="QFG41" s="223"/>
      <c r="QFH41" s="223"/>
      <c r="QFI41" s="223"/>
      <c r="QFJ41" s="223"/>
      <c r="QFK41" s="223"/>
      <c r="QFL41" s="223"/>
      <c r="QFM41" s="223"/>
      <c r="QFN41" s="223"/>
      <c r="QFO41" s="223"/>
      <c r="QFP41" s="223"/>
      <c r="QFQ41" s="223"/>
      <c r="QFR41" s="223"/>
      <c r="QFS41" s="223"/>
      <c r="QFT41" s="223"/>
      <c r="QFU41" s="223"/>
      <c r="QFV41" s="223"/>
      <c r="QFW41" s="223"/>
      <c r="QFX41" s="223"/>
      <c r="QFY41" s="223"/>
      <c r="QFZ41" s="223"/>
      <c r="QGA41" s="223"/>
      <c r="QGB41" s="223"/>
      <c r="QGC41" s="223"/>
      <c r="QGD41" s="223"/>
      <c r="QGE41" s="223"/>
      <c r="QGF41" s="223"/>
      <c r="QGG41" s="223"/>
      <c r="QGH41" s="223"/>
      <c r="QGI41" s="223"/>
      <c r="QGJ41" s="223"/>
      <c r="QGK41" s="223"/>
      <c r="QGL41" s="223"/>
      <c r="QGM41" s="223"/>
      <c r="QGN41" s="223"/>
      <c r="QGO41" s="223"/>
      <c r="QGP41" s="223"/>
      <c r="QGQ41" s="223"/>
      <c r="QGR41" s="223"/>
      <c r="QGS41" s="223"/>
      <c r="QGT41" s="223"/>
      <c r="QGU41" s="223"/>
      <c r="QGV41" s="223"/>
      <c r="QGW41" s="223"/>
      <c r="QGX41" s="223"/>
      <c r="QGY41" s="223"/>
      <c r="QGZ41" s="223"/>
      <c r="QHA41" s="223"/>
      <c r="QHB41" s="223"/>
      <c r="QHC41" s="223"/>
      <c r="QHD41" s="223"/>
      <c r="QHE41" s="223"/>
      <c r="QHF41" s="223"/>
      <c r="QHG41" s="223"/>
      <c r="QHH41" s="223"/>
      <c r="QHI41" s="223"/>
      <c r="QHJ41" s="223"/>
      <c r="QHK41" s="223"/>
      <c r="QHL41" s="223"/>
      <c r="QHM41" s="223"/>
      <c r="QHN41" s="223"/>
      <c r="QHO41" s="223"/>
      <c r="QHP41" s="223"/>
      <c r="QHQ41" s="223"/>
      <c r="QHR41" s="223"/>
      <c r="QHS41" s="223"/>
      <c r="QHT41" s="223"/>
      <c r="QHU41" s="223"/>
      <c r="QHV41" s="223"/>
      <c r="QHW41" s="223"/>
      <c r="QHX41" s="223"/>
      <c r="QHY41" s="223"/>
      <c r="QHZ41" s="223"/>
      <c r="QIA41" s="223"/>
      <c r="QIB41" s="223"/>
      <c r="QIC41" s="223"/>
      <c r="QID41" s="223"/>
      <c r="QIE41" s="223"/>
      <c r="QIF41" s="223"/>
      <c r="QIG41" s="223"/>
      <c r="QIH41" s="223"/>
      <c r="QII41" s="223"/>
      <c r="QIJ41" s="223"/>
      <c r="QIK41" s="223"/>
      <c r="QIL41" s="223"/>
      <c r="QIM41" s="223"/>
      <c r="QIN41" s="223"/>
      <c r="QIO41" s="223"/>
      <c r="QIP41" s="223"/>
      <c r="QIQ41" s="223"/>
      <c r="QIR41" s="223"/>
      <c r="QIS41" s="223"/>
      <c r="QIT41" s="223"/>
      <c r="QIU41" s="223"/>
      <c r="QIV41" s="223"/>
      <c r="QIW41" s="223"/>
      <c r="QIX41" s="223"/>
      <c r="QIY41" s="223"/>
      <c r="QIZ41" s="223"/>
      <c r="QJA41" s="223"/>
      <c r="QJB41" s="223"/>
      <c r="QJC41" s="223"/>
      <c r="QJD41" s="223"/>
      <c r="QJE41" s="223"/>
      <c r="QJF41" s="223"/>
      <c r="QJG41" s="223"/>
      <c r="QJH41" s="223"/>
      <c r="QJI41" s="223"/>
      <c r="QJJ41" s="223"/>
      <c r="QJK41" s="223"/>
      <c r="QJL41" s="223"/>
      <c r="QJM41" s="223"/>
      <c r="QJN41" s="223"/>
      <c r="QJO41" s="223"/>
      <c r="QJP41" s="223"/>
      <c r="QJQ41" s="223"/>
      <c r="QJR41" s="223"/>
      <c r="QJS41" s="223"/>
      <c r="QJT41" s="223"/>
      <c r="QJU41" s="223"/>
      <c r="QJV41" s="223"/>
      <c r="QJW41" s="223"/>
      <c r="QJX41" s="223"/>
      <c r="QJY41" s="223"/>
      <c r="QJZ41" s="223"/>
      <c r="QKA41" s="223"/>
      <c r="QKB41" s="223"/>
      <c r="QKC41" s="223"/>
      <c r="QKD41" s="223"/>
      <c r="QKE41" s="223"/>
      <c r="QKF41" s="223"/>
      <c r="QKG41" s="223"/>
      <c r="QKH41" s="223"/>
      <c r="QKI41" s="223"/>
      <c r="QKJ41" s="223"/>
      <c r="QKK41" s="223"/>
      <c r="QKL41" s="223"/>
      <c r="QKM41" s="223"/>
      <c r="QKN41" s="223"/>
      <c r="QKO41" s="223"/>
      <c r="QKP41" s="223"/>
      <c r="QKQ41" s="223"/>
      <c r="QKR41" s="223"/>
      <c r="QKS41" s="223"/>
      <c r="QKT41" s="223"/>
      <c r="QKU41" s="223"/>
      <c r="QKV41" s="223"/>
      <c r="QKW41" s="223"/>
      <c r="QKX41" s="223"/>
      <c r="QKY41" s="223"/>
      <c r="QKZ41" s="223"/>
      <c r="QLA41" s="223"/>
      <c r="QLB41" s="223"/>
      <c r="QLC41" s="223"/>
      <c r="QLD41" s="223"/>
      <c r="QLE41" s="223"/>
      <c r="QLF41" s="223"/>
      <c r="QLG41" s="223"/>
      <c r="QLH41" s="223"/>
      <c r="QLI41" s="223"/>
      <c r="QLJ41" s="223"/>
      <c r="QLK41" s="223"/>
      <c r="QLL41" s="223"/>
      <c r="QLM41" s="223"/>
      <c r="QLN41" s="223"/>
      <c r="QLO41" s="223"/>
      <c r="QLP41" s="223"/>
      <c r="QLQ41" s="223"/>
      <c r="QLR41" s="223"/>
      <c r="QLS41" s="223"/>
      <c r="QLT41" s="223"/>
      <c r="QLU41" s="223"/>
      <c r="QLV41" s="223"/>
      <c r="QLW41" s="223"/>
      <c r="QLX41" s="223"/>
      <c r="QLY41" s="223"/>
      <c r="QLZ41" s="223"/>
      <c r="QMA41" s="223"/>
      <c r="QMB41" s="223"/>
      <c r="QMC41" s="223"/>
      <c r="QMD41" s="223"/>
      <c r="QME41" s="223"/>
      <c r="QMF41" s="223"/>
      <c r="QMG41" s="223"/>
      <c r="QMH41" s="223"/>
      <c r="QMI41" s="223"/>
      <c r="QMJ41" s="223"/>
      <c r="QMK41" s="223"/>
      <c r="QML41" s="223"/>
      <c r="QMM41" s="223"/>
      <c r="QMN41" s="223"/>
      <c r="QMO41" s="223"/>
      <c r="QMP41" s="223"/>
      <c r="QMQ41" s="223"/>
      <c r="QMR41" s="223"/>
      <c r="QMS41" s="223"/>
      <c r="QMT41" s="223"/>
      <c r="QMU41" s="223"/>
      <c r="QMV41" s="223"/>
      <c r="QMW41" s="223"/>
      <c r="QMX41" s="223"/>
      <c r="QMY41" s="223"/>
      <c r="QMZ41" s="223"/>
      <c r="QNA41" s="223"/>
      <c r="QNB41" s="223"/>
      <c r="QNC41" s="223"/>
      <c r="QND41" s="223"/>
      <c r="QNE41" s="223"/>
      <c r="QNF41" s="223"/>
      <c r="QNG41" s="223"/>
      <c r="QNH41" s="223"/>
      <c r="QNI41" s="223"/>
      <c r="QNJ41" s="223"/>
      <c r="QNK41" s="223"/>
      <c r="QNL41" s="223"/>
      <c r="QNM41" s="223"/>
      <c r="QNN41" s="223"/>
      <c r="QNO41" s="223"/>
      <c r="QNP41" s="223"/>
      <c r="QNQ41" s="223"/>
      <c r="QNR41" s="223"/>
      <c r="QNS41" s="223"/>
      <c r="QNT41" s="223"/>
      <c r="QNU41" s="223"/>
      <c r="QNV41" s="223"/>
      <c r="QNW41" s="223"/>
      <c r="QNX41" s="223"/>
      <c r="QNY41" s="223"/>
      <c r="QNZ41" s="223"/>
      <c r="QOA41" s="223"/>
      <c r="QOB41" s="223"/>
      <c r="QOC41" s="223"/>
      <c r="QOD41" s="223"/>
      <c r="QOE41" s="223"/>
      <c r="QOF41" s="223"/>
      <c r="QOG41" s="223"/>
      <c r="QOH41" s="223"/>
      <c r="QOI41" s="223"/>
      <c r="QOJ41" s="223"/>
      <c r="QOK41" s="223"/>
      <c r="QOL41" s="223"/>
      <c r="QOM41" s="223"/>
      <c r="QON41" s="223"/>
      <c r="QOO41" s="223"/>
      <c r="QOP41" s="223"/>
      <c r="QOQ41" s="223"/>
      <c r="QOR41" s="223"/>
      <c r="QOS41" s="223"/>
      <c r="QOT41" s="223"/>
      <c r="QOU41" s="223"/>
      <c r="QOV41" s="223"/>
      <c r="QOW41" s="223"/>
      <c r="QOX41" s="223"/>
      <c r="QOY41" s="223"/>
      <c r="QOZ41" s="223"/>
      <c r="QPA41" s="223"/>
      <c r="QPB41" s="223"/>
      <c r="QPC41" s="223"/>
      <c r="QPD41" s="223"/>
      <c r="QPE41" s="223"/>
      <c r="QPF41" s="223"/>
      <c r="QPG41" s="223"/>
      <c r="QPH41" s="223"/>
      <c r="QPI41" s="223"/>
      <c r="QPJ41" s="223"/>
      <c r="QPK41" s="223"/>
      <c r="QPL41" s="223"/>
      <c r="QPM41" s="223"/>
      <c r="QPN41" s="223"/>
      <c r="QPO41" s="223"/>
      <c r="QPP41" s="223"/>
      <c r="QPQ41" s="223"/>
      <c r="QPR41" s="223"/>
      <c r="QPS41" s="223"/>
      <c r="QPT41" s="223"/>
      <c r="QPU41" s="223"/>
      <c r="QPV41" s="223"/>
      <c r="QPW41" s="223"/>
      <c r="QPX41" s="223"/>
      <c r="QPY41" s="223"/>
      <c r="QPZ41" s="223"/>
      <c r="QQA41" s="223"/>
      <c r="QQB41" s="223"/>
      <c r="QQC41" s="223"/>
      <c r="QQD41" s="223"/>
      <c r="QQE41" s="223"/>
      <c r="QQF41" s="223"/>
      <c r="QQG41" s="223"/>
      <c r="QQH41" s="223"/>
      <c r="QQI41" s="223"/>
      <c r="QQJ41" s="223"/>
      <c r="QQK41" s="223"/>
      <c r="QQL41" s="223"/>
      <c r="QQM41" s="223"/>
      <c r="QQN41" s="223"/>
      <c r="QQO41" s="223"/>
      <c r="QQP41" s="223"/>
      <c r="QQQ41" s="223"/>
      <c r="QQR41" s="223"/>
      <c r="QQS41" s="223"/>
      <c r="QQT41" s="223"/>
      <c r="QQU41" s="223"/>
      <c r="QQV41" s="223"/>
      <c r="QQW41" s="223"/>
      <c r="QQX41" s="223"/>
      <c r="QQY41" s="223"/>
      <c r="QQZ41" s="223"/>
      <c r="QRA41" s="223"/>
      <c r="QRB41" s="223"/>
      <c r="QRC41" s="223"/>
      <c r="QRD41" s="223"/>
      <c r="QRE41" s="223"/>
      <c r="QRF41" s="223"/>
      <c r="QRG41" s="223"/>
      <c r="QRH41" s="223"/>
      <c r="QRI41" s="223"/>
      <c r="QRJ41" s="223"/>
      <c r="QRK41" s="223"/>
      <c r="QRL41" s="223"/>
      <c r="QRM41" s="223"/>
      <c r="QRN41" s="223"/>
      <c r="QRO41" s="223"/>
      <c r="QRP41" s="223"/>
      <c r="QRQ41" s="223"/>
      <c r="QRR41" s="223"/>
      <c r="QRS41" s="223"/>
      <c r="QRT41" s="223"/>
      <c r="QRU41" s="223"/>
      <c r="QRV41" s="223"/>
      <c r="QRW41" s="223"/>
      <c r="QRX41" s="223"/>
      <c r="QRY41" s="223"/>
      <c r="QRZ41" s="223"/>
      <c r="QSA41" s="223"/>
      <c r="QSB41" s="223"/>
      <c r="QSC41" s="223"/>
      <c r="QSD41" s="223"/>
      <c r="QSE41" s="223"/>
      <c r="QSF41" s="223"/>
      <c r="QSG41" s="223"/>
      <c r="QSH41" s="223"/>
      <c r="QSI41" s="223"/>
      <c r="QSJ41" s="223"/>
      <c r="QSK41" s="223"/>
      <c r="QSL41" s="223"/>
      <c r="QSM41" s="223"/>
      <c r="QSN41" s="223"/>
      <c r="QSO41" s="223"/>
      <c r="QSP41" s="223"/>
      <c r="QSQ41" s="223"/>
      <c r="QSR41" s="223"/>
      <c r="QSS41" s="223"/>
      <c r="QST41" s="223"/>
      <c r="QSU41" s="223"/>
      <c r="QSV41" s="223"/>
      <c r="QSW41" s="223"/>
      <c r="QSX41" s="223"/>
      <c r="QSY41" s="223"/>
      <c r="QSZ41" s="223"/>
      <c r="QTA41" s="223"/>
      <c r="QTB41" s="223"/>
      <c r="QTC41" s="223"/>
      <c r="QTD41" s="223"/>
      <c r="QTE41" s="223"/>
      <c r="QTF41" s="223"/>
      <c r="QTG41" s="223"/>
      <c r="QTH41" s="223"/>
      <c r="QTI41" s="223"/>
      <c r="QTJ41" s="223"/>
      <c r="QTK41" s="223"/>
      <c r="QTL41" s="223"/>
      <c r="QTM41" s="223"/>
      <c r="QTN41" s="223"/>
      <c r="QTO41" s="223"/>
      <c r="QTP41" s="223"/>
      <c r="QTQ41" s="223"/>
      <c r="QTR41" s="223"/>
      <c r="QTS41" s="223"/>
      <c r="QTT41" s="223"/>
      <c r="QTU41" s="223"/>
      <c r="QTV41" s="223"/>
      <c r="QTW41" s="223"/>
      <c r="QTX41" s="223"/>
      <c r="QTY41" s="223"/>
      <c r="QTZ41" s="223"/>
      <c r="QUA41" s="223"/>
      <c r="QUB41" s="223"/>
      <c r="QUC41" s="223"/>
      <c r="QUD41" s="223"/>
      <c r="QUE41" s="223"/>
      <c r="QUF41" s="223"/>
      <c r="QUG41" s="223"/>
      <c r="QUH41" s="223"/>
      <c r="QUI41" s="223"/>
      <c r="QUJ41" s="223"/>
      <c r="QUK41" s="223"/>
      <c r="QUL41" s="223"/>
      <c r="QUM41" s="223"/>
      <c r="QUN41" s="223"/>
      <c r="QUO41" s="223"/>
      <c r="QUP41" s="223"/>
      <c r="QUQ41" s="223"/>
      <c r="QUR41" s="223"/>
      <c r="QUS41" s="223"/>
      <c r="QUT41" s="223"/>
      <c r="QUU41" s="223"/>
      <c r="QUV41" s="223"/>
      <c r="QUW41" s="223"/>
      <c r="QUX41" s="223"/>
      <c r="QUY41" s="223"/>
      <c r="QUZ41" s="223"/>
      <c r="QVA41" s="223"/>
      <c r="QVB41" s="223"/>
      <c r="QVC41" s="223"/>
      <c r="QVD41" s="223"/>
      <c r="QVE41" s="223"/>
      <c r="QVF41" s="223"/>
      <c r="QVG41" s="223"/>
      <c r="QVH41" s="223"/>
      <c r="QVI41" s="223"/>
      <c r="QVJ41" s="223"/>
      <c r="QVK41" s="223"/>
      <c r="QVL41" s="223"/>
      <c r="QVM41" s="223"/>
      <c r="QVN41" s="223"/>
      <c r="QVO41" s="223"/>
      <c r="QVP41" s="223"/>
      <c r="QVQ41" s="223"/>
      <c r="QVR41" s="223"/>
      <c r="QVS41" s="223"/>
      <c r="QVT41" s="223"/>
      <c r="QVU41" s="223"/>
      <c r="QVV41" s="223"/>
      <c r="QVW41" s="223"/>
      <c r="QVX41" s="223"/>
      <c r="QVY41" s="223"/>
      <c r="QVZ41" s="223"/>
      <c r="QWA41" s="223"/>
      <c r="QWB41" s="223"/>
      <c r="QWC41" s="223"/>
      <c r="QWD41" s="223"/>
      <c r="QWE41" s="223"/>
      <c r="QWF41" s="223"/>
      <c r="QWG41" s="223"/>
      <c r="QWH41" s="223"/>
      <c r="QWI41" s="223"/>
      <c r="QWJ41" s="223"/>
      <c r="QWK41" s="223"/>
      <c r="QWL41" s="223"/>
      <c r="QWM41" s="223"/>
      <c r="QWN41" s="223"/>
      <c r="QWO41" s="223"/>
      <c r="QWP41" s="223"/>
      <c r="QWQ41" s="223"/>
      <c r="QWR41" s="223"/>
      <c r="QWS41" s="223"/>
      <c r="QWT41" s="223"/>
      <c r="QWU41" s="223"/>
      <c r="QWV41" s="223"/>
      <c r="QWW41" s="223"/>
      <c r="QWX41" s="223"/>
      <c r="QWY41" s="223"/>
      <c r="QWZ41" s="223"/>
      <c r="QXA41" s="223"/>
      <c r="QXB41" s="223"/>
      <c r="QXC41" s="223"/>
      <c r="QXD41" s="223"/>
      <c r="QXE41" s="223"/>
      <c r="QXF41" s="223"/>
      <c r="QXG41" s="223"/>
      <c r="QXH41" s="223"/>
      <c r="QXI41" s="223"/>
      <c r="QXJ41" s="223"/>
      <c r="QXK41" s="223"/>
      <c r="QXL41" s="223"/>
      <c r="QXM41" s="223"/>
      <c r="QXN41" s="223"/>
      <c r="QXO41" s="223"/>
      <c r="QXP41" s="223"/>
      <c r="QXQ41" s="223"/>
      <c r="QXR41" s="223"/>
      <c r="QXS41" s="223"/>
      <c r="QXT41" s="223"/>
      <c r="QXU41" s="223"/>
      <c r="QXV41" s="223"/>
      <c r="QXW41" s="223"/>
      <c r="QXX41" s="223"/>
      <c r="QXY41" s="223"/>
      <c r="QXZ41" s="223"/>
      <c r="QYA41" s="223"/>
      <c r="QYB41" s="223"/>
      <c r="QYC41" s="223"/>
      <c r="QYD41" s="223"/>
      <c r="QYE41" s="223"/>
      <c r="QYF41" s="223"/>
      <c r="QYG41" s="223"/>
      <c r="QYH41" s="223"/>
      <c r="QYI41" s="223"/>
      <c r="QYJ41" s="223"/>
      <c r="QYK41" s="223"/>
      <c r="QYL41" s="223"/>
      <c r="QYM41" s="223"/>
      <c r="QYN41" s="223"/>
      <c r="QYO41" s="223"/>
      <c r="QYP41" s="223"/>
      <c r="QYQ41" s="223"/>
      <c r="QYR41" s="223"/>
      <c r="QYS41" s="223"/>
      <c r="QYT41" s="223"/>
      <c r="QYU41" s="223"/>
      <c r="QYV41" s="223"/>
      <c r="QYW41" s="223"/>
      <c r="QYX41" s="223"/>
      <c r="QYY41" s="223"/>
      <c r="QYZ41" s="223"/>
      <c r="QZA41" s="223"/>
      <c r="QZB41" s="223"/>
      <c r="QZC41" s="223"/>
      <c r="QZD41" s="223"/>
      <c r="QZE41" s="223"/>
      <c r="QZF41" s="223"/>
      <c r="QZG41" s="223"/>
      <c r="QZH41" s="223"/>
      <c r="QZI41" s="223"/>
      <c r="QZJ41" s="223"/>
      <c r="QZK41" s="223"/>
      <c r="QZL41" s="223"/>
      <c r="QZM41" s="223"/>
      <c r="QZN41" s="223"/>
      <c r="QZO41" s="223"/>
      <c r="QZP41" s="223"/>
      <c r="QZQ41" s="223"/>
      <c r="QZR41" s="223"/>
      <c r="QZS41" s="223"/>
      <c r="QZT41" s="223"/>
      <c r="QZU41" s="223"/>
      <c r="QZV41" s="223"/>
      <c r="QZW41" s="223"/>
      <c r="QZX41" s="223"/>
      <c r="QZY41" s="223"/>
      <c r="QZZ41" s="223"/>
      <c r="RAA41" s="223"/>
      <c r="RAB41" s="223"/>
      <c r="RAC41" s="223"/>
      <c r="RAD41" s="223"/>
      <c r="RAE41" s="223"/>
      <c r="RAF41" s="223"/>
      <c r="RAG41" s="223"/>
      <c r="RAH41" s="223"/>
      <c r="RAI41" s="223"/>
      <c r="RAJ41" s="223"/>
      <c r="RAK41" s="223"/>
      <c r="RAL41" s="223"/>
      <c r="RAM41" s="223"/>
      <c r="RAN41" s="223"/>
      <c r="RAO41" s="223"/>
      <c r="RAP41" s="223"/>
      <c r="RAQ41" s="223"/>
      <c r="RAR41" s="223"/>
      <c r="RAS41" s="223"/>
      <c r="RAT41" s="223"/>
      <c r="RAU41" s="223"/>
      <c r="RAV41" s="223"/>
      <c r="RAW41" s="223"/>
      <c r="RAX41" s="223"/>
      <c r="RAY41" s="223"/>
      <c r="RAZ41" s="223"/>
      <c r="RBA41" s="223"/>
      <c r="RBB41" s="223"/>
      <c r="RBC41" s="223"/>
      <c r="RBD41" s="223"/>
      <c r="RBE41" s="223"/>
      <c r="RBF41" s="223"/>
      <c r="RBG41" s="223"/>
      <c r="RBH41" s="223"/>
      <c r="RBI41" s="223"/>
      <c r="RBJ41" s="223"/>
      <c r="RBK41" s="223"/>
      <c r="RBL41" s="223"/>
      <c r="RBM41" s="223"/>
      <c r="RBN41" s="223"/>
      <c r="RBO41" s="223"/>
      <c r="RBP41" s="223"/>
      <c r="RBQ41" s="223"/>
      <c r="RBR41" s="223"/>
      <c r="RBS41" s="223"/>
      <c r="RBT41" s="223"/>
      <c r="RBU41" s="223"/>
      <c r="RBV41" s="223"/>
      <c r="RBW41" s="223"/>
      <c r="RBX41" s="223"/>
      <c r="RBY41" s="223"/>
      <c r="RBZ41" s="223"/>
      <c r="RCA41" s="223"/>
      <c r="RCB41" s="223"/>
      <c r="RCC41" s="223"/>
      <c r="RCD41" s="223"/>
      <c r="RCE41" s="223"/>
      <c r="RCF41" s="223"/>
      <c r="RCG41" s="223"/>
      <c r="RCH41" s="223"/>
      <c r="RCI41" s="223"/>
      <c r="RCJ41" s="223"/>
      <c r="RCK41" s="223"/>
      <c r="RCL41" s="223"/>
      <c r="RCM41" s="223"/>
      <c r="RCN41" s="223"/>
      <c r="RCO41" s="223"/>
      <c r="RCP41" s="223"/>
      <c r="RCQ41" s="223"/>
      <c r="RCR41" s="223"/>
      <c r="RCS41" s="223"/>
      <c r="RCT41" s="223"/>
      <c r="RCU41" s="223"/>
      <c r="RCV41" s="223"/>
      <c r="RCW41" s="223"/>
      <c r="RCX41" s="223"/>
      <c r="RCY41" s="223"/>
      <c r="RCZ41" s="223"/>
      <c r="RDA41" s="223"/>
      <c r="RDB41" s="223"/>
      <c r="RDC41" s="223"/>
      <c r="RDD41" s="223"/>
      <c r="RDE41" s="223"/>
      <c r="RDF41" s="223"/>
      <c r="RDG41" s="223"/>
      <c r="RDH41" s="223"/>
      <c r="RDI41" s="223"/>
      <c r="RDJ41" s="223"/>
      <c r="RDK41" s="223"/>
      <c r="RDL41" s="223"/>
      <c r="RDM41" s="223"/>
      <c r="RDN41" s="223"/>
      <c r="RDO41" s="223"/>
      <c r="RDP41" s="223"/>
      <c r="RDQ41" s="223"/>
      <c r="RDR41" s="223"/>
      <c r="RDS41" s="223"/>
      <c r="RDT41" s="223"/>
      <c r="RDU41" s="223"/>
      <c r="RDV41" s="223"/>
      <c r="RDW41" s="223"/>
      <c r="RDX41" s="223"/>
      <c r="RDY41" s="223"/>
      <c r="RDZ41" s="223"/>
      <c r="REA41" s="223"/>
      <c r="REB41" s="223"/>
      <c r="REC41" s="223"/>
      <c r="RED41" s="223"/>
      <c r="REE41" s="223"/>
      <c r="REF41" s="223"/>
      <c r="REG41" s="223"/>
      <c r="REH41" s="223"/>
      <c r="REI41" s="223"/>
      <c r="REJ41" s="223"/>
      <c r="REK41" s="223"/>
      <c r="REL41" s="223"/>
      <c r="REM41" s="223"/>
      <c r="REN41" s="223"/>
      <c r="REO41" s="223"/>
      <c r="REP41" s="223"/>
      <c r="REQ41" s="223"/>
      <c r="RER41" s="223"/>
      <c r="RES41" s="223"/>
      <c r="RET41" s="223"/>
      <c r="REU41" s="223"/>
      <c r="REV41" s="223"/>
      <c r="REW41" s="223"/>
      <c r="REX41" s="223"/>
      <c r="REY41" s="223"/>
      <c r="REZ41" s="223"/>
      <c r="RFA41" s="223"/>
      <c r="RFB41" s="223"/>
      <c r="RFC41" s="223"/>
      <c r="RFD41" s="223"/>
      <c r="RFE41" s="223"/>
      <c r="RFF41" s="223"/>
      <c r="RFG41" s="223"/>
      <c r="RFH41" s="223"/>
      <c r="RFI41" s="223"/>
      <c r="RFJ41" s="223"/>
      <c r="RFK41" s="223"/>
      <c r="RFL41" s="223"/>
      <c r="RFM41" s="223"/>
      <c r="RFN41" s="223"/>
      <c r="RFO41" s="223"/>
      <c r="RFP41" s="223"/>
      <c r="RFQ41" s="223"/>
      <c r="RFR41" s="223"/>
      <c r="RFS41" s="223"/>
      <c r="RFT41" s="223"/>
      <c r="RFU41" s="223"/>
      <c r="RFV41" s="223"/>
      <c r="RFW41" s="223"/>
      <c r="RFX41" s="223"/>
      <c r="RFY41" s="223"/>
      <c r="RFZ41" s="223"/>
      <c r="RGA41" s="223"/>
      <c r="RGB41" s="223"/>
      <c r="RGC41" s="223"/>
      <c r="RGD41" s="223"/>
      <c r="RGE41" s="223"/>
      <c r="RGF41" s="223"/>
      <c r="RGG41" s="223"/>
      <c r="RGH41" s="223"/>
      <c r="RGI41" s="223"/>
      <c r="RGJ41" s="223"/>
      <c r="RGK41" s="223"/>
      <c r="RGL41" s="223"/>
      <c r="RGM41" s="223"/>
      <c r="RGN41" s="223"/>
      <c r="RGO41" s="223"/>
      <c r="RGP41" s="223"/>
      <c r="RGQ41" s="223"/>
      <c r="RGR41" s="223"/>
      <c r="RGS41" s="223"/>
      <c r="RGT41" s="223"/>
      <c r="RGU41" s="223"/>
      <c r="RGV41" s="223"/>
      <c r="RGW41" s="223"/>
      <c r="RGX41" s="223"/>
      <c r="RGY41" s="223"/>
      <c r="RGZ41" s="223"/>
      <c r="RHA41" s="223"/>
      <c r="RHB41" s="223"/>
      <c r="RHC41" s="223"/>
      <c r="RHD41" s="223"/>
      <c r="RHE41" s="223"/>
      <c r="RHF41" s="223"/>
      <c r="RHG41" s="223"/>
      <c r="RHH41" s="223"/>
      <c r="RHI41" s="223"/>
      <c r="RHJ41" s="223"/>
      <c r="RHK41" s="223"/>
      <c r="RHL41" s="223"/>
      <c r="RHM41" s="223"/>
      <c r="RHN41" s="223"/>
      <c r="RHO41" s="223"/>
      <c r="RHP41" s="223"/>
      <c r="RHQ41" s="223"/>
      <c r="RHR41" s="223"/>
      <c r="RHS41" s="223"/>
      <c r="RHT41" s="223"/>
      <c r="RHU41" s="223"/>
      <c r="RHV41" s="223"/>
      <c r="RHW41" s="223"/>
      <c r="RHX41" s="223"/>
      <c r="RHY41" s="223"/>
      <c r="RHZ41" s="223"/>
      <c r="RIA41" s="223"/>
      <c r="RIB41" s="223"/>
      <c r="RIC41" s="223"/>
      <c r="RID41" s="223"/>
      <c r="RIE41" s="223"/>
      <c r="RIF41" s="223"/>
      <c r="RIG41" s="223"/>
      <c r="RIH41" s="223"/>
      <c r="RII41" s="223"/>
      <c r="RIJ41" s="223"/>
      <c r="RIK41" s="223"/>
      <c r="RIL41" s="223"/>
      <c r="RIM41" s="223"/>
      <c r="RIN41" s="223"/>
      <c r="RIO41" s="223"/>
      <c r="RIP41" s="223"/>
      <c r="RIQ41" s="223"/>
      <c r="RIR41" s="223"/>
      <c r="RIS41" s="223"/>
      <c r="RIT41" s="223"/>
      <c r="RIU41" s="223"/>
      <c r="RIV41" s="223"/>
      <c r="RIW41" s="223"/>
      <c r="RIX41" s="223"/>
      <c r="RIY41" s="223"/>
      <c r="RIZ41" s="223"/>
      <c r="RJA41" s="223"/>
      <c r="RJB41" s="223"/>
      <c r="RJC41" s="223"/>
      <c r="RJD41" s="223"/>
      <c r="RJE41" s="223"/>
      <c r="RJF41" s="223"/>
      <c r="RJG41" s="223"/>
      <c r="RJH41" s="223"/>
      <c r="RJI41" s="223"/>
      <c r="RJJ41" s="223"/>
      <c r="RJK41" s="223"/>
      <c r="RJL41" s="223"/>
      <c r="RJM41" s="223"/>
      <c r="RJN41" s="223"/>
      <c r="RJO41" s="223"/>
      <c r="RJP41" s="223"/>
      <c r="RJQ41" s="223"/>
      <c r="RJR41" s="223"/>
      <c r="RJS41" s="223"/>
      <c r="RJT41" s="223"/>
      <c r="RJU41" s="223"/>
      <c r="RJV41" s="223"/>
      <c r="RJW41" s="223"/>
      <c r="RJX41" s="223"/>
      <c r="RJY41" s="223"/>
      <c r="RJZ41" s="223"/>
      <c r="RKA41" s="223"/>
      <c r="RKB41" s="223"/>
      <c r="RKC41" s="223"/>
      <c r="RKD41" s="223"/>
      <c r="RKE41" s="223"/>
      <c r="RKF41" s="223"/>
      <c r="RKG41" s="223"/>
      <c r="RKH41" s="223"/>
      <c r="RKI41" s="223"/>
      <c r="RKJ41" s="223"/>
      <c r="RKK41" s="223"/>
      <c r="RKL41" s="223"/>
      <c r="RKM41" s="223"/>
      <c r="RKN41" s="223"/>
      <c r="RKO41" s="223"/>
      <c r="RKP41" s="223"/>
      <c r="RKQ41" s="223"/>
      <c r="RKR41" s="223"/>
      <c r="RKS41" s="223"/>
      <c r="RKT41" s="223"/>
      <c r="RKU41" s="223"/>
      <c r="RKV41" s="223"/>
      <c r="RKW41" s="223"/>
      <c r="RKX41" s="223"/>
      <c r="RKY41" s="223"/>
      <c r="RKZ41" s="223"/>
      <c r="RLA41" s="223"/>
      <c r="RLB41" s="223"/>
      <c r="RLC41" s="223"/>
      <c r="RLD41" s="223"/>
      <c r="RLE41" s="223"/>
      <c r="RLF41" s="223"/>
      <c r="RLG41" s="223"/>
      <c r="RLH41" s="223"/>
      <c r="RLI41" s="223"/>
      <c r="RLJ41" s="223"/>
      <c r="RLK41" s="223"/>
      <c r="RLL41" s="223"/>
      <c r="RLM41" s="223"/>
      <c r="RLN41" s="223"/>
      <c r="RLO41" s="223"/>
      <c r="RLP41" s="223"/>
      <c r="RLQ41" s="223"/>
      <c r="RLR41" s="223"/>
      <c r="RLS41" s="223"/>
      <c r="RLT41" s="223"/>
      <c r="RLU41" s="223"/>
      <c r="RLV41" s="223"/>
      <c r="RLW41" s="223"/>
      <c r="RLX41" s="223"/>
      <c r="RLY41" s="223"/>
      <c r="RLZ41" s="223"/>
      <c r="RMA41" s="223"/>
      <c r="RMB41" s="223"/>
      <c r="RMC41" s="223"/>
      <c r="RMD41" s="223"/>
      <c r="RME41" s="223"/>
      <c r="RMF41" s="223"/>
      <c r="RMG41" s="223"/>
      <c r="RMH41" s="223"/>
      <c r="RMI41" s="223"/>
      <c r="RMJ41" s="223"/>
      <c r="RMK41" s="223"/>
      <c r="RML41" s="223"/>
      <c r="RMM41" s="223"/>
      <c r="RMN41" s="223"/>
      <c r="RMO41" s="223"/>
      <c r="RMP41" s="223"/>
      <c r="RMQ41" s="223"/>
      <c r="RMR41" s="223"/>
      <c r="RMS41" s="223"/>
      <c r="RMT41" s="223"/>
      <c r="RMU41" s="223"/>
      <c r="RMV41" s="223"/>
      <c r="RMW41" s="223"/>
      <c r="RMX41" s="223"/>
      <c r="RMY41" s="223"/>
      <c r="RMZ41" s="223"/>
      <c r="RNA41" s="223"/>
      <c r="RNB41" s="223"/>
      <c r="RNC41" s="223"/>
      <c r="RND41" s="223"/>
      <c r="RNE41" s="223"/>
      <c r="RNF41" s="223"/>
      <c r="RNG41" s="223"/>
      <c r="RNH41" s="223"/>
      <c r="RNI41" s="223"/>
      <c r="RNJ41" s="223"/>
      <c r="RNK41" s="223"/>
      <c r="RNL41" s="223"/>
      <c r="RNM41" s="223"/>
      <c r="RNN41" s="223"/>
      <c r="RNO41" s="223"/>
      <c r="RNP41" s="223"/>
      <c r="RNQ41" s="223"/>
      <c r="RNR41" s="223"/>
      <c r="RNS41" s="223"/>
      <c r="RNT41" s="223"/>
      <c r="RNU41" s="223"/>
      <c r="RNV41" s="223"/>
      <c r="RNW41" s="223"/>
      <c r="RNX41" s="223"/>
      <c r="RNY41" s="223"/>
      <c r="RNZ41" s="223"/>
      <c r="ROA41" s="223"/>
      <c r="ROB41" s="223"/>
      <c r="ROC41" s="223"/>
      <c r="ROD41" s="223"/>
      <c r="ROE41" s="223"/>
      <c r="ROF41" s="223"/>
      <c r="ROG41" s="223"/>
      <c r="ROH41" s="223"/>
      <c r="ROI41" s="223"/>
      <c r="ROJ41" s="223"/>
      <c r="ROK41" s="223"/>
      <c r="ROL41" s="223"/>
      <c r="ROM41" s="223"/>
      <c r="RON41" s="223"/>
      <c r="ROO41" s="223"/>
      <c r="ROP41" s="223"/>
      <c r="ROQ41" s="223"/>
      <c r="ROR41" s="223"/>
      <c r="ROS41" s="223"/>
      <c r="ROT41" s="223"/>
      <c r="ROU41" s="223"/>
      <c r="ROV41" s="223"/>
      <c r="ROW41" s="223"/>
      <c r="ROX41" s="223"/>
      <c r="ROY41" s="223"/>
      <c r="ROZ41" s="223"/>
      <c r="RPA41" s="223"/>
      <c r="RPB41" s="223"/>
      <c r="RPC41" s="223"/>
      <c r="RPD41" s="223"/>
      <c r="RPE41" s="223"/>
      <c r="RPF41" s="223"/>
      <c r="RPG41" s="223"/>
      <c r="RPH41" s="223"/>
      <c r="RPI41" s="223"/>
      <c r="RPJ41" s="223"/>
      <c r="RPK41" s="223"/>
      <c r="RPL41" s="223"/>
      <c r="RPM41" s="223"/>
      <c r="RPN41" s="223"/>
      <c r="RPO41" s="223"/>
      <c r="RPP41" s="223"/>
      <c r="RPQ41" s="223"/>
      <c r="RPR41" s="223"/>
      <c r="RPS41" s="223"/>
      <c r="RPT41" s="223"/>
      <c r="RPU41" s="223"/>
      <c r="RPV41" s="223"/>
      <c r="RPW41" s="223"/>
      <c r="RPX41" s="223"/>
      <c r="RPY41" s="223"/>
      <c r="RPZ41" s="223"/>
      <c r="RQA41" s="223"/>
      <c r="RQB41" s="223"/>
      <c r="RQC41" s="223"/>
      <c r="RQD41" s="223"/>
      <c r="RQE41" s="223"/>
      <c r="RQF41" s="223"/>
      <c r="RQG41" s="223"/>
      <c r="RQH41" s="223"/>
      <c r="RQI41" s="223"/>
      <c r="RQJ41" s="223"/>
      <c r="RQK41" s="223"/>
      <c r="RQL41" s="223"/>
      <c r="RQM41" s="223"/>
      <c r="RQN41" s="223"/>
      <c r="RQO41" s="223"/>
      <c r="RQP41" s="223"/>
      <c r="RQQ41" s="223"/>
      <c r="RQR41" s="223"/>
      <c r="RQS41" s="223"/>
      <c r="RQT41" s="223"/>
      <c r="RQU41" s="223"/>
      <c r="RQV41" s="223"/>
      <c r="RQW41" s="223"/>
      <c r="RQX41" s="223"/>
      <c r="RQY41" s="223"/>
      <c r="RQZ41" s="223"/>
      <c r="RRA41" s="223"/>
      <c r="RRB41" s="223"/>
      <c r="RRC41" s="223"/>
      <c r="RRD41" s="223"/>
      <c r="RRE41" s="223"/>
      <c r="RRF41" s="223"/>
      <c r="RRG41" s="223"/>
      <c r="RRH41" s="223"/>
      <c r="RRI41" s="223"/>
      <c r="RRJ41" s="223"/>
      <c r="RRK41" s="223"/>
      <c r="RRL41" s="223"/>
      <c r="RRM41" s="223"/>
      <c r="RRN41" s="223"/>
      <c r="RRO41" s="223"/>
      <c r="RRP41" s="223"/>
      <c r="RRQ41" s="223"/>
      <c r="RRR41" s="223"/>
      <c r="RRS41" s="223"/>
      <c r="RRT41" s="223"/>
      <c r="RRU41" s="223"/>
      <c r="RRV41" s="223"/>
      <c r="RRW41" s="223"/>
      <c r="RRX41" s="223"/>
      <c r="RRY41" s="223"/>
      <c r="RRZ41" s="223"/>
      <c r="RSA41" s="223"/>
      <c r="RSB41" s="223"/>
      <c r="RSC41" s="223"/>
      <c r="RSD41" s="223"/>
      <c r="RSE41" s="223"/>
      <c r="RSF41" s="223"/>
      <c r="RSG41" s="223"/>
      <c r="RSH41" s="223"/>
      <c r="RSI41" s="223"/>
      <c r="RSJ41" s="223"/>
      <c r="RSK41" s="223"/>
      <c r="RSL41" s="223"/>
      <c r="RSM41" s="223"/>
      <c r="RSN41" s="223"/>
      <c r="RSO41" s="223"/>
      <c r="RSP41" s="223"/>
      <c r="RSQ41" s="223"/>
      <c r="RSR41" s="223"/>
      <c r="RSS41" s="223"/>
      <c r="RST41" s="223"/>
      <c r="RSU41" s="223"/>
      <c r="RSV41" s="223"/>
      <c r="RSW41" s="223"/>
      <c r="RSX41" s="223"/>
      <c r="RSY41" s="223"/>
      <c r="RSZ41" s="223"/>
      <c r="RTA41" s="223"/>
      <c r="RTB41" s="223"/>
      <c r="RTC41" s="223"/>
      <c r="RTD41" s="223"/>
      <c r="RTE41" s="223"/>
      <c r="RTF41" s="223"/>
      <c r="RTG41" s="223"/>
      <c r="RTH41" s="223"/>
      <c r="RTI41" s="223"/>
      <c r="RTJ41" s="223"/>
      <c r="RTK41" s="223"/>
      <c r="RTL41" s="223"/>
      <c r="RTM41" s="223"/>
      <c r="RTN41" s="223"/>
      <c r="RTO41" s="223"/>
      <c r="RTP41" s="223"/>
      <c r="RTQ41" s="223"/>
      <c r="RTR41" s="223"/>
      <c r="RTS41" s="223"/>
      <c r="RTT41" s="223"/>
      <c r="RTU41" s="223"/>
      <c r="RTV41" s="223"/>
      <c r="RTW41" s="223"/>
      <c r="RTX41" s="223"/>
      <c r="RTY41" s="223"/>
      <c r="RTZ41" s="223"/>
      <c r="RUA41" s="223"/>
      <c r="RUB41" s="223"/>
      <c r="RUC41" s="223"/>
      <c r="RUD41" s="223"/>
      <c r="RUE41" s="223"/>
      <c r="RUF41" s="223"/>
      <c r="RUG41" s="223"/>
      <c r="RUH41" s="223"/>
      <c r="RUI41" s="223"/>
      <c r="RUJ41" s="223"/>
      <c r="RUK41" s="223"/>
      <c r="RUL41" s="223"/>
      <c r="RUM41" s="223"/>
      <c r="RUN41" s="223"/>
      <c r="RUO41" s="223"/>
      <c r="RUP41" s="223"/>
      <c r="RUQ41" s="223"/>
      <c r="RUR41" s="223"/>
      <c r="RUS41" s="223"/>
      <c r="RUT41" s="223"/>
      <c r="RUU41" s="223"/>
      <c r="RUV41" s="223"/>
      <c r="RUW41" s="223"/>
      <c r="RUX41" s="223"/>
      <c r="RUY41" s="223"/>
      <c r="RUZ41" s="223"/>
      <c r="RVA41" s="223"/>
      <c r="RVB41" s="223"/>
      <c r="RVC41" s="223"/>
      <c r="RVD41" s="223"/>
      <c r="RVE41" s="223"/>
      <c r="RVF41" s="223"/>
      <c r="RVG41" s="223"/>
      <c r="RVH41" s="223"/>
      <c r="RVI41" s="223"/>
      <c r="RVJ41" s="223"/>
      <c r="RVK41" s="223"/>
      <c r="RVL41" s="223"/>
      <c r="RVM41" s="223"/>
      <c r="RVN41" s="223"/>
      <c r="RVO41" s="223"/>
      <c r="RVP41" s="223"/>
      <c r="RVQ41" s="223"/>
      <c r="RVR41" s="223"/>
      <c r="RVS41" s="223"/>
      <c r="RVT41" s="223"/>
      <c r="RVU41" s="223"/>
      <c r="RVV41" s="223"/>
      <c r="RVW41" s="223"/>
      <c r="RVX41" s="223"/>
      <c r="RVY41" s="223"/>
      <c r="RVZ41" s="223"/>
      <c r="RWA41" s="223"/>
      <c r="RWB41" s="223"/>
      <c r="RWC41" s="223"/>
      <c r="RWD41" s="223"/>
      <c r="RWE41" s="223"/>
      <c r="RWF41" s="223"/>
      <c r="RWG41" s="223"/>
      <c r="RWH41" s="223"/>
      <c r="RWI41" s="223"/>
      <c r="RWJ41" s="223"/>
      <c r="RWK41" s="223"/>
      <c r="RWL41" s="223"/>
      <c r="RWM41" s="223"/>
      <c r="RWN41" s="223"/>
      <c r="RWO41" s="223"/>
      <c r="RWP41" s="223"/>
      <c r="RWQ41" s="223"/>
      <c r="RWR41" s="223"/>
      <c r="RWS41" s="223"/>
      <c r="RWT41" s="223"/>
      <c r="RWU41" s="223"/>
      <c r="RWV41" s="223"/>
      <c r="RWW41" s="223"/>
      <c r="RWX41" s="223"/>
      <c r="RWY41" s="223"/>
      <c r="RWZ41" s="223"/>
      <c r="RXA41" s="223"/>
      <c r="RXB41" s="223"/>
      <c r="RXC41" s="223"/>
      <c r="RXD41" s="223"/>
      <c r="RXE41" s="223"/>
      <c r="RXF41" s="223"/>
      <c r="RXG41" s="223"/>
      <c r="RXH41" s="223"/>
      <c r="RXI41" s="223"/>
      <c r="RXJ41" s="223"/>
      <c r="RXK41" s="223"/>
      <c r="RXL41" s="223"/>
      <c r="RXM41" s="223"/>
      <c r="RXN41" s="223"/>
      <c r="RXO41" s="223"/>
      <c r="RXP41" s="223"/>
      <c r="RXQ41" s="223"/>
      <c r="RXR41" s="223"/>
      <c r="RXS41" s="223"/>
      <c r="RXT41" s="223"/>
      <c r="RXU41" s="223"/>
      <c r="RXV41" s="223"/>
      <c r="RXW41" s="223"/>
      <c r="RXX41" s="223"/>
      <c r="RXY41" s="223"/>
      <c r="RXZ41" s="223"/>
      <c r="RYA41" s="223"/>
      <c r="RYB41" s="223"/>
      <c r="RYC41" s="223"/>
      <c r="RYD41" s="223"/>
      <c r="RYE41" s="223"/>
      <c r="RYF41" s="223"/>
      <c r="RYG41" s="223"/>
      <c r="RYH41" s="223"/>
      <c r="RYI41" s="223"/>
      <c r="RYJ41" s="223"/>
      <c r="RYK41" s="223"/>
      <c r="RYL41" s="223"/>
      <c r="RYM41" s="223"/>
      <c r="RYN41" s="223"/>
      <c r="RYO41" s="223"/>
      <c r="RYP41" s="223"/>
      <c r="RYQ41" s="223"/>
      <c r="RYR41" s="223"/>
      <c r="RYS41" s="223"/>
      <c r="RYT41" s="223"/>
      <c r="RYU41" s="223"/>
      <c r="RYV41" s="223"/>
      <c r="RYW41" s="223"/>
      <c r="RYX41" s="223"/>
      <c r="RYY41" s="223"/>
      <c r="RYZ41" s="223"/>
      <c r="RZA41" s="223"/>
      <c r="RZB41" s="223"/>
      <c r="RZC41" s="223"/>
      <c r="RZD41" s="223"/>
      <c r="RZE41" s="223"/>
      <c r="RZF41" s="223"/>
      <c r="RZG41" s="223"/>
      <c r="RZH41" s="223"/>
      <c r="RZI41" s="223"/>
      <c r="RZJ41" s="223"/>
      <c r="RZK41" s="223"/>
      <c r="RZL41" s="223"/>
      <c r="RZM41" s="223"/>
      <c r="RZN41" s="223"/>
      <c r="RZO41" s="223"/>
      <c r="RZP41" s="223"/>
      <c r="RZQ41" s="223"/>
      <c r="RZR41" s="223"/>
      <c r="RZS41" s="223"/>
      <c r="RZT41" s="223"/>
      <c r="RZU41" s="223"/>
      <c r="RZV41" s="223"/>
      <c r="RZW41" s="223"/>
      <c r="RZX41" s="223"/>
      <c r="RZY41" s="223"/>
      <c r="RZZ41" s="223"/>
      <c r="SAA41" s="223"/>
      <c r="SAB41" s="223"/>
      <c r="SAC41" s="223"/>
      <c r="SAD41" s="223"/>
      <c r="SAE41" s="223"/>
      <c r="SAF41" s="223"/>
      <c r="SAG41" s="223"/>
      <c r="SAH41" s="223"/>
      <c r="SAI41" s="223"/>
      <c r="SAJ41" s="223"/>
      <c r="SAK41" s="223"/>
      <c r="SAL41" s="223"/>
      <c r="SAM41" s="223"/>
      <c r="SAN41" s="223"/>
      <c r="SAO41" s="223"/>
      <c r="SAP41" s="223"/>
      <c r="SAQ41" s="223"/>
      <c r="SAR41" s="223"/>
      <c r="SAS41" s="223"/>
      <c r="SAT41" s="223"/>
      <c r="SAU41" s="223"/>
      <c r="SAV41" s="223"/>
      <c r="SAW41" s="223"/>
      <c r="SAX41" s="223"/>
      <c r="SAY41" s="223"/>
      <c r="SAZ41" s="223"/>
      <c r="SBA41" s="223"/>
      <c r="SBB41" s="223"/>
      <c r="SBC41" s="223"/>
      <c r="SBD41" s="223"/>
      <c r="SBE41" s="223"/>
      <c r="SBF41" s="223"/>
      <c r="SBG41" s="223"/>
      <c r="SBH41" s="223"/>
      <c r="SBI41" s="223"/>
      <c r="SBJ41" s="223"/>
      <c r="SBK41" s="223"/>
      <c r="SBL41" s="223"/>
      <c r="SBM41" s="223"/>
      <c r="SBN41" s="223"/>
      <c r="SBO41" s="223"/>
      <c r="SBP41" s="223"/>
      <c r="SBQ41" s="223"/>
      <c r="SBR41" s="223"/>
      <c r="SBS41" s="223"/>
      <c r="SBT41" s="223"/>
      <c r="SBU41" s="223"/>
      <c r="SBV41" s="223"/>
      <c r="SBW41" s="223"/>
      <c r="SBX41" s="223"/>
      <c r="SBY41" s="223"/>
      <c r="SBZ41" s="223"/>
      <c r="SCA41" s="223"/>
      <c r="SCB41" s="223"/>
      <c r="SCC41" s="223"/>
      <c r="SCD41" s="223"/>
      <c r="SCE41" s="223"/>
      <c r="SCF41" s="223"/>
      <c r="SCG41" s="223"/>
      <c r="SCH41" s="223"/>
      <c r="SCI41" s="223"/>
      <c r="SCJ41" s="223"/>
      <c r="SCK41" s="223"/>
      <c r="SCL41" s="223"/>
      <c r="SCM41" s="223"/>
      <c r="SCN41" s="223"/>
      <c r="SCO41" s="223"/>
      <c r="SCP41" s="223"/>
      <c r="SCQ41" s="223"/>
      <c r="SCR41" s="223"/>
      <c r="SCS41" s="223"/>
      <c r="SCT41" s="223"/>
      <c r="SCU41" s="223"/>
      <c r="SCV41" s="223"/>
      <c r="SCW41" s="223"/>
      <c r="SCX41" s="223"/>
      <c r="SCY41" s="223"/>
      <c r="SCZ41" s="223"/>
      <c r="SDA41" s="223"/>
      <c r="SDB41" s="223"/>
      <c r="SDC41" s="223"/>
      <c r="SDD41" s="223"/>
      <c r="SDE41" s="223"/>
      <c r="SDF41" s="223"/>
      <c r="SDG41" s="223"/>
      <c r="SDH41" s="223"/>
      <c r="SDI41" s="223"/>
      <c r="SDJ41" s="223"/>
      <c r="SDK41" s="223"/>
      <c r="SDL41" s="223"/>
      <c r="SDM41" s="223"/>
      <c r="SDN41" s="223"/>
      <c r="SDO41" s="223"/>
      <c r="SDP41" s="223"/>
      <c r="SDQ41" s="223"/>
      <c r="SDR41" s="223"/>
      <c r="SDS41" s="223"/>
      <c r="SDT41" s="223"/>
      <c r="SDU41" s="223"/>
      <c r="SDV41" s="223"/>
      <c r="SDW41" s="223"/>
      <c r="SDX41" s="223"/>
      <c r="SDY41" s="223"/>
      <c r="SDZ41" s="223"/>
      <c r="SEA41" s="223"/>
      <c r="SEB41" s="223"/>
      <c r="SEC41" s="223"/>
      <c r="SED41" s="223"/>
      <c r="SEE41" s="223"/>
      <c r="SEF41" s="223"/>
      <c r="SEG41" s="223"/>
      <c r="SEH41" s="223"/>
      <c r="SEI41" s="223"/>
      <c r="SEJ41" s="223"/>
      <c r="SEK41" s="223"/>
      <c r="SEL41" s="223"/>
      <c r="SEM41" s="223"/>
      <c r="SEN41" s="223"/>
      <c r="SEO41" s="223"/>
      <c r="SEP41" s="223"/>
      <c r="SEQ41" s="223"/>
      <c r="SER41" s="223"/>
      <c r="SES41" s="223"/>
      <c r="SET41" s="223"/>
      <c r="SEU41" s="223"/>
      <c r="SEV41" s="223"/>
      <c r="SEW41" s="223"/>
      <c r="SEX41" s="223"/>
      <c r="SEY41" s="223"/>
      <c r="SEZ41" s="223"/>
      <c r="SFA41" s="223"/>
      <c r="SFB41" s="223"/>
      <c r="SFC41" s="223"/>
      <c r="SFD41" s="223"/>
      <c r="SFE41" s="223"/>
      <c r="SFF41" s="223"/>
      <c r="SFG41" s="223"/>
      <c r="SFH41" s="223"/>
      <c r="SFI41" s="223"/>
      <c r="SFJ41" s="223"/>
      <c r="SFK41" s="223"/>
      <c r="SFL41" s="223"/>
      <c r="SFM41" s="223"/>
      <c r="SFN41" s="223"/>
      <c r="SFO41" s="223"/>
      <c r="SFP41" s="223"/>
      <c r="SFQ41" s="223"/>
      <c r="SFR41" s="223"/>
      <c r="SFS41" s="223"/>
      <c r="SFT41" s="223"/>
      <c r="SFU41" s="223"/>
      <c r="SFV41" s="223"/>
      <c r="SFW41" s="223"/>
      <c r="SFX41" s="223"/>
      <c r="SFY41" s="223"/>
      <c r="SFZ41" s="223"/>
      <c r="SGA41" s="223"/>
      <c r="SGB41" s="223"/>
      <c r="SGC41" s="223"/>
      <c r="SGD41" s="223"/>
      <c r="SGE41" s="223"/>
      <c r="SGF41" s="223"/>
      <c r="SGG41" s="223"/>
      <c r="SGH41" s="223"/>
      <c r="SGI41" s="223"/>
      <c r="SGJ41" s="223"/>
      <c r="SGK41" s="223"/>
      <c r="SGL41" s="223"/>
      <c r="SGM41" s="223"/>
      <c r="SGN41" s="223"/>
      <c r="SGO41" s="223"/>
      <c r="SGP41" s="223"/>
      <c r="SGQ41" s="223"/>
      <c r="SGR41" s="223"/>
      <c r="SGS41" s="223"/>
      <c r="SGT41" s="223"/>
      <c r="SGU41" s="223"/>
      <c r="SGV41" s="223"/>
      <c r="SGW41" s="223"/>
      <c r="SGX41" s="223"/>
      <c r="SGY41" s="223"/>
      <c r="SGZ41" s="223"/>
      <c r="SHA41" s="223"/>
      <c r="SHB41" s="223"/>
      <c r="SHC41" s="223"/>
      <c r="SHD41" s="223"/>
      <c r="SHE41" s="223"/>
      <c r="SHF41" s="223"/>
      <c r="SHG41" s="223"/>
      <c r="SHH41" s="223"/>
      <c r="SHI41" s="223"/>
      <c r="SHJ41" s="223"/>
      <c r="SHK41" s="223"/>
      <c r="SHL41" s="223"/>
      <c r="SHM41" s="223"/>
      <c r="SHN41" s="223"/>
      <c r="SHO41" s="223"/>
      <c r="SHP41" s="223"/>
      <c r="SHQ41" s="223"/>
      <c r="SHR41" s="223"/>
      <c r="SHS41" s="223"/>
      <c r="SHT41" s="223"/>
      <c r="SHU41" s="223"/>
      <c r="SHV41" s="223"/>
      <c r="SHW41" s="223"/>
      <c r="SHX41" s="223"/>
      <c r="SHY41" s="223"/>
      <c r="SHZ41" s="223"/>
      <c r="SIA41" s="223"/>
      <c r="SIB41" s="223"/>
      <c r="SIC41" s="223"/>
      <c r="SID41" s="223"/>
      <c r="SIE41" s="223"/>
      <c r="SIF41" s="223"/>
      <c r="SIG41" s="223"/>
      <c r="SIH41" s="223"/>
      <c r="SII41" s="223"/>
      <c r="SIJ41" s="223"/>
      <c r="SIK41" s="223"/>
      <c r="SIL41" s="223"/>
      <c r="SIM41" s="223"/>
      <c r="SIN41" s="223"/>
      <c r="SIO41" s="223"/>
      <c r="SIP41" s="223"/>
      <c r="SIQ41" s="223"/>
      <c r="SIR41" s="223"/>
      <c r="SIS41" s="223"/>
      <c r="SIT41" s="223"/>
      <c r="SIU41" s="223"/>
      <c r="SIV41" s="223"/>
      <c r="SIW41" s="223"/>
      <c r="SIX41" s="223"/>
      <c r="SIY41" s="223"/>
      <c r="SIZ41" s="223"/>
      <c r="SJA41" s="223"/>
      <c r="SJB41" s="223"/>
      <c r="SJC41" s="223"/>
      <c r="SJD41" s="223"/>
      <c r="SJE41" s="223"/>
      <c r="SJF41" s="223"/>
      <c r="SJG41" s="223"/>
      <c r="SJH41" s="223"/>
      <c r="SJI41" s="223"/>
      <c r="SJJ41" s="223"/>
      <c r="SJK41" s="223"/>
      <c r="SJL41" s="223"/>
      <c r="SJM41" s="223"/>
      <c r="SJN41" s="223"/>
      <c r="SJO41" s="223"/>
      <c r="SJP41" s="223"/>
      <c r="SJQ41" s="223"/>
      <c r="SJR41" s="223"/>
      <c r="SJS41" s="223"/>
      <c r="SJT41" s="223"/>
      <c r="SJU41" s="223"/>
      <c r="SJV41" s="223"/>
      <c r="SJW41" s="223"/>
      <c r="SJX41" s="223"/>
      <c r="SJY41" s="223"/>
      <c r="SJZ41" s="223"/>
      <c r="SKA41" s="223"/>
      <c r="SKB41" s="223"/>
      <c r="SKC41" s="223"/>
      <c r="SKD41" s="223"/>
      <c r="SKE41" s="223"/>
      <c r="SKF41" s="223"/>
      <c r="SKG41" s="223"/>
      <c r="SKH41" s="223"/>
      <c r="SKI41" s="223"/>
      <c r="SKJ41" s="223"/>
      <c r="SKK41" s="223"/>
      <c r="SKL41" s="223"/>
      <c r="SKM41" s="223"/>
      <c r="SKN41" s="223"/>
      <c r="SKO41" s="223"/>
      <c r="SKP41" s="223"/>
      <c r="SKQ41" s="223"/>
      <c r="SKR41" s="223"/>
      <c r="SKS41" s="223"/>
      <c r="SKT41" s="223"/>
      <c r="SKU41" s="223"/>
      <c r="SKV41" s="223"/>
      <c r="SKW41" s="223"/>
      <c r="SKX41" s="223"/>
      <c r="SKY41" s="223"/>
      <c r="SKZ41" s="223"/>
      <c r="SLA41" s="223"/>
      <c r="SLB41" s="223"/>
      <c r="SLC41" s="223"/>
      <c r="SLD41" s="223"/>
      <c r="SLE41" s="223"/>
      <c r="SLF41" s="223"/>
      <c r="SLG41" s="223"/>
      <c r="SLH41" s="223"/>
      <c r="SLI41" s="223"/>
      <c r="SLJ41" s="223"/>
      <c r="SLK41" s="223"/>
      <c r="SLL41" s="223"/>
      <c r="SLM41" s="223"/>
      <c r="SLN41" s="223"/>
      <c r="SLO41" s="223"/>
      <c r="SLP41" s="223"/>
      <c r="SLQ41" s="223"/>
      <c r="SLR41" s="223"/>
      <c r="SLS41" s="223"/>
      <c r="SLT41" s="223"/>
      <c r="SLU41" s="223"/>
      <c r="SLV41" s="223"/>
      <c r="SLW41" s="223"/>
      <c r="SLX41" s="223"/>
      <c r="SLY41" s="223"/>
      <c r="SLZ41" s="223"/>
      <c r="SMA41" s="223"/>
      <c r="SMB41" s="223"/>
      <c r="SMC41" s="223"/>
      <c r="SMD41" s="223"/>
      <c r="SME41" s="223"/>
      <c r="SMF41" s="223"/>
      <c r="SMG41" s="223"/>
      <c r="SMH41" s="223"/>
      <c r="SMI41" s="223"/>
      <c r="SMJ41" s="223"/>
      <c r="SMK41" s="223"/>
      <c r="SML41" s="223"/>
      <c r="SMM41" s="223"/>
      <c r="SMN41" s="223"/>
      <c r="SMO41" s="223"/>
      <c r="SMP41" s="223"/>
      <c r="SMQ41" s="223"/>
      <c r="SMR41" s="223"/>
      <c r="SMS41" s="223"/>
      <c r="SMT41" s="223"/>
      <c r="SMU41" s="223"/>
      <c r="SMV41" s="223"/>
      <c r="SMW41" s="223"/>
      <c r="SMX41" s="223"/>
      <c r="SMY41" s="223"/>
      <c r="SMZ41" s="223"/>
      <c r="SNA41" s="223"/>
      <c r="SNB41" s="223"/>
      <c r="SNC41" s="223"/>
      <c r="SND41" s="223"/>
      <c r="SNE41" s="223"/>
      <c r="SNF41" s="223"/>
      <c r="SNG41" s="223"/>
      <c r="SNH41" s="223"/>
      <c r="SNI41" s="223"/>
      <c r="SNJ41" s="223"/>
      <c r="SNK41" s="223"/>
      <c r="SNL41" s="223"/>
      <c r="SNM41" s="223"/>
      <c r="SNN41" s="223"/>
      <c r="SNO41" s="223"/>
      <c r="SNP41" s="223"/>
      <c r="SNQ41" s="223"/>
      <c r="SNR41" s="223"/>
      <c r="SNS41" s="223"/>
      <c r="SNT41" s="223"/>
      <c r="SNU41" s="223"/>
      <c r="SNV41" s="223"/>
      <c r="SNW41" s="223"/>
      <c r="SNX41" s="223"/>
      <c r="SNY41" s="223"/>
      <c r="SNZ41" s="223"/>
      <c r="SOA41" s="223"/>
      <c r="SOB41" s="223"/>
      <c r="SOC41" s="223"/>
      <c r="SOD41" s="223"/>
      <c r="SOE41" s="223"/>
      <c r="SOF41" s="223"/>
      <c r="SOG41" s="223"/>
      <c r="SOH41" s="223"/>
      <c r="SOI41" s="223"/>
      <c r="SOJ41" s="223"/>
      <c r="SOK41" s="223"/>
      <c r="SOL41" s="223"/>
      <c r="SOM41" s="223"/>
      <c r="SON41" s="223"/>
      <c r="SOO41" s="223"/>
      <c r="SOP41" s="223"/>
      <c r="SOQ41" s="223"/>
      <c r="SOR41" s="223"/>
      <c r="SOS41" s="223"/>
      <c r="SOT41" s="223"/>
      <c r="SOU41" s="223"/>
      <c r="SOV41" s="223"/>
      <c r="SOW41" s="223"/>
      <c r="SOX41" s="223"/>
      <c r="SOY41" s="223"/>
      <c r="SOZ41" s="223"/>
      <c r="SPA41" s="223"/>
      <c r="SPB41" s="223"/>
      <c r="SPC41" s="223"/>
      <c r="SPD41" s="223"/>
      <c r="SPE41" s="223"/>
      <c r="SPF41" s="223"/>
      <c r="SPG41" s="223"/>
      <c r="SPH41" s="223"/>
      <c r="SPI41" s="223"/>
      <c r="SPJ41" s="223"/>
      <c r="SPK41" s="223"/>
      <c r="SPL41" s="223"/>
      <c r="SPM41" s="223"/>
      <c r="SPN41" s="223"/>
      <c r="SPO41" s="223"/>
      <c r="SPP41" s="223"/>
      <c r="SPQ41" s="223"/>
      <c r="SPR41" s="223"/>
      <c r="SPS41" s="223"/>
      <c r="SPT41" s="223"/>
      <c r="SPU41" s="223"/>
      <c r="SPV41" s="223"/>
      <c r="SPW41" s="223"/>
      <c r="SPX41" s="223"/>
      <c r="SPY41" s="223"/>
      <c r="SPZ41" s="223"/>
      <c r="SQA41" s="223"/>
      <c r="SQB41" s="223"/>
      <c r="SQC41" s="223"/>
      <c r="SQD41" s="223"/>
      <c r="SQE41" s="223"/>
      <c r="SQF41" s="223"/>
      <c r="SQG41" s="223"/>
      <c r="SQH41" s="223"/>
      <c r="SQI41" s="223"/>
      <c r="SQJ41" s="223"/>
      <c r="SQK41" s="223"/>
      <c r="SQL41" s="223"/>
      <c r="SQM41" s="223"/>
      <c r="SQN41" s="223"/>
      <c r="SQO41" s="223"/>
      <c r="SQP41" s="223"/>
      <c r="SQQ41" s="223"/>
      <c r="SQR41" s="223"/>
      <c r="SQS41" s="223"/>
      <c r="SQT41" s="223"/>
      <c r="SQU41" s="223"/>
      <c r="SQV41" s="223"/>
      <c r="SQW41" s="223"/>
      <c r="SQX41" s="223"/>
      <c r="SQY41" s="223"/>
      <c r="SQZ41" s="223"/>
      <c r="SRA41" s="223"/>
      <c r="SRB41" s="223"/>
      <c r="SRC41" s="223"/>
      <c r="SRD41" s="223"/>
      <c r="SRE41" s="223"/>
      <c r="SRF41" s="223"/>
      <c r="SRG41" s="223"/>
      <c r="SRH41" s="223"/>
      <c r="SRI41" s="223"/>
      <c r="SRJ41" s="223"/>
      <c r="SRK41" s="223"/>
      <c r="SRL41" s="223"/>
      <c r="SRM41" s="223"/>
      <c r="SRN41" s="223"/>
      <c r="SRO41" s="223"/>
      <c r="SRP41" s="223"/>
      <c r="SRQ41" s="223"/>
      <c r="SRR41" s="223"/>
      <c r="SRS41" s="223"/>
      <c r="SRT41" s="223"/>
      <c r="SRU41" s="223"/>
      <c r="SRV41" s="223"/>
      <c r="SRW41" s="223"/>
      <c r="SRX41" s="223"/>
      <c r="SRY41" s="223"/>
      <c r="SRZ41" s="223"/>
      <c r="SSA41" s="223"/>
      <c r="SSB41" s="223"/>
      <c r="SSC41" s="223"/>
      <c r="SSD41" s="223"/>
      <c r="SSE41" s="223"/>
      <c r="SSF41" s="223"/>
      <c r="SSG41" s="223"/>
      <c r="SSH41" s="223"/>
      <c r="SSI41" s="223"/>
      <c r="SSJ41" s="223"/>
      <c r="SSK41" s="223"/>
      <c r="SSL41" s="223"/>
      <c r="SSM41" s="223"/>
      <c r="SSN41" s="223"/>
      <c r="SSO41" s="223"/>
      <c r="SSP41" s="223"/>
      <c r="SSQ41" s="223"/>
      <c r="SSR41" s="223"/>
      <c r="SSS41" s="223"/>
      <c r="SST41" s="223"/>
      <c r="SSU41" s="223"/>
      <c r="SSV41" s="223"/>
      <c r="SSW41" s="223"/>
      <c r="SSX41" s="223"/>
      <c r="SSY41" s="223"/>
      <c r="SSZ41" s="223"/>
      <c r="STA41" s="223"/>
      <c r="STB41" s="223"/>
      <c r="STC41" s="223"/>
      <c r="STD41" s="223"/>
      <c r="STE41" s="223"/>
      <c r="STF41" s="223"/>
      <c r="STG41" s="223"/>
      <c r="STH41" s="223"/>
      <c r="STI41" s="223"/>
      <c r="STJ41" s="223"/>
      <c r="STK41" s="223"/>
      <c r="STL41" s="223"/>
      <c r="STM41" s="223"/>
      <c r="STN41" s="223"/>
      <c r="STO41" s="223"/>
      <c r="STP41" s="223"/>
      <c r="STQ41" s="223"/>
      <c r="STR41" s="223"/>
      <c r="STS41" s="223"/>
      <c r="STT41" s="223"/>
      <c r="STU41" s="223"/>
      <c r="STV41" s="223"/>
      <c r="STW41" s="223"/>
      <c r="STX41" s="223"/>
      <c r="STY41" s="223"/>
      <c r="STZ41" s="223"/>
      <c r="SUA41" s="223"/>
      <c r="SUB41" s="223"/>
      <c r="SUC41" s="223"/>
      <c r="SUD41" s="223"/>
      <c r="SUE41" s="223"/>
      <c r="SUF41" s="223"/>
      <c r="SUG41" s="223"/>
      <c r="SUH41" s="223"/>
      <c r="SUI41" s="223"/>
      <c r="SUJ41" s="223"/>
      <c r="SUK41" s="223"/>
      <c r="SUL41" s="223"/>
      <c r="SUM41" s="223"/>
      <c r="SUN41" s="223"/>
      <c r="SUO41" s="223"/>
      <c r="SUP41" s="223"/>
      <c r="SUQ41" s="223"/>
      <c r="SUR41" s="223"/>
      <c r="SUS41" s="223"/>
      <c r="SUT41" s="223"/>
      <c r="SUU41" s="223"/>
      <c r="SUV41" s="223"/>
      <c r="SUW41" s="223"/>
      <c r="SUX41" s="223"/>
      <c r="SUY41" s="223"/>
      <c r="SUZ41" s="223"/>
      <c r="SVA41" s="223"/>
      <c r="SVB41" s="223"/>
      <c r="SVC41" s="223"/>
      <c r="SVD41" s="223"/>
      <c r="SVE41" s="223"/>
      <c r="SVF41" s="223"/>
      <c r="SVG41" s="223"/>
      <c r="SVH41" s="223"/>
      <c r="SVI41" s="223"/>
      <c r="SVJ41" s="223"/>
      <c r="SVK41" s="223"/>
      <c r="SVL41" s="223"/>
      <c r="SVM41" s="223"/>
      <c r="SVN41" s="223"/>
      <c r="SVO41" s="223"/>
      <c r="SVP41" s="223"/>
      <c r="SVQ41" s="223"/>
      <c r="SVR41" s="223"/>
      <c r="SVS41" s="223"/>
      <c r="SVT41" s="223"/>
      <c r="SVU41" s="223"/>
      <c r="SVV41" s="223"/>
      <c r="SVW41" s="223"/>
      <c r="SVX41" s="223"/>
      <c r="SVY41" s="223"/>
      <c r="SVZ41" s="223"/>
      <c r="SWA41" s="223"/>
      <c r="SWB41" s="223"/>
      <c r="SWC41" s="223"/>
      <c r="SWD41" s="223"/>
      <c r="SWE41" s="223"/>
      <c r="SWF41" s="223"/>
      <c r="SWG41" s="223"/>
      <c r="SWH41" s="223"/>
      <c r="SWI41" s="223"/>
      <c r="SWJ41" s="223"/>
      <c r="SWK41" s="223"/>
      <c r="SWL41" s="223"/>
      <c r="SWM41" s="223"/>
      <c r="SWN41" s="223"/>
      <c r="SWO41" s="223"/>
      <c r="SWP41" s="223"/>
      <c r="SWQ41" s="223"/>
      <c r="SWR41" s="223"/>
      <c r="SWS41" s="223"/>
      <c r="SWT41" s="223"/>
      <c r="SWU41" s="223"/>
      <c r="SWV41" s="223"/>
      <c r="SWW41" s="223"/>
      <c r="SWX41" s="223"/>
      <c r="SWY41" s="223"/>
      <c r="SWZ41" s="223"/>
      <c r="SXA41" s="223"/>
      <c r="SXB41" s="223"/>
      <c r="SXC41" s="223"/>
      <c r="SXD41" s="223"/>
      <c r="SXE41" s="223"/>
      <c r="SXF41" s="223"/>
      <c r="SXG41" s="223"/>
      <c r="SXH41" s="223"/>
      <c r="SXI41" s="223"/>
      <c r="SXJ41" s="223"/>
      <c r="SXK41" s="223"/>
      <c r="SXL41" s="223"/>
      <c r="SXM41" s="223"/>
      <c r="SXN41" s="223"/>
      <c r="SXO41" s="223"/>
      <c r="SXP41" s="223"/>
      <c r="SXQ41" s="223"/>
      <c r="SXR41" s="223"/>
      <c r="SXS41" s="223"/>
      <c r="SXT41" s="223"/>
      <c r="SXU41" s="223"/>
      <c r="SXV41" s="223"/>
      <c r="SXW41" s="223"/>
      <c r="SXX41" s="223"/>
      <c r="SXY41" s="223"/>
      <c r="SXZ41" s="223"/>
      <c r="SYA41" s="223"/>
      <c r="SYB41" s="223"/>
      <c r="SYC41" s="223"/>
      <c r="SYD41" s="223"/>
      <c r="SYE41" s="223"/>
      <c r="SYF41" s="223"/>
      <c r="SYG41" s="223"/>
      <c r="SYH41" s="223"/>
      <c r="SYI41" s="223"/>
      <c r="SYJ41" s="223"/>
      <c r="SYK41" s="223"/>
      <c r="SYL41" s="223"/>
      <c r="SYM41" s="223"/>
      <c r="SYN41" s="223"/>
      <c r="SYO41" s="223"/>
      <c r="SYP41" s="223"/>
      <c r="SYQ41" s="223"/>
      <c r="SYR41" s="223"/>
      <c r="SYS41" s="223"/>
      <c r="SYT41" s="223"/>
      <c r="SYU41" s="223"/>
      <c r="SYV41" s="223"/>
      <c r="SYW41" s="223"/>
      <c r="SYX41" s="223"/>
      <c r="SYY41" s="223"/>
      <c r="SYZ41" s="223"/>
      <c r="SZA41" s="223"/>
      <c r="SZB41" s="223"/>
      <c r="SZC41" s="223"/>
      <c r="SZD41" s="223"/>
      <c r="SZE41" s="223"/>
      <c r="SZF41" s="223"/>
      <c r="SZG41" s="223"/>
      <c r="SZH41" s="223"/>
      <c r="SZI41" s="223"/>
      <c r="SZJ41" s="223"/>
      <c r="SZK41" s="223"/>
      <c r="SZL41" s="223"/>
      <c r="SZM41" s="223"/>
      <c r="SZN41" s="223"/>
      <c r="SZO41" s="223"/>
      <c r="SZP41" s="223"/>
      <c r="SZQ41" s="223"/>
      <c r="SZR41" s="223"/>
      <c r="SZS41" s="223"/>
      <c r="SZT41" s="223"/>
      <c r="SZU41" s="223"/>
      <c r="SZV41" s="223"/>
      <c r="SZW41" s="223"/>
      <c r="SZX41" s="223"/>
      <c r="SZY41" s="223"/>
      <c r="SZZ41" s="223"/>
      <c r="TAA41" s="223"/>
      <c r="TAB41" s="223"/>
      <c r="TAC41" s="223"/>
      <c r="TAD41" s="223"/>
      <c r="TAE41" s="223"/>
      <c r="TAF41" s="223"/>
      <c r="TAG41" s="223"/>
      <c r="TAH41" s="223"/>
      <c r="TAI41" s="223"/>
      <c r="TAJ41" s="223"/>
      <c r="TAK41" s="223"/>
      <c r="TAL41" s="223"/>
      <c r="TAM41" s="223"/>
      <c r="TAN41" s="223"/>
      <c r="TAO41" s="223"/>
      <c r="TAP41" s="223"/>
      <c r="TAQ41" s="223"/>
      <c r="TAR41" s="223"/>
      <c r="TAS41" s="223"/>
      <c r="TAT41" s="223"/>
      <c r="TAU41" s="223"/>
      <c r="TAV41" s="223"/>
      <c r="TAW41" s="223"/>
      <c r="TAX41" s="223"/>
      <c r="TAY41" s="223"/>
      <c r="TAZ41" s="223"/>
      <c r="TBA41" s="223"/>
      <c r="TBB41" s="223"/>
      <c r="TBC41" s="223"/>
      <c r="TBD41" s="223"/>
      <c r="TBE41" s="223"/>
      <c r="TBF41" s="223"/>
      <c r="TBG41" s="223"/>
      <c r="TBH41" s="223"/>
      <c r="TBI41" s="223"/>
      <c r="TBJ41" s="223"/>
      <c r="TBK41" s="223"/>
      <c r="TBL41" s="223"/>
      <c r="TBM41" s="223"/>
      <c r="TBN41" s="223"/>
      <c r="TBO41" s="223"/>
      <c r="TBP41" s="223"/>
      <c r="TBQ41" s="223"/>
      <c r="TBR41" s="223"/>
      <c r="TBS41" s="223"/>
      <c r="TBT41" s="223"/>
      <c r="TBU41" s="223"/>
      <c r="TBV41" s="223"/>
      <c r="TBW41" s="223"/>
      <c r="TBX41" s="223"/>
      <c r="TBY41" s="223"/>
      <c r="TBZ41" s="223"/>
      <c r="TCA41" s="223"/>
      <c r="TCB41" s="223"/>
      <c r="TCC41" s="223"/>
      <c r="TCD41" s="223"/>
      <c r="TCE41" s="223"/>
      <c r="TCF41" s="223"/>
      <c r="TCG41" s="223"/>
      <c r="TCH41" s="223"/>
      <c r="TCI41" s="223"/>
      <c r="TCJ41" s="223"/>
      <c r="TCK41" s="223"/>
      <c r="TCL41" s="223"/>
      <c r="TCM41" s="223"/>
      <c r="TCN41" s="223"/>
      <c r="TCO41" s="223"/>
      <c r="TCP41" s="223"/>
      <c r="TCQ41" s="223"/>
      <c r="TCR41" s="223"/>
      <c r="TCS41" s="223"/>
      <c r="TCT41" s="223"/>
      <c r="TCU41" s="223"/>
      <c r="TCV41" s="223"/>
      <c r="TCW41" s="223"/>
      <c r="TCX41" s="223"/>
      <c r="TCY41" s="223"/>
      <c r="TCZ41" s="223"/>
      <c r="TDA41" s="223"/>
      <c r="TDB41" s="223"/>
      <c r="TDC41" s="223"/>
      <c r="TDD41" s="223"/>
      <c r="TDE41" s="223"/>
      <c r="TDF41" s="223"/>
      <c r="TDG41" s="223"/>
      <c r="TDH41" s="223"/>
      <c r="TDI41" s="223"/>
      <c r="TDJ41" s="223"/>
      <c r="TDK41" s="223"/>
      <c r="TDL41" s="223"/>
      <c r="TDM41" s="223"/>
      <c r="TDN41" s="223"/>
      <c r="TDO41" s="223"/>
      <c r="TDP41" s="223"/>
      <c r="TDQ41" s="223"/>
      <c r="TDR41" s="223"/>
      <c r="TDS41" s="223"/>
      <c r="TDT41" s="223"/>
      <c r="TDU41" s="223"/>
      <c r="TDV41" s="223"/>
      <c r="TDW41" s="223"/>
      <c r="TDX41" s="223"/>
      <c r="TDY41" s="223"/>
      <c r="TDZ41" s="223"/>
      <c r="TEA41" s="223"/>
      <c r="TEB41" s="223"/>
      <c r="TEC41" s="223"/>
      <c r="TED41" s="223"/>
      <c r="TEE41" s="223"/>
      <c r="TEF41" s="223"/>
      <c r="TEG41" s="223"/>
      <c r="TEH41" s="223"/>
      <c r="TEI41" s="223"/>
      <c r="TEJ41" s="223"/>
      <c r="TEK41" s="223"/>
      <c r="TEL41" s="223"/>
      <c r="TEM41" s="223"/>
      <c r="TEN41" s="223"/>
      <c r="TEO41" s="223"/>
      <c r="TEP41" s="223"/>
      <c r="TEQ41" s="223"/>
      <c r="TER41" s="223"/>
      <c r="TES41" s="223"/>
      <c r="TET41" s="223"/>
      <c r="TEU41" s="223"/>
      <c r="TEV41" s="223"/>
      <c r="TEW41" s="223"/>
      <c r="TEX41" s="223"/>
      <c r="TEY41" s="223"/>
      <c r="TEZ41" s="223"/>
      <c r="TFA41" s="223"/>
      <c r="TFB41" s="223"/>
      <c r="TFC41" s="223"/>
      <c r="TFD41" s="223"/>
      <c r="TFE41" s="223"/>
      <c r="TFF41" s="223"/>
      <c r="TFG41" s="223"/>
      <c r="TFH41" s="223"/>
      <c r="TFI41" s="223"/>
      <c r="TFJ41" s="223"/>
      <c r="TFK41" s="223"/>
      <c r="TFL41" s="223"/>
      <c r="TFM41" s="223"/>
      <c r="TFN41" s="223"/>
      <c r="TFO41" s="223"/>
      <c r="TFP41" s="223"/>
      <c r="TFQ41" s="223"/>
      <c r="TFR41" s="223"/>
      <c r="TFS41" s="223"/>
      <c r="TFT41" s="223"/>
      <c r="TFU41" s="223"/>
      <c r="TFV41" s="223"/>
      <c r="TFW41" s="223"/>
      <c r="TFX41" s="223"/>
      <c r="TFY41" s="223"/>
      <c r="TFZ41" s="223"/>
      <c r="TGA41" s="223"/>
      <c r="TGB41" s="223"/>
      <c r="TGC41" s="223"/>
      <c r="TGD41" s="223"/>
      <c r="TGE41" s="223"/>
      <c r="TGF41" s="223"/>
      <c r="TGG41" s="223"/>
      <c r="TGH41" s="223"/>
      <c r="TGI41" s="223"/>
      <c r="TGJ41" s="223"/>
      <c r="TGK41" s="223"/>
      <c r="TGL41" s="223"/>
      <c r="TGM41" s="223"/>
      <c r="TGN41" s="223"/>
      <c r="TGO41" s="223"/>
      <c r="TGP41" s="223"/>
      <c r="TGQ41" s="223"/>
      <c r="TGR41" s="223"/>
      <c r="TGS41" s="223"/>
      <c r="TGT41" s="223"/>
      <c r="TGU41" s="223"/>
      <c r="TGV41" s="223"/>
      <c r="TGW41" s="223"/>
      <c r="TGX41" s="223"/>
      <c r="TGY41" s="223"/>
      <c r="TGZ41" s="223"/>
      <c r="THA41" s="223"/>
      <c r="THB41" s="223"/>
      <c r="THC41" s="223"/>
      <c r="THD41" s="223"/>
      <c r="THE41" s="223"/>
      <c r="THF41" s="223"/>
      <c r="THG41" s="223"/>
      <c r="THH41" s="223"/>
      <c r="THI41" s="223"/>
      <c r="THJ41" s="223"/>
      <c r="THK41" s="223"/>
      <c r="THL41" s="223"/>
      <c r="THM41" s="223"/>
      <c r="THN41" s="223"/>
      <c r="THO41" s="223"/>
      <c r="THP41" s="223"/>
      <c r="THQ41" s="223"/>
      <c r="THR41" s="223"/>
      <c r="THS41" s="223"/>
      <c r="THT41" s="223"/>
      <c r="THU41" s="223"/>
      <c r="THV41" s="223"/>
      <c r="THW41" s="223"/>
      <c r="THX41" s="223"/>
      <c r="THY41" s="223"/>
      <c r="THZ41" s="223"/>
      <c r="TIA41" s="223"/>
      <c r="TIB41" s="223"/>
      <c r="TIC41" s="223"/>
      <c r="TID41" s="223"/>
      <c r="TIE41" s="223"/>
      <c r="TIF41" s="223"/>
      <c r="TIG41" s="223"/>
      <c r="TIH41" s="223"/>
      <c r="TII41" s="223"/>
      <c r="TIJ41" s="223"/>
      <c r="TIK41" s="223"/>
      <c r="TIL41" s="223"/>
      <c r="TIM41" s="223"/>
      <c r="TIN41" s="223"/>
      <c r="TIO41" s="223"/>
      <c r="TIP41" s="223"/>
      <c r="TIQ41" s="223"/>
      <c r="TIR41" s="223"/>
      <c r="TIS41" s="223"/>
      <c r="TIT41" s="223"/>
      <c r="TIU41" s="223"/>
      <c r="TIV41" s="223"/>
      <c r="TIW41" s="223"/>
      <c r="TIX41" s="223"/>
      <c r="TIY41" s="223"/>
      <c r="TIZ41" s="223"/>
      <c r="TJA41" s="223"/>
      <c r="TJB41" s="223"/>
      <c r="TJC41" s="223"/>
      <c r="TJD41" s="223"/>
      <c r="TJE41" s="223"/>
      <c r="TJF41" s="223"/>
      <c r="TJG41" s="223"/>
      <c r="TJH41" s="223"/>
      <c r="TJI41" s="223"/>
      <c r="TJJ41" s="223"/>
      <c r="TJK41" s="223"/>
      <c r="TJL41" s="223"/>
      <c r="TJM41" s="223"/>
      <c r="TJN41" s="223"/>
      <c r="TJO41" s="223"/>
      <c r="TJP41" s="223"/>
      <c r="TJQ41" s="223"/>
      <c r="TJR41" s="223"/>
      <c r="TJS41" s="223"/>
      <c r="TJT41" s="223"/>
      <c r="TJU41" s="223"/>
      <c r="TJV41" s="223"/>
      <c r="TJW41" s="223"/>
      <c r="TJX41" s="223"/>
      <c r="TJY41" s="223"/>
      <c r="TJZ41" s="223"/>
      <c r="TKA41" s="223"/>
      <c r="TKB41" s="223"/>
      <c r="TKC41" s="223"/>
      <c r="TKD41" s="223"/>
      <c r="TKE41" s="223"/>
      <c r="TKF41" s="223"/>
      <c r="TKG41" s="223"/>
      <c r="TKH41" s="223"/>
      <c r="TKI41" s="223"/>
      <c r="TKJ41" s="223"/>
      <c r="TKK41" s="223"/>
      <c r="TKL41" s="223"/>
      <c r="TKM41" s="223"/>
      <c r="TKN41" s="223"/>
      <c r="TKO41" s="223"/>
      <c r="TKP41" s="223"/>
      <c r="TKQ41" s="223"/>
      <c r="TKR41" s="223"/>
      <c r="TKS41" s="223"/>
      <c r="TKT41" s="223"/>
      <c r="TKU41" s="223"/>
      <c r="TKV41" s="223"/>
      <c r="TKW41" s="223"/>
      <c r="TKX41" s="223"/>
      <c r="TKY41" s="223"/>
      <c r="TKZ41" s="223"/>
      <c r="TLA41" s="223"/>
      <c r="TLB41" s="223"/>
      <c r="TLC41" s="223"/>
      <c r="TLD41" s="223"/>
      <c r="TLE41" s="223"/>
      <c r="TLF41" s="223"/>
      <c r="TLG41" s="223"/>
      <c r="TLH41" s="223"/>
      <c r="TLI41" s="223"/>
      <c r="TLJ41" s="223"/>
      <c r="TLK41" s="223"/>
      <c r="TLL41" s="223"/>
      <c r="TLM41" s="223"/>
      <c r="TLN41" s="223"/>
      <c r="TLO41" s="223"/>
      <c r="TLP41" s="223"/>
      <c r="TLQ41" s="223"/>
      <c r="TLR41" s="223"/>
      <c r="TLS41" s="223"/>
      <c r="TLT41" s="223"/>
      <c r="TLU41" s="223"/>
      <c r="TLV41" s="223"/>
      <c r="TLW41" s="223"/>
      <c r="TLX41" s="223"/>
      <c r="TLY41" s="223"/>
      <c r="TLZ41" s="223"/>
      <c r="TMA41" s="223"/>
      <c r="TMB41" s="223"/>
      <c r="TMC41" s="223"/>
      <c r="TMD41" s="223"/>
      <c r="TME41" s="223"/>
      <c r="TMF41" s="223"/>
      <c r="TMG41" s="223"/>
      <c r="TMH41" s="223"/>
      <c r="TMI41" s="223"/>
      <c r="TMJ41" s="223"/>
      <c r="TMK41" s="223"/>
      <c r="TML41" s="223"/>
      <c r="TMM41" s="223"/>
      <c r="TMN41" s="223"/>
      <c r="TMO41" s="223"/>
      <c r="TMP41" s="223"/>
      <c r="TMQ41" s="223"/>
      <c r="TMR41" s="223"/>
      <c r="TMS41" s="223"/>
      <c r="TMT41" s="223"/>
      <c r="TMU41" s="223"/>
      <c r="TMV41" s="223"/>
      <c r="TMW41" s="223"/>
      <c r="TMX41" s="223"/>
      <c r="TMY41" s="223"/>
      <c r="TMZ41" s="223"/>
      <c r="TNA41" s="223"/>
      <c r="TNB41" s="223"/>
      <c r="TNC41" s="223"/>
      <c r="TND41" s="223"/>
      <c r="TNE41" s="223"/>
      <c r="TNF41" s="223"/>
      <c r="TNG41" s="223"/>
      <c r="TNH41" s="223"/>
      <c r="TNI41" s="223"/>
      <c r="TNJ41" s="223"/>
      <c r="TNK41" s="223"/>
      <c r="TNL41" s="223"/>
      <c r="TNM41" s="223"/>
      <c r="TNN41" s="223"/>
      <c r="TNO41" s="223"/>
      <c r="TNP41" s="223"/>
      <c r="TNQ41" s="223"/>
      <c r="TNR41" s="223"/>
      <c r="TNS41" s="223"/>
      <c r="TNT41" s="223"/>
      <c r="TNU41" s="223"/>
      <c r="TNV41" s="223"/>
      <c r="TNW41" s="223"/>
      <c r="TNX41" s="223"/>
      <c r="TNY41" s="223"/>
      <c r="TNZ41" s="223"/>
      <c r="TOA41" s="223"/>
      <c r="TOB41" s="223"/>
      <c r="TOC41" s="223"/>
      <c r="TOD41" s="223"/>
      <c r="TOE41" s="223"/>
      <c r="TOF41" s="223"/>
      <c r="TOG41" s="223"/>
      <c r="TOH41" s="223"/>
      <c r="TOI41" s="223"/>
      <c r="TOJ41" s="223"/>
      <c r="TOK41" s="223"/>
      <c r="TOL41" s="223"/>
      <c r="TOM41" s="223"/>
      <c r="TON41" s="223"/>
      <c r="TOO41" s="223"/>
      <c r="TOP41" s="223"/>
      <c r="TOQ41" s="223"/>
      <c r="TOR41" s="223"/>
      <c r="TOS41" s="223"/>
      <c r="TOT41" s="223"/>
      <c r="TOU41" s="223"/>
      <c r="TOV41" s="223"/>
      <c r="TOW41" s="223"/>
      <c r="TOX41" s="223"/>
      <c r="TOY41" s="223"/>
      <c r="TOZ41" s="223"/>
      <c r="TPA41" s="223"/>
      <c r="TPB41" s="223"/>
      <c r="TPC41" s="223"/>
      <c r="TPD41" s="223"/>
      <c r="TPE41" s="223"/>
      <c r="TPF41" s="223"/>
      <c r="TPG41" s="223"/>
      <c r="TPH41" s="223"/>
      <c r="TPI41" s="223"/>
      <c r="TPJ41" s="223"/>
      <c r="TPK41" s="223"/>
      <c r="TPL41" s="223"/>
      <c r="TPM41" s="223"/>
      <c r="TPN41" s="223"/>
      <c r="TPO41" s="223"/>
      <c r="TPP41" s="223"/>
      <c r="TPQ41" s="223"/>
      <c r="TPR41" s="223"/>
      <c r="TPS41" s="223"/>
      <c r="TPT41" s="223"/>
      <c r="TPU41" s="223"/>
      <c r="TPV41" s="223"/>
      <c r="TPW41" s="223"/>
      <c r="TPX41" s="223"/>
      <c r="TPY41" s="223"/>
      <c r="TPZ41" s="223"/>
      <c r="TQA41" s="223"/>
      <c r="TQB41" s="223"/>
      <c r="TQC41" s="223"/>
      <c r="TQD41" s="223"/>
      <c r="TQE41" s="223"/>
      <c r="TQF41" s="223"/>
      <c r="TQG41" s="223"/>
      <c r="TQH41" s="223"/>
      <c r="TQI41" s="223"/>
      <c r="TQJ41" s="223"/>
      <c r="TQK41" s="223"/>
      <c r="TQL41" s="223"/>
      <c r="TQM41" s="223"/>
      <c r="TQN41" s="223"/>
      <c r="TQO41" s="223"/>
      <c r="TQP41" s="223"/>
      <c r="TQQ41" s="223"/>
      <c r="TQR41" s="223"/>
      <c r="TQS41" s="223"/>
      <c r="TQT41" s="223"/>
      <c r="TQU41" s="223"/>
      <c r="TQV41" s="223"/>
      <c r="TQW41" s="223"/>
      <c r="TQX41" s="223"/>
      <c r="TQY41" s="223"/>
      <c r="TQZ41" s="223"/>
      <c r="TRA41" s="223"/>
      <c r="TRB41" s="223"/>
      <c r="TRC41" s="223"/>
      <c r="TRD41" s="223"/>
      <c r="TRE41" s="223"/>
      <c r="TRF41" s="223"/>
      <c r="TRG41" s="223"/>
      <c r="TRH41" s="223"/>
      <c r="TRI41" s="223"/>
      <c r="TRJ41" s="223"/>
      <c r="TRK41" s="223"/>
      <c r="TRL41" s="223"/>
      <c r="TRM41" s="223"/>
      <c r="TRN41" s="223"/>
      <c r="TRO41" s="223"/>
      <c r="TRP41" s="223"/>
      <c r="TRQ41" s="223"/>
      <c r="TRR41" s="223"/>
      <c r="TRS41" s="223"/>
      <c r="TRT41" s="223"/>
      <c r="TRU41" s="223"/>
      <c r="TRV41" s="223"/>
      <c r="TRW41" s="223"/>
      <c r="TRX41" s="223"/>
      <c r="TRY41" s="223"/>
      <c r="TRZ41" s="223"/>
      <c r="TSA41" s="223"/>
      <c r="TSB41" s="223"/>
      <c r="TSC41" s="223"/>
      <c r="TSD41" s="223"/>
      <c r="TSE41" s="223"/>
      <c r="TSF41" s="223"/>
      <c r="TSG41" s="223"/>
      <c r="TSH41" s="223"/>
      <c r="TSI41" s="223"/>
      <c r="TSJ41" s="223"/>
      <c r="TSK41" s="223"/>
      <c r="TSL41" s="223"/>
      <c r="TSM41" s="223"/>
      <c r="TSN41" s="223"/>
      <c r="TSO41" s="223"/>
      <c r="TSP41" s="223"/>
      <c r="TSQ41" s="223"/>
      <c r="TSR41" s="223"/>
      <c r="TSS41" s="223"/>
      <c r="TST41" s="223"/>
      <c r="TSU41" s="223"/>
      <c r="TSV41" s="223"/>
      <c r="TSW41" s="223"/>
      <c r="TSX41" s="223"/>
      <c r="TSY41" s="223"/>
      <c r="TSZ41" s="223"/>
      <c r="TTA41" s="223"/>
      <c r="TTB41" s="223"/>
      <c r="TTC41" s="223"/>
      <c r="TTD41" s="223"/>
      <c r="TTE41" s="223"/>
      <c r="TTF41" s="223"/>
      <c r="TTG41" s="223"/>
      <c r="TTH41" s="223"/>
      <c r="TTI41" s="223"/>
      <c r="TTJ41" s="223"/>
      <c r="TTK41" s="223"/>
      <c r="TTL41" s="223"/>
      <c r="TTM41" s="223"/>
      <c r="TTN41" s="223"/>
      <c r="TTO41" s="223"/>
      <c r="TTP41" s="223"/>
      <c r="TTQ41" s="223"/>
      <c r="TTR41" s="223"/>
      <c r="TTS41" s="223"/>
      <c r="TTT41" s="223"/>
      <c r="TTU41" s="223"/>
      <c r="TTV41" s="223"/>
      <c r="TTW41" s="223"/>
      <c r="TTX41" s="223"/>
      <c r="TTY41" s="223"/>
      <c r="TTZ41" s="223"/>
      <c r="TUA41" s="223"/>
      <c r="TUB41" s="223"/>
      <c r="TUC41" s="223"/>
      <c r="TUD41" s="223"/>
      <c r="TUE41" s="223"/>
      <c r="TUF41" s="223"/>
      <c r="TUG41" s="223"/>
      <c r="TUH41" s="223"/>
      <c r="TUI41" s="223"/>
      <c r="TUJ41" s="223"/>
      <c r="TUK41" s="223"/>
      <c r="TUL41" s="223"/>
      <c r="TUM41" s="223"/>
      <c r="TUN41" s="223"/>
      <c r="TUO41" s="223"/>
      <c r="TUP41" s="223"/>
      <c r="TUQ41" s="223"/>
      <c r="TUR41" s="223"/>
      <c r="TUS41" s="223"/>
      <c r="TUT41" s="223"/>
      <c r="TUU41" s="223"/>
      <c r="TUV41" s="223"/>
      <c r="TUW41" s="223"/>
      <c r="TUX41" s="223"/>
      <c r="TUY41" s="223"/>
      <c r="TUZ41" s="223"/>
      <c r="TVA41" s="223"/>
      <c r="TVB41" s="223"/>
      <c r="TVC41" s="223"/>
      <c r="TVD41" s="223"/>
      <c r="TVE41" s="223"/>
      <c r="TVF41" s="223"/>
      <c r="TVG41" s="223"/>
      <c r="TVH41" s="223"/>
      <c r="TVI41" s="223"/>
      <c r="TVJ41" s="223"/>
      <c r="TVK41" s="223"/>
      <c r="TVL41" s="223"/>
      <c r="TVM41" s="223"/>
      <c r="TVN41" s="223"/>
      <c r="TVO41" s="223"/>
      <c r="TVP41" s="223"/>
      <c r="TVQ41" s="223"/>
      <c r="TVR41" s="223"/>
      <c r="TVS41" s="223"/>
      <c r="TVT41" s="223"/>
      <c r="TVU41" s="223"/>
      <c r="TVV41" s="223"/>
      <c r="TVW41" s="223"/>
      <c r="TVX41" s="223"/>
      <c r="TVY41" s="223"/>
      <c r="TVZ41" s="223"/>
      <c r="TWA41" s="223"/>
      <c r="TWB41" s="223"/>
      <c r="TWC41" s="223"/>
      <c r="TWD41" s="223"/>
      <c r="TWE41" s="223"/>
      <c r="TWF41" s="223"/>
      <c r="TWG41" s="223"/>
      <c r="TWH41" s="223"/>
      <c r="TWI41" s="223"/>
      <c r="TWJ41" s="223"/>
      <c r="TWK41" s="223"/>
      <c r="TWL41" s="223"/>
      <c r="TWM41" s="223"/>
      <c r="TWN41" s="223"/>
      <c r="TWO41" s="223"/>
      <c r="TWP41" s="223"/>
      <c r="TWQ41" s="223"/>
      <c r="TWR41" s="223"/>
      <c r="TWS41" s="223"/>
      <c r="TWT41" s="223"/>
      <c r="TWU41" s="223"/>
      <c r="TWV41" s="223"/>
      <c r="TWW41" s="223"/>
      <c r="TWX41" s="223"/>
      <c r="TWY41" s="223"/>
      <c r="TWZ41" s="223"/>
      <c r="TXA41" s="223"/>
      <c r="TXB41" s="223"/>
      <c r="TXC41" s="223"/>
      <c r="TXD41" s="223"/>
      <c r="TXE41" s="223"/>
      <c r="TXF41" s="223"/>
      <c r="TXG41" s="223"/>
      <c r="TXH41" s="223"/>
      <c r="TXI41" s="223"/>
      <c r="TXJ41" s="223"/>
      <c r="TXK41" s="223"/>
      <c r="TXL41" s="223"/>
      <c r="TXM41" s="223"/>
      <c r="TXN41" s="223"/>
      <c r="TXO41" s="223"/>
      <c r="TXP41" s="223"/>
      <c r="TXQ41" s="223"/>
      <c r="TXR41" s="223"/>
      <c r="TXS41" s="223"/>
      <c r="TXT41" s="223"/>
      <c r="TXU41" s="223"/>
      <c r="TXV41" s="223"/>
      <c r="TXW41" s="223"/>
      <c r="TXX41" s="223"/>
      <c r="TXY41" s="223"/>
      <c r="TXZ41" s="223"/>
      <c r="TYA41" s="223"/>
      <c r="TYB41" s="223"/>
      <c r="TYC41" s="223"/>
      <c r="TYD41" s="223"/>
      <c r="TYE41" s="223"/>
      <c r="TYF41" s="223"/>
      <c r="TYG41" s="223"/>
      <c r="TYH41" s="223"/>
      <c r="TYI41" s="223"/>
      <c r="TYJ41" s="223"/>
      <c r="TYK41" s="223"/>
      <c r="TYL41" s="223"/>
      <c r="TYM41" s="223"/>
      <c r="TYN41" s="223"/>
      <c r="TYO41" s="223"/>
      <c r="TYP41" s="223"/>
      <c r="TYQ41" s="223"/>
      <c r="TYR41" s="223"/>
      <c r="TYS41" s="223"/>
      <c r="TYT41" s="223"/>
      <c r="TYU41" s="223"/>
      <c r="TYV41" s="223"/>
      <c r="TYW41" s="223"/>
      <c r="TYX41" s="223"/>
      <c r="TYY41" s="223"/>
      <c r="TYZ41" s="223"/>
      <c r="TZA41" s="223"/>
      <c r="TZB41" s="223"/>
      <c r="TZC41" s="223"/>
      <c r="TZD41" s="223"/>
      <c r="TZE41" s="223"/>
      <c r="TZF41" s="223"/>
      <c r="TZG41" s="223"/>
      <c r="TZH41" s="223"/>
      <c r="TZI41" s="223"/>
      <c r="TZJ41" s="223"/>
      <c r="TZK41" s="223"/>
      <c r="TZL41" s="223"/>
      <c r="TZM41" s="223"/>
      <c r="TZN41" s="223"/>
      <c r="TZO41" s="223"/>
      <c r="TZP41" s="223"/>
      <c r="TZQ41" s="223"/>
      <c r="TZR41" s="223"/>
      <c r="TZS41" s="223"/>
      <c r="TZT41" s="223"/>
      <c r="TZU41" s="223"/>
      <c r="TZV41" s="223"/>
      <c r="TZW41" s="223"/>
      <c r="TZX41" s="223"/>
      <c r="TZY41" s="223"/>
      <c r="TZZ41" s="223"/>
      <c r="UAA41" s="223"/>
      <c r="UAB41" s="223"/>
      <c r="UAC41" s="223"/>
      <c r="UAD41" s="223"/>
      <c r="UAE41" s="223"/>
      <c r="UAF41" s="223"/>
      <c r="UAG41" s="223"/>
      <c r="UAH41" s="223"/>
      <c r="UAI41" s="223"/>
      <c r="UAJ41" s="223"/>
      <c r="UAK41" s="223"/>
      <c r="UAL41" s="223"/>
      <c r="UAM41" s="223"/>
      <c r="UAN41" s="223"/>
      <c r="UAO41" s="223"/>
      <c r="UAP41" s="223"/>
      <c r="UAQ41" s="223"/>
      <c r="UAR41" s="223"/>
      <c r="UAS41" s="223"/>
      <c r="UAT41" s="223"/>
      <c r="UAU41" s="223"/>
      <c r="UAV41" s="223"/>
      <c r="UAW41" s="223"/>
      <c r="UAX41" s="223"/>
      <c r="UAY41" s="223"/>
      <c r="UAZ41" s="223"/>
      <c r="UBA41" s="223"/>
      <c r="UBB41" s="223"/>
      <c r="UBC41" s="223"/>
      <c r="UBD41" s="223"/>
      <c r="UBE41" s="223"/>
      <c r="UBF41" s="223"/>
      <c r="UBG41" s="223"/>
      <c r="UBH41" s="223"/>
      <c r="UBI41" s="223"/>
      <c r="UBJ41" s="223"/>
      <c r="UBK41" s="223"/>
      <c r="UBL41" s="223"/>
      <c r="UBM41" s="223"/>
      <c r="UBN41" s="223"/>
      <c r="UBO41" s="223"/>
      <c r="UBP41" s="223"/>
      <c r="UBQ41" s="223"/>
      <c r="UBR41" s="223"/>
      <c r="UBS41" s="223"/>
      <c r="UBT41" s="223"/>
      <c r="UBU41" s="223"/>
      <c r="UBV41" s="223"/>
      <c r="UBW41" s="223"/>
      <c r="UBX41" s="223"/>
      <c r="UBY41" s="223"/>
      <c r="UBZ41" s="223"/>
      <c r="UCA41" s="223"/>
      <c r="UCB41" s="223"/>
      <c r="UCC41" s="223"/>
      <c r="UCD41" s="223"/>
      <c r="UCE41" s="223"/>
      <c r="UCF41" s="223"/>
      <c r="UCG41" s="223"/>
      <c r="UCH41" s="223"/>
      <c r="UCI41" s="223"/>
      <c r="UCJ41" s="223"/>
      <c r="UCK41" s="223"/>
      <c r="UCL41" s="223"/>
      <c r="UCM41" s="223"/>
      <c r="UCN41" s="223"/>
      <c r="UCO41" s="223"/>
      <c r="UCP41" s="223"/>
      <c r="UCQ41" s="223"/>
      <c r="UCR41" s="223"/>
      <c r="UCS41" s="223"/>
      <c r="UCT41" s="223"/>
      <c r="UCU41" s="223"/>
      <c r="UCV41" s="223"/>
      <c r="UCW41" s="223"/>
      <c r="UCX41" s="223"/>
      <c r="UCY41" s="223"/>
      <c r="UCZ41" s="223"/>
      <c r="UDA41" s="223"/>
      <c r="UDB41" s="223"/>
      <c r="UDC41" s="223"/>
      <c r="UDD41" s="223"/>
      <c r="UDE41" s="223"/>
      <c r="UDF41" s="223"/>
      <c r="UDG41" s="223"/>
      <c r="UDH41" s="223"/>
      <c r="UDI41" s="223"/>
      <c r="UDJ41" s="223"/>
      <c r="UDK41" s="223"/>
      <c r="UDL41" s="223"/>
      <c r="UDM41" s="223"/>
      <c r="UDN41" s="223"/>
      <c r="UDO41" s="223"/>
      <c r="UDP41" s="223"/>
      <c r="UDQ41" s="223"/>
      <c r="UDR41" s="223"/>
      <c r="UDS41" s="223"/>
      <c r="UDT41" s="223"/>
      <c r="UDU41" s="223"/>
      <c r="UDV41" s="223"/>
      <c r="UDW41" s="223"/>
      <c r="UDX41" s="223"/>
      <c r="UDY41" s="223"/>
      <c r="UDZ41" s="223"/>
      <c r="UEA41" s="223"/>
      <c r="UEB41" s="223"/>
      <c r="UEC41" s="223"/>
      <c r="UED41" s="223"/>
      <c r="UEE41" s="223"/>
      <c r="UEF41" s="223"/>
      <c r="UEG41" s="223"/>
      <c r="UEH41" s="223"/>
      <c r="UEI41" s="223"/>
      <c r="UEJ41" s="223"/>
      <c r="UEK41" s="223"/>
      <c r="UEL41" s="223"/>
      <c r="UEM41" s="223"/>
      <c r="UEN41" s="223"/>
      <c r="UEO41" s="223"/>
      <c r="UEP41" s="223"/>
      <c r="UEQ41" s="223"/>
      <c r="UER41" s="223"/>
      <c r="UES41" s="223"/>
      <c r="UET41" s="223"/>
      <c r="UEU41" s="223"/>
      <c r="UEV41" s="223"/>
      <c r="UEW41" s="223"/>
      <c r="UEX41" s="223"/>
      <c r="UEY41" s="223"/>
      <c r="UEZ41" s="223"/>
      <c r="UFA41" s="223"/>
      <c r="UFB41" s="223"/>
      <c r="UFC41" s="223"/>
      <c r="UFD41" s="223"/>
      <c r="UFE41" s="223"/>
      <c r="UFF41" s="223"/>
      <c r="UFG41" s="223"/>
      <c r="UFH41" s="223"/>
      <c r="UFI41" s="223"/>
      <c r="UFJ41" s="223"/>
      <c r="UFK41" s="223"/>
      <c r="UFL41" s="223"/>
      <c r="UFM41" s="223"/>
      <c r="UFN41" s="223"/>
      <c r="UFO41" s="223"/>
      <c r="UFP41" s="223"/>
      <c r="UFQ41" s="223"/>
      <c r="UFR41" s="223"/>
      <c r="UFS41" s="223"/>
      <c r="UFT41" s="223"/>
      <c r="UFU41" s="223"/>
      <c r="UFV41" s="223"/>
      <c r="UFW41" s="223"/>
      <c r="UFX41" s="223"/>
      <c r="UFY41" s="223"/>
      <c r="UFZ41" s="223"/>
      <c r="UGA41" s="223"/>
      <c r="UGB41" s="223"/>
      <c r="UGC41" s="223"/>
      <c r="UGD41" s="223"/>
      <c r="UGE41" s="223"/>
      <c r="UGF41" s="223"/>
      <c r="UGG41" s="223"/>
      <c r="UGH41" s="223"/>
      <c r="UGI41" s="223"/>
      <c r="UGJ41" s="223"/>
      <c r="UGK41" s="223"/>
      <c r="UGL41" s="223"/>
      <c r="UGM41" s="223"/>
      <c r="UGN41" s="223"/>
      <c r="UGO41" s="223"/>
      <c r="UGP41" s="223"/>
      <c r="UGQ41" s="223"/>
      <c r="UGR41" s="223"/>
      <c r="UGS41" s="223"/>
      <c r="UGT41" s="223"/>
      <c r="UGU41" s="223"/>
      <c r="UGV41" s="223"/>
      <c r="UGW41" s="223"/>
      <c r="UGX41" s="223"/>
      <c r="UGY41" s="223"/>
      <c r="UGZ41" s="223"/>
      <c r="UHA41" s="223"/>
      <c r="UHB41" s="223"/>
      <c r="UHC41" s="223"/>
      <c r="UHD41" s="223"/>
      <c r="UHE41" s="223"/>
      <c r="UHF41" s="223"/>
      <c r="UHG41" s="223"/>
      <c r="UHH41" s="223"/>
      <c r="UHI41" s="223"/>
      <c r="UHJ41" s="223"/>
      <c r="UHK41" s="223"/>
      <c r="UHL41" s="223"/>
      <c r="UHM41" s="223"/>
      <c r="UHN41" s="223"/>
      <c r="UHO41" s="223"/>
      <c r="UHP41" s="223"/>
      <c r="UHQ41" s="223"/>
      <c r="UHR41" s="223"/>
      <c r="UHS41" s="223"/>
      <c r="UHT41" s="223"/>
      <c r="UHU41" s="223"/>
      <c r="UHV41" s="223"/>
      <c r="UHW41" s="223"/>
      <c r="UHX41" s="223"/>
      <c r="UHY41" s="223"/>
      <c r="UHZ41" s="223"/>
      <c r="UIA41" s="223"/>
      <c r="UIB41" s="223"/>
      <c r="UIC41" s="223"/>
      <c r="UID41" s="223"/>
      <c r="UIE41" s="223"/>
      <c r="UIF41" s="223"/>
      <c r="UIG41" s="223"/>
      <c r="UIH41" s="223"/>
      <c r="UII41" s="223"/>
      <c r="UIJ41" s="223"/>
      <c r="UIK41" s="223"/>
      <c r="UIL41" s="223"/>
      <c r="UIM41" s="223"/>
      <c r="UIN41" s="223"/>
      <c r="UIO41" s="223"/>
      <c r="UIP41" s="223"/>
      <c r="UIQ41" s="223"/>
      <c r="UIR41" s="223"/>
      <c r="UIS41" s="223"/>
      <c r="UIT41" s="223"/>
      <c r="UIU41" s="223"/>
      <c r="UIV41" s="223"/>
      <c r="UIW41" s="223"/>
      <c r="UIX41" s="223"/>
      <c r="UIY41" s="223"/>
      <c r="UIZ41" s="223"/>
      <c r="UJA41" s="223"/>
      <c r="UJB41" s="223"/>
      <c r="UJC41" s="223"/>
      <c r="UJD41" s="223"/>
      <c r="UJE41" s="223"/>
      <c r="UJF41" s="223"/>
      <c r="UJG41" s="223"/>
      <c r="UJH41" s="223"/>
      <c r="UJI41" s="223"/>
      <c r="UJJ41" s="223"/>
      <c r="UJK41" s="223"/>
      <c r="UJL41" s="223"/>
      <c r="UJM41" s="223"/>
      <c r="UJN41" s="223"/>
      <c r="UJO41" s="223"/>
      <c r="UJP41" s="223"/>
      <c r="UJQ41" s="223"/>
      <c r="UJR41" s="223"/>
      <c r="UJS41" s="223"/>
      <c r="UJT41" s="223"/>
      <c r="UJU41" s="223"/>
      <c r="UJV41" s="223"/>
      <c r="UJW41" s="223"/>
      <c r="UJX41" s="223"/>
      <c r="UJY41" s="223"/>
      <c r="UJZ41" s="223"/>
      <c r="UKA41" s="223"/>
      <c r="UKB41" s="223"/>
      <c r="UKC41" s="223"/>
      <c r="UKD41" s="223"/>
      <c r="UKE41" s="223"/>
      <c r="UKF41" s="223"/>
      <c r="UKG41" s="223"/>
      <c r="UKH41" s="223"/>
      <c r="UKI41" s="223"/>
      <c r="UKJ41" s="223"/>
      <c r="UKK41" s="223"/>
      <c r="UKL41" s="223"/>
      <c r="UKM41" s="223"/>
      <c r="UKN41" s="223"/>
      <c r="UKO41" s="223"/>
      <c r="UKP41" s="223"/>
      <c r="UKQ41" s="223"/>
      <c r="UKR41" s="223"/>
      <c r="UKS41" s="223"/>
      <c r="UKT41" s="223"/>
      <c r="UKU41" s="223"/>
      <c r="UKV41" s="223"/>
      <c r="UKW41" s="223"/>
      <c r="UKX41" s="223"/>
      <c r="UKY41" s="223"/>
      <c r="UKZ41" s="223"/>
      <c r="ULA41" s="223"/>
      <c r="ULB41" s="223"/>
      <c r="ULC41" s="223"/>
      <c r="ULD41" s="223"/>
      <c r="ULE41" s="223"/>
      <c r="ULF41" s="223"/>
      <c r="ULG41" s="223"/>
      <c r="ULH41" s="223"/>
      <c r="ULI41" s="223"/>
      <c r="ULJ41" s="223"/>
      <c r="ULK41" s="223"/>
      <c r="ULL41" s="223"/>
      <c r="ULM41" s="223"/>
      <c r="ULN41" s="223"/>
      <c r="ULO41" s="223"/>
      <c r="ULP41" s="223"/>
      <c r="ULQ41" s="223"/>
      <c r="ULR41" s="223"/>
      <c r="ULS41" s="223"/>
      <c r="ULT41" s="223"/>
      <c r="ULU41" s="223"/>
      <c r="ULV41" s="223"/>
      <c r="ULW41" s="223"/>
      <c r="ULX41" s="223"/>
      <c r="ULY41" s="223"/>
      <c r="ULZ41" s="223"/>
      <c r="UMA41" s="223"/>
      <c r="UMB41" s="223"/>
      <c r="UMC41" s="223"/>
      <c r="UMD41" s="223"/>
      <c r="UME41" s="223"/>
      <c r="UMF41" s="223"/>
      <c r="UMG41" s="223"/>
      <c r="UMH41" s="223"/>
      <c r="UMI41" s="223"/>
      <c r="UMJ41" s="223"/>
      <c r="UMK41" s="223"/>
      <c r="UML41" s="223"/>
      <c r="UMM41" s="223"/>
      <c r="UMN41" s="223"/>
      <c r="UMO41" s="223"/>
      <c r="UMP41" s="223"/>
      <c r="UMQ41" s="223"/>
      <c r="UMR41" s="223"/>
      <c r="UMS41" s="223"/>
      <c r="UMT41" s="223"/>
      <c r="UMU41" s="223"/>
      <c r="UMV41" s="223"/>
      <c r="UMW41" s="223"/>
      <c r="UMX41" s="223"/>
      <c r="UMY41" s="223"/>
      <c r="UMZ41" s="223"/>
      <c r="UNA41" s="223"/>
      <c r="UNB41" s="223"/>
      <c r="UNC41" s="223"/>
      <c r="UND41" s="223"/>
      <c r="UNE41" s="223"/>
      <c r="UNF41" s="223"/>
      <c r="UNG41" s="223"/>
      <c r="UNH41" s="223"/>
      <c r="UNI41" s="223"/>
      <c r="UNJ41" s="223"/>
      <c r="UNK41" s="223"/>
      <c r="UNL41" s="223"/>
      <c r="UNM41" s="223"/>
      <c r="UNN41" s="223"/>
      <c r="UNO41" s="223"/>
      <c r="UNP41" s="223"/>
      <c r="UNQ41" s="223"/>
      <c r="UNR41" s="223"/>
      <c r="UNS41" s="223"/>
      <c r="UNT41" s="223"/>
      <c r="UNU41" s="223"/>
      <c r="UNV41" s="223"/>
      <c r="UNW41" s="223"/>
      <c r="UNX41" s="223"/>
      <c r="UNY41" s="223"/>
      <c r="UNZ41" s="223"/>
      <c r="UOA41" s="223"/>
      <c r="UOB41" s="223"/>
      <c r="UOC41" s="223"/>
      <c r="UOD41" s="223"/>
      <c r="UOE41" s="223"/>
      <c r="UOF41" s="223"/>
      <c r="UOG41" s="223"/>
      <c r="UOH41" s="223"/>
      <c r="UOI41" s="223"/>
      <c r="UOJ41" s="223"/>
      <c r="UOK41" s="223"/>
      <c r="UOL41" s="223"/>
      <c r="UOM41" s="223"/>
      <c r="UON41" s="223"/>
      <c r="UOO41" s="223"/>
      <c r="UOP41" s="223"/>
      <c r="UOQ41" s="223"/>
      <c r="UOR41" s="223"/>
      <c r="UOS41" s="223"/>
      <c r="UOT41" s="223"/>
      <c r="UOU41" s="223"/>
      <c r="UOV41" s="223"/>
      <c r="UOW41" s="223"/>
      <c r="UOX41" s="223"/>
      <c r="UOY41" s="223"/>
      <c r="UOZ41" s="223"/>
      <c r="UPA41" s="223"/>
      <c r="UPB41" s="223"/>
      <c r="UPC41" s="223"/>
      <c r="UPD41" s="223"/>
      <c r="UPE41" s="223"/>
      <c r="UPF41" s="223"/>
      <c r="UPG41" s="223"/>
      <c r="UPH41" s="223"/>
      <c r="UPI41" s="223"/>
      <c r="UPJ41" s="223"/>
      <c r="UPK41" s="223"/>
      <c r="UPL41" s="223"/>
      <c r="UPM41" s="223"/>
      <c r="UPN41" s="223"/>
      <c r="UPO41" s="223"/>
      <c r="UPP41" s="223"/>
      <c r="UPQ41" s="223"/>
      <c r="UPR41" s="223"/>
      <c r="UPS41" s="223"/>
      <c r="UPT41" s="223"/>
      <c r="UPU41" s="223"/>
      <c r="UPV41" s="223"/>
      <c r="UPW41" s="223"/>
      <c r="UPX41" s="223"/>
      <c r="UPY41" s="223"/>
      <c r="UPZ41" s="223"/>
      <c r="UQA41" s="223"/>
      <c r="UQB41" s="223"/>
      <c r="UQC41" s="223"/>
      <c r="UQD41" s="223"/>
      <c r="UQE41" s="223"/>
      <c r="UQF41" s="223"/>
      <c r="UQG41" s="223"/>
      <c r="UQH41" s="223"/>
      <c r="UQI41" s="223"/>
      <c r="UQJ41" s="223"/>
      <c r="UQK41" s="223"/>
      <c r="UQL41" s="223"/>
      <c r="UQM41" s="223"/>
      <c r="UQN41" s="223"/>
      <c r="UQO41" s="223"/>
      <c r="UQP41" s="223"/>
      <c r="UQQ41" s="223"/>
      <c r="UQR41" s="223"/>
      <c r="UQS41" s="223"/>
      <c r="UQT41" s="223"/>
      <c r="UQU41" s="223"/>
      <c r="UQV41" s="223"/>
      <c r="UQW41" s="223"/>
      <c r="UQX41" s="223"/>
      <c r="UQY41" s="223"/>
      <c r="UQZ41" s="223"/>
      <c r="URA41" s="223"/>
      <c r="URB41" s="223"/>
      <c r="URC41" s="223"/>
      <c r="URD41" s="223"/>
      <c r="URE41" s="223"/>
      <c r="URF41" s="223"/>
      <c r="URG41" s="223"/>
      <c r="URH41" s="223"/>
      <c r="URI41" s="223"/>
      <c r="URJ41" s="223"/>
      <c r="URK41" s="223"/>
      <c r="URL41" s="223"/>
      <c r="URM41" s="223"/>
      <c r="URN41" s="223"/>
      <c r="URO41" s="223"/>
      <c r="URP41" s="223"/>
      <c r="URQ41" s="223"/>
      <c r="URR41" s="223"/>
      <c r="URS41" s="223"/>
      <c r="URT41" s="223"/>
      <c r="URU41" s="223"/>
      <c r="URV41" s="223"/>
      <c r="URW41" s="223"/>
      <c r="URX41" s="223"/>
      <c r="URY41" s="223"/>
      <c r="URZ41" s="223"/>
      <c r="USA41" s="223"/>
      <c r="USB41" s="223"/>
      <c r="USC41" s="223"/>
      <c r="USD41" s="223"/>
      <c r="USE41" s="223"/>
      <c r="USF41" s="223"/>
      <c r="USG41" s="223"/>
      <c r="USH41" s="223"/>
      <c r="USI41" s="223"/>
      <c r="USJ41" s="223"/>
      <c r="USK41" s="223"/>
      <c r="USL41" s="223"/>
      <c r="USM41" s="223"/>
      <c r="USN41" s="223"/>
      <c r="USO41" s="223"/>
      <c r="USP41" s="223"/>
      <c r="USQ41" s="223"/>
      <c r="USR41" s="223"/>
      <c r="USS41" s="223"/>
      <c r="UST41" s="223"/>
      <c r="USU41" s="223"/>
      <c r="USV41" s="223"/>
      <c r="USW41" s="223"/>
      <c r="USX41" s="223"/>
      <c r="USY41" s="223"/>
      <c r="USZ41" s="223"/>
      <c r="UTA41" s="223"/>
      <c r="UTB41" s="223"/>
      <c r="UTC41" s="223"/>
      <c r="UTD41" s="223"/>
      <c r="UTE41" s="223"/>
      <c r="UTF41" s="223"/>
      <c r="UTG41" s="223"/>
      <c r="UTH41" s="223"/>
      <c r="UTI41" s="223"/>
      <c r="UTJ41" s="223"/>
      <c r="UTK41" s="223"/>
      <c r="UTL41" s="223"/>
      <c r="UTM41" s="223"/>
      <c r="UTN41" s="223"/>
      <c r="UTO41" s="223"/>
      <c r="UTP41" s="223"/>
      <c r="UTQ41" s="223"/>
      <c r="UTR41" s="223"/>
      <c r="UTS41" s="223"/>
      <c r="UTT41" s="223"/>
      <c r="UTU41" s="223"/>
      <c r="UTV41" s="223"/>
      <c r="UTW41" s="223"/>
      <c r="UTX41" s="223"/>
      <c r="UTY41" s="223"/>
      <c r="UTZ41" s="223"/>
      <c r="UUA41" s="223"/>
      <c r="UUB41" s="223"/>
      <c r="UUC41" s="223"/>
      <c r="UUD41" s="223"/>
      <c r="UUE41" s="223"/>
      <c r="UUF41" s="223"/>
      <c r="UUG41" s="223"/>
      <c r="UUH41" s="223"/>
      <c r="UUI41" s="223"/>
      <c r="UUJ41" s="223"/>
      <c r="UUK41" s="223"/>
      <c r="UUL41" s="223"/>
      <c r="UUM41" s="223"/>
      <c r="UUN41" s="223"/>
      <c r="UUO41" s="223"/>
      <c r="UUP41" s="223"/>
      <c r="UUQ41" s="223"/>
      <c r="UUR41" s="223"/>
      <c r="UUS41" s="223"/>
      <c r="UUT41" s="223"/>
      <c r="UUU41" s="223"/>
      <c r="UUV41" s="223"/>
      <c r="UUW41" s="223"/>
      <c r="UUX41" s="223"/>
      <c r="UUY41" s="223"/>
      <c r="UUZ41" s="223"/>
      <c r="UVA41" s="223"/>
      <c r="UVB41" s="223"/>
      <c r="UVC41" s="223"/>
      <c r="UVD41" s="223"/>
      <c r="UVE41" s="223"/>
      <c r="UVF41" s="223"/>
      <c r="UVG41" s="223"/>
      <c r="UVH41" s="223"/>
      <c r="UVI41" s="223"/>
      <c r="UVJ41" s="223"/>
      <c r="UVK41" s="223"/>
      <c r="UVL41" s="223"/>
      <c r="UVM41" s="223"/>
      <c r="UVN41" s="223"/>
      <c r="UVO41" s="223"/>
      <c r="UVP41" s="223"/>
      <c r="UVQ41" s="223"/>
      <c r="UVR41" s="223"/>
      <c r="UVS41" s="223"/>
      <c r="UVT41" s="223"/>
      <c r="UVU41" s="223"/>
      <c r="UVV41" s="223"/>
      <c r="UVW41" s="223"/>
      <c r="UVX41" s="223"/>
      <c r="UVY41" s="223"/>
      <c r="UVZ41" s="223"/>
      <c r="UWA41" s="223"/>
      <c r="UWB41" s="223"/>
      <c r="UWC41" s="223"/>
      <c r="UWD41" s="223"/>
      <c r="UWE41" s="223"/>
      <c r="UWF41" s="223"/>
      <c r="UWG41" s="223"/>
      <c r="UWH41" s="223"/>
      <c r="UWI41" s="223"/>
      <c r="UWJ41" s="223"/>
      <c r="UWK41" s="223"/>
      <c r="UWL41" s="223"/>
      <c r="UWM41" s="223"/>
      <c r="UWN41" s="223"/>
      <c r="UWO41" s="223"/>
      <c r="UWP41" s="223"/>
      <c r="UWQ41" s="223"/>
      <c r="UWR41" s="223"/>
      <c r="UWS41" s="223"/>
      <c r="UWT41" s="223"/>
      <c r="UWU41" s="223"/>
      <c r="UWV41" s="223"/>
      <c r="UWW41" s="223"/>
      <c r="UWX41" s="223"/>
      <c r="UWY41" s="223"/>
      <c r="UWZ41" s="223"/>
      <c r="UXA41" s="223"/>
      <c r="UXB41" s="223"/>
      <c r="UXC41" s="223"/>
      <c r="UXD41" s="223"/>
      <c r="UXE41" s="223"/>
      <c r="UXF41" s="223"/>
      <c r="UXG41" s="223"/>
      <c r="UXH41" s="223"/>
      <c r="UXI41" s="223"/>
      <c r="UXJ41" s="223"/>
      <c r="UXK41" s="223"/>
      <c r="UXL41" s="223"/>
      <c r="UXM41" s="223"/>
      <c r="UXN41" s="223"/>
      <c r="UXO41" s="223"/>
      <c r="UXP41" s="223"/>
      <c r="UXQ41" s="223"/>
      <c r="UXR41" s="223"/>
      <c r="UXS41" s="223"/>
      <c r="UXT41" s="223"/>
      <c r="UXU41" s="223"/>
      <c r="UXV41" s="223"/>
      <c r="UXW41" s="223"/>
      <c r="UXX41" s="223"/>
      <c r="UXY41" s="223"/>
      <c r="UXZ41" s="223"/>
      <c r="UYA41" s="223"/>
      <c r="UYB41" s="223"/>
      <c r="UYC41" s="223"/>
      <c r="UYD41" s="223"/>
      <c r="UYE41" s="223"/>
      <c r="UYF41" s="223"/>
      <c r="UYG41" s="223"/>
      <c r="UYH41" s="223"/>
      <c r="UYI41" s="223"/>
      <c r="UYJ41" s="223"/>
      <c r="UYK41" s="223"/>
      <c r="UYL41" s="223"/>
      <c r="UYM41" s="223"/>
      <c r="UYN41" s="223"/>
      <c r="UYO41" s="223"/>
      <c r="UYP41" s="223"/>
      <c r="UYQ41" s="223"/>
      <c r="UYR41" s="223"/>
      <c r="UYS41" s="223"/>
      <c r="UYT41" s="223"/>
      <c r="UYU41" s="223"/>
      <c r="UYV41" s="223"/>
      <c r="UYW41" s="223"/>
      <c r="UYX41" s="223"/>
      <c r="UYY41" s="223"/>
      <c r="UYZ41" s="223"/>
      <c r="UZA41" s="223"/>
      <c r="UZB41" s="223"/>
      <c r="UZC41" s="223"/>
      <c r="UZD41" s="223"/>
      <c r="UZE41" s="223"/>
      <c r="UZF41" s="223"/>
      <c r="UZG41" s="223"/>
      <c r="UZH41" s="223"/>
      <c r="UZI41" s="223"/>
      <c r="UZJ41" s="223"/>
      <c r="UZK41" s="223"/>
      <c r="UZL41" s="223"/>
      <c r="UZM41" s="223"/>
      <c r="UZN41" s="223"/>
      <c r="UZO41" s="223"/>
      <c r="UZP41" s="223"/>
      <c r="UZQ41" s="223"/>
      <c r="UZR41" s="223"/>
      <c r="UZS41" s="223"/>
      <c r="UZT41" s="223"/>
      <c r="UZU41" s="223"/>
      <c r="UZV41" s="223"/>
      <c r="UZW41" s="223"/>
      <c r="UZX41" s="223"/>
      <c r="UZY41" s="223"/>
      <c r="UZZ41" s="223"/>
      <c r="VAA41" s="223"/>
      <c r="VAB41" s="223"/>
      <c r="VAC41" s="223"/>
      <c r="VAD41" s="223"/>
      <c r="VAE41" s="223"/>
      <c r="VAF41" s="223"/>
      <c r="VAG41" s="223"/>
      <c r="VAH41" s="223"/>
      <c r="VAI41" s="223"/>
      <c r="VAJ41" s="223"/>
      <c r="VAK41" s="223"/>
      <c r="VAL41" s="223"/>
      <c r="VAM41" s="223"/>
      <c r="VAN41" s="223"/>
      <c r="VAO41" s="223"/>
      <c r="VAP41" s="223"/>
      <c r="VAQ41" s="223"/>
      <c r="VAR41" s="223"/>
      <c r="VAS41" s="223"/>
      <c r="VAT41" s="223"/>
      <c r="VAU41" s="223"/>
      <c r="VAV41" s="223"/>
      <c r="VAW41" s="223"/>
      <c r="VAX41" s="223"/>
      <c r="VAY41" s="223"/>
      <c r="VAZ41" s="223"/>
      <c r="VBA41" s="223"/>
      <c r="VBB41" s="223"/>
      <c r="VBC41" s="223"/>
      <c r="VBD41" s="223"/>
      <c r="VBE41" s="223"/>
      <c r="VBF41" s="223"/>
      <c r="VBG41" s="223"/>
      <c r="VBH41" s="223"/>
      <c r="VBI41" s="223"/>
      <c r="VBJ41" s="223"/>
      <c r="VBK41" s="223"/>
      <c r="VBL41" s="223"/>
      <c r="VBM41" s="223"/>
      <c r="VBN41" s="223"/>
      <c r="VBO41" s="223"/>
      <c r="VBP41" s="223"/>
      <c r="VBQ41" s="223"/>
      <c r="VBR41" s="223"/>
      <c r="VBS41" s="223"/>
      <c r="VBT41" s="223"/>
      <c r="VBU41" s="223"/>
      <c r="VBV41" s="223"/>
      <c r="VBW41" s="223"/>
      <c r="VBX41" s="223"/>
      <c r="VBY41" s="223"/>
      <c r="VBZ41" s="223"/>
      <c r="VCA41" s="223"/>
      <c r="VCB41" s="223"/>
      <c r="VCC41" s="223"/>
      <c r="VCD41" s="223"/>
      <c r="VCE41" s="223"/>
      <c r="VCF41" s="223"/>
      <c r="VCG41" s="223"/>
      <c r="VCH41" s="223"/>
      <c r="VCI41" s="223"/>
      <c r="VCJ41" s="223"/>
      <c r="VCK41" s="223"/>
      <c r="VCL41" s="223"/>
      <c r="VCM41" s="223"/>
      <c r="VCN41" s="223"/>
      <c r="VCO41" s="223"/>
      <c r="VCP41" s="223"/>
      <c r="VCQ41" s="223"/>
      <c r="VCR41" s="223"/>
      <c r="VCS41" s="223"/>
      <c r="VCT41" s="223"/>
      <c r="VCU41" s="223"/>
      <c r="VCV41" s="223"/>
      <c r="VCW41" s="223"/>
      <c r="VCX41" s="223"/>
      <c r="VCY41" s="223"/>
      <c r="VCZ41" s="223"/>
      <c r="VDA41" s="223"/>
      <c r="VDB41" s="223"/>
      <c r="VDC41" s="223"/>
      <c r="VDD41" s="223"/>
      <c r="VDE41" s="223"/>
      <c r="VDF41" s="223"/>
      <c r="VDG41" s="223"/>
      <c r="VDH41" s="223"/>
      <c r="VDI41" s="223"/>
      <c r="VDJ41" s="223"/>
      <c r="VDK41" s="223"/>
      <c r="VDL41" s="223"/>
      <c r="VDM41" s="223"/>
      <c r="VDN41" s="223"/>
      <c r="VDO41" s="223"/>
      <c r="VDP41" s="223"/>
      <c r="VDQ41" s="223"/>
      <c r="VDR41" s="223"/>
      <c r="VDS41" s="223"/>
      <c r="VDT41" s="223"/>
      <c r="VDU41" s="223"/>
      <c r="VDV41" s="223"/>
      <c r="VDW41" s="223"/>
      <c r="VDX41" s="223"/>
      <c r="VDY41" s="223"/>
      <c r="VDZ41" s="223"/>
      <c r="VEA41" s="223"/>
      <c r="VEB41" s="223"/>
      <c r="VEC41" s="223"/>
      <c r="VED41" s="223"/>
      <c r="VEE41" s="223"/>
      <c r="VEF41" s="223"/>
      <c r="VEG41" s="223"/>
      <c r="VEH41" s="223"/>
      <c r="VEI41" s="223"/>
      <c r="VEJ41" s="223"/>
      <c r="VEK41" s="223"/>
      <c r="VEL41" s="223"/>
      <c r="VEM41" s="223"/>
      <c r="VEN41" s="223"/>
      <c r="VEO41" s="223"/>
      <c r="VEP41" s="223"/>
      <c r="VEQ41" s="223"/>
      <c r="VER41" s="223"/>
      <c r="VES41" s="223"/>
      <c r="VET41" s="223"/>
      <c r="VEU41" s="223"/>
      <c r="VEV41" s="223"/>
      <c r="VEW41" s="223"/>
      <c r="VEX41" s="223"/>
      <c r="VEY41" s="223"/>
      <c r="VEZ41" s="223"/>
      <c r="VFA41" s="223"/>
      <c r="VFB41" s="223"/>
      <c r="VFC41" s="223"/>
      <c r="VFD41" s="223"/>
      <c r="VFE41" s="223"/>
      <c r="VFF41" s="223"/>
      <c r="VFG41" s="223"/>
      <c r="VFH41" s="223"/>
      <c r="VFI41" s="223"/>
      <c r="VFJ41" s="223"/>
      <c r="VFK41" s="223"/>
      <c r="VFL41" s="223"/>
      <c r="VFM41" s="223"/>
      <c r="VFN41" s="223"/>
      <c r="VFO41" s="223"/>
      <c r="VFP41" s="223"/>
      <c r="VFQ41" s="223"/>
      <c r="VFR41" s="223"/>
      <c r="VFS41" s="223"/>
      <c r="VFT41" s="223"/>
      <c r="VFU41" s="223"/>
      <c r="VFV41" s="223"/>
      <c r="VFW41" s="223"/>
      <c r="VFX41" s="223"/>
      <c r="VFY41" s="223"/>
      <c r="VFZ41" s="223"/>
      <c r="VGA41" s="223"/>
      <c r="VGB41" s="223"/>
      <c r="VGC41" s="223"/>
      <c r="VGD41" s="223"/>
      <c r="VGE41" s="223"/>
      <c r="VGF41" s="223"/>
      <c r="VGG41" s="223"/>
      <c r="VGH41" s="223"/>
      <c r="VGI41" s="223"/>
      <c r="VGJ41" s="223"/>
      <c r="VGK41" s="223"/>
      <c r="VGL41" s="223"/>
      <c r="VGM41" s="223"/>
      <c r="VGN41" s="223"/>
      <c r="VGO41" s="223"/>
      <c r="VGP41" s="223"/>
      <c r="VGQ41" s="223"/>
      <c r="VGR41" s="223"/>
      <c r="VGS41" s="223"/>
      <c r="VGT41" s="223"/>
      <c r="VGU41" s="223"/>
      <c r="VGV41" s="223"/>
      <c r="VGW41" s="223"/>
      <c r="VGX41" s="223"/>
      <c r="VGY41" s="223"/>
      <c r="VGZ41" s="223"/>
      <c r="VHA41" s="223"/>
      <c r="VHB41" s="223"/>
      <c r="VHC41" s="223"/>
      <c r="VHD41" s="223"/>
      <c r="VHE41" s="223"/>
      <c r="VHF41" s="223"/>
      <c r="VHG41" s="223"/>
      <c r="VHH41" s="223"/>
      <c r="VHI41" s="223"/>
      <c r="VHJ41" s="223"/>
      <c r="VHK41" s="223"/>
      <c r="VHL41" s="223"/>
      <c r="VHM41" s="223"/>
      <c r="VHN41" s="223"/>
      <c r="VHO41" s="223"/>
      <c r="VHP41" s="223"/>
      <c r="VHQ41" s="223"/>
      <c r="VHR41" s="223"/>
      <c r="VHS41" s="223"/>
      <c r="VHT41" s="223"/>
      <c r="VHU41" s="223"/>
      <c r="VHV41" s="223"/>
      <c r="VHW41" s="223"/>
      <c r="VHX41" s="223"/>
      <c r="VHY41" s="223"/>
      <c r="VHZ41" s="223"/>
      <c r="VIA41" s="223"/>
      <c r="VIB41" s="223"/>
      <c r="VIC41" s="223"/>
      <c r="VID41" s="223"/>
      <c r="VIE41" s="223"/>
      <c r="VIF41" s="223"/>
      <c r="VIG41" s="223"/>
      <c r="VIH41" s="223"/>
      <c r="VII41" s="223"/>
      <c r="VIJ41" s="223"/>
      <c r="VIK41" s="223"/>
      <c r="VIL41" s="223"/>
      <c r="VIM41" s="223"/>
      <c r="VIN41" s="223"/>
      <c r="VIO41" s="223"/>
      <c r="VIP41" s="223"/>
      <c r="VIQ41" s="223"/>
      <c r="VIR41" s="223"/>
      <c r="VIS41" s="223"/>
      <c r="VIT41" s="223"/>
      <c r="VIU41" s="223"/>
      <c r="VIV41" s="223"/>
      <c r="VIW41" s="223"/>
      <c r="VIX41" s="223"/>
      <c r="VIY41" s="223"/>
      <c r="VIZ41" s="223"/>
      <c r="VJA41" s="223"/>
      <c r="VJB41" s="223"/>
      <c r="VJC41" s="223"/>
      <c r="VJD41" s="223"/>
      <c r="VJE41" s="223"/>
      <c r="VJF41" s="223"/>
      <c r="VJG41" s="223"/>
      <c r="VJH41" s="223"/>
      <c r="VJI41" s="223"/>
      <c r="VJJ41" s="223"/>
      <c r="VJK41" s="223"/>
      <c r="VJL41" s="223"/>
      <c r="VJM41" s="223"/>
      <c r="VJN41" s="223"/>
      <c r="VJO41" s="223"/>
      <c r="VJP41" s="223"/>
      <c r="VJQ41" s="223"/>
      <c r="VJR41" s="223"/>
      <c r="VJS41" s="223"/>
      <c r="VJT41" s="223"/>
      <c r="VJU41" s="223"/>
      <c r="VJV41" s="223"/>
      <c r="VJW41" s="223"/>
      <c r="VJX41" s="223"/>
      <c r="VJY41" s="223"/>
      <c r="VJZ41" s="223"/>
      <c r="VKA41" s="223"/>
      <c r="VKB41" s="223"/>
      <c r="VKC41" s="223"/>
      <c r="VKD41" s="223"/>
      <c r="VKE41" s="223"/>
      <c r="VKF41" s="223"/>
      <c r="VKG41" s="223"/>
      <c r="VKH41" s="223"/>
      <c r="VKI41" s="223"/>
      <c r="VKJ41" s="223"/>
      <c r="VKK41" s="223"/>
      <c r="VKL41" s="223"/>
      <c r="VKM41" s="223"/>
      <c r="VKN41" s="223"/>
      <c r="VKO41" s="223"/>
      <c r="VKP41" s="223"/>
      <c r="VKQ41" s="223"/>
      <c r="VKR41" s="223"/>
      <c r="VKS41" s="223"/>
      <c r="VKT41" s="223"/>
      <c r="VKU41" s="223"/>
      <c r="VKV41" s="223"/>
      <c r="VKW41" s="223"/>
      <c r="VKX41" s="223"/>
      <c r="VKY41" s="223"/>
      <c r="VKZ41" s="223"/>
      <c r="VLA41" s="223"/>
      <c r="VLB41" s="223"/>
      <c r="VLC41" s="223"/>
      <c r="VLD41" s="223"/>
      <c r="VLE41" s="223"/>
      <c r="VLF41" s="223"/>
      <c r="VLG41" s="223"/>
      <c r="VLH41" s="223"/>
      <c r="VLI41" s="223"/>
      <c r="VLJ41" s="223"/>
      <c r="VLK41" s="223"/>
      <c r="VLL41" s="223"/>
      <c r="VLM41" s="223"/>
      <c r="VLN41" s="223"/>
      <c r="VLO41" s="223"/>
      <c r="VLP41" s="223"/>
      <c r="VLQ41" s="223"/>
      <c r="VLR41" s="223"/>
      <c r="VLS41" s="223"/>
      <c r="VLT41" s="223"/>
      <c r="VLU41" s="223"/>
      <c r="VLV41" s="223"/>
      <c r="VLW41" s="223"/>
      <c r="VLX41" s="223"/>
      <c r="VLY41" s="223"/>
      <c r="VLZ41" s="223"/>
      <c r="VMA41" s="223"/>
      <c r="VMB41" s="223"/>
      <c r="VMC41" s="223"/>
      <c r="VMD41" s="223"/>
      <c r="VME41" s="223"/>
      <c r="VMF41" s="223"/>
      <c r="VMG41" s="223"/>
      <c r="VMH41" s="223"/>
      <c r="VMI41" s="223"/>
      <c r="VMJ41" s="223"/>
      <c r="VMK41" s="223"/>
      <c r="VML41" s="223"/>
      <c r="VMM41" s="223"/>
      <c r="VMN41" s="223"/>
      <c r="VMO41" s="223"/>
      <c r="VMP41" s="223"/>
      <c r="VMQ41" s="223"/>
      <c r="VMR41" s="223"/>
      <c r="VMS41" s="223"/>
      <c r="VMT41" s="223"/>
      <c r="VMU41" s="223"/>
      <c r="VMV41" s="223"/>
      <c r="VMW41" s="223"/>
      <c r="VMX41" s="223"/>
      <c r="VMY41" s="223"/>
      <c r="VMZ41" s="223"/>
      <c r="VNA41" s="223"/>
      <c r="VNB41" s="223"/>
      <c r="VNC41" s="223"/>
      <c r="VND41" s="223"/>
      <c r="VNE41" s="223"/>
      <c r="VNF41" s="223"/>
      <c r="VNG41" s="223"/>
      <c r="VNH41" s="223"/>
      <c r="VNI41" s="223"/>
      <c r="VNJ41" s="223"/>
      <c r="VNK41" s="223"/>
      <c r="VNL41" s="223"/>
      <c r="VNM41" s="223"/>
      <c r="VNN41" s="223"/>
      <c r="VNO41" s="223"/>
      <c r="VNP41" s="223"/>
      <c r="VNQ41" s="223"/>
      <c r="VNR41" s="223"/>
      <c r="VNS41" s="223"/>
      <c r="VNT41" s="223"/>
      <c r="VNU41" s="223"/>
      <c r="VNV41" s="223"/>
      <c r="VNW41" s="223"/>
      <c r="VNX41" s="223"/>
      <c r="VNY41" s="223"/>
      <c r="VNZ41" s="223"/>
      <c r="VOA41" s="223"/>
      <c r="VOB41" s="223"/>
      <c r="VOC41" s="223"/>
      <c r="VOD41" s="223"/>
      <c r="VOE41" s="223"/>
      <c r="VOF41" s="223"/>
      <c r="VOG41" s="223"/>
      <c r="VOH41" s="223"/>
      <c r="VOI41" s="223"/>
      <c r="VOJ41" s="223"/>
      <c r="VOK41" s="223"/>
      <c r="VOL41" s="223"/>
      <c r="VOM41" s="223"/>
      <c r="VON41" s="223"/>
      <c r="VOO41" s="223"/>
      <c r="VOP41" s="223"/>
      <c r="VOQ41" s="223"/>
      <c r="VOR41" s="223"/>
      <c r="VOS41" s="223"/>
      <c r="VOT41" s="223"/>
      <c r="VOU41" s="223"/>
      <c r="VOV41" s="223"/>
      <c r="VOW41" s="223"/>
      <c r="VOX41" s="223"/>
      <c r="VOY41" s="223"/>
      <c r="VOZ41" s="223"/>
      <c r="VPA41" s="223"/>
      <c r="VPB41" s="223"/>
      <c r="VPC41" s="223"/>
      <c r="VPD41" s="223"/>
      <c r="VPE41" s="223"/>
      <c r="VPF41" s="223"/>
      <c r="VPG41" s="223"/>
      <c r="VPH41" s="223"/>
      <c r="VPI41" s="223"/>
      <c r="VPJ41" s="223"/>
      <c r="VPK41" s="223"/>
      <c r="VPL41" s="223"/>
      <c r="VPM41" s="223"/>
      <c r="VPN41" s="223"/>
      <c r="VPO41" s="223"/>
      <c r="VPP41" s="223"/>
      <c r="VPQ41" s="223"/>
      <c r="VPR41" s="223"/>
      <c r="VPS41" s="223"/>
      <c r="VPT41" s="223"/>
      <c r="VPU41" s="223"/>
      <c r="VPV41" s="223"/>
      <c r="VPW41" s="223"/>
      <c r="VPX41" s="223"/>
      <c r="VPY41" s="223"/>
      <c r="VPZ41" s="223"/>
      <c r="VQA41" s="223"/>
      <c r="VQB41" s="223"/>
      <c r="VQC41" s="223"/>
      <c r="VQD41" s="223"/>
      <c r="VQE41" s="223"/>
      <c r="VQF41" s="223"/>
      <c r="VQG41" s="223"/>
      <c r="VQH41" s="223"/>
      <c r="VQI41" s="223"/>
      <c r="VQJ41" s="223"/>
      <c r="VQK41" s="223"/>
      <c r="VQL41" s="223"/>
      <c r="VQM41" s="223"/>
      <c r="VQN41" s="223"/>
      <c r="VQO41" s="223"/>
      <c r="VQP41" s="223"/>
      <c r="VQQ41" s="223"/>
      <c r="VQR41" s="223"/>
      <c r="VQS41" s="223"/>
      <c r="VQT41" s="223"/>
      <c r="VQU41" s="223"/>
      <c r="VQV41" s="223"/>
      <c r="VQW41" s="223"/>
      <c r="VQX41" s="223"/>
      <c r="VQY41" s="223"/>
      <c r="VQZ41" s="223"/>
      <c r="VRA41" s="223"/>
      <c r="VRB41" s="223"/>
      <c r="VRC41" s="223"/>
      <c r="VRD41" s="223"/>
      <c r="VRE41" s="223"/>
      <c r="VRF41" s="223"/>
      <c r="VRG41" s="223"/>
      <c r="VRH41" s="223"/>
      <c r="VRI41" s="223"/>
      <c r="VRJ41" s="223"/>
      <c r="VRK41" s="223"/>
      <c r="VRL41" s="223"/>
      <c r="VRM41" s="223"/>
      <c r="VRN41" s="223"/>
      <c r="VRO41" s="223"/>
      <c r="VRP41" s="223"/>
      <c r="VRQ41" s="223"/>
      <c r="VRR41" s="223"/>
      <c r="VRS41" s="223"/>
      <c r="VRT41" s="223"/>
      <c r="VRU41" s="223"/>
      <c r="VRV41" s="223"/>
      <c r="VRW41" s="223"/>
      <c r="VRX41" s="223"/>
      <c r="VRY41" s="223"/>
      <c r="VRZ41" s="223"/>
      <c r="VSA41" s="223"/>
      <c r="VSB41" s="223"/>
      <c r="VSC41" s="223"/>
      <c r="VSD41" s="223"/>
      <c r="VSE41" s="223"/>
      <c r="VSF41" s="223"/>
      <c r="VSG41" s="223"/>
      <c r="VSH41" s="223"/>
      <c r="VSI41" s="223"/>
      <c r="VSJ41" s="223"/>
      <c r="VSK41" s="223"/>
      <c r="VSL41" s="223"/>
      <c r="VSM41" s="223"/>
      <c r="VSN41" s="223"/>
      <c r="VSO41" s="223"/>
      <c r="VSP41" s="223"/>
      <c r="VSQ41" s="223"/>
      <c r="VSR41" s="223"/>
      <c r="VSS41" s="223"/>
      <c r="VST41" s="223"/>
      <c r="VSU41" s="223"/>
      <c r="VSV41" s="223"/>
      <c r="VSW41" s="223"/>
      <c r="VSX41" s="223"/>
      <c r="VSY41" s="223"/>
      <c r="VSZ41" s="223"/>
      <c r="VTA41" s="223"/>
      <c r="VTB41" s="223"/>
      <c r="VTC41" s="223"/>
      <c r="VTD41" s="223"/>
      <c r="VTE41" s="223"/>
      <c r="VTF41" s="223"/>
      <c r="VTG41" s="223"/>
      <c r="VTH41" s="223"/>
      <c r="VTI41" s="223"/>
      <c r="VTJ41" s="223"/>
      <c r="VTK41" s="223"/>
      <c r="VTL41" s="223"/>
      <c r="VTM41" s="223"/>
      <c r="VTN41" s="223"/>
      <c r="VTO41" s="223"/>
      <c r="VTP41" s="223"/>
      <c r="VTQ41" s="223"/>
      <c r="VTR41" s="223"/>
      <c r="VTS41" s="223"/>
      <c r="VTT41" s="223"/>
      <c r="VTU41" s="223"/>
      <c r="VTV41" s="223"/>
      <c r="VTW41" s="223"/>
      <c r="VTX41" s="223"/>
      <c r="VTY41" s="223"/>
      <c r="VTZ41" s="223"/>
      <c r="VUA41" s="223"/>
      <c r="VUB41" s="223"/>
      <c r="VUC41" s="223"/>
      <c r="VUD41" s="223"/>
      <c r="VUE41" s="223"/>
      <c r="VUF41" s="223"/>
      <c r="VUG41" s="223"/>
      <c r="VUH41" s="223"/>
      <c r="VUI41" s="223"/>
      <c r="VUJ41" s="223"/>
      <c r="VUK41" s="223"/>
      <c r="VUL41" s="223"/>
      <c r="VUM41" s="223"/>
      <c r="VUN41" s="223"/>
      <c r="VUO41" s="223"/>
      <c r="VUP41" s="223"/>
      <c r="VUQ41" s="223"/>
      <c r="VUR41" s="223"/>
      <c r="VUS41" s="223"/>
      <c r="VUT41" s="223"/>
      <c r="VUU41" s="223"/>
      <c r="VUV41" s="223"/>
      <c r="VUW41" s="223"/>
      <c r="VUX41" s="223"/>
      <c r="VUY41" s="223"/>
      <c r="VUZ41" s="223"/>
      <c r="VVA41" s="223"/>
      <c r="VVB41" s="223"/>
      <c r="VVC41" s="223"/>
      <c r="VVD41" s="223"/>
      <c r="VVE41" s="223"/>
      <c r="VVF41" s="223"/>
      <c r="VVG41" s="223"/>
      <c r="VVH41" s="223"/>
      <c r="VVI41" s="223"/>
      <c r="VVJ41" s="223"/>
      <c r="VVK41" s="223"/>
      <c r="VVL41" s="223"/>
      <c r="VVM41" s="223"/>
      <c r="VVN41" s="223"/>
      <c r="VVO41" s="223"/>
      <c r="VVP41" s="223"/>
      <c r="VVQ41" s="223"/>
      <c r="VVR41" s="223"/>
      <c r="VVS41" s="223"/>
      <c r="VVT41" s="223"/>
      <c r="VVU41" s="223"/>
      <c r="VVV41" s="223"/>
      <c r="VVW41" s="223"/>
      <c r="VVX41" s="223"/>
      <c r="VVY41" s="223"/>
      <c r="VVZ41" s="223"/>
      <c r="VWA41" s="223"/>
      <c r="VWB41" s="223"/>
      <c r="VWC41" s="223"/>
      <c r="VWD41" s="223"/>
      <c r="VWE41" s="223"/>
      <c r="VWF41" s="223"/>
      <c r="VWG41" s="223"/>
      <c r="VWH41" s="223"/>
      <c r="VWI41" s="223"/>
      <c r="VWJ41" s="223"/>
      <c r="VWK41" s="223"/>
      <c r="VWL41" s="223"/>
      <c r="VWM41" s="223"/>
      <c r="VWN41" s="223"/>
      <c r="VWO41" s="223"/>
      <c r="VWP41" s="223"/>
      <c r="VWQ41" s="223"/>
      <c r="VWR41" s="223"/>
      <c r="VWS41" s="223"/>
      <c r="VWT41" s="223"/>
      <c r="VWU41" s="223"/>
      <c r="VWV41" s="223"/>
      <c r="VWW41" s="223"/>
      <c r="VWX41" s="223"/>
      <c r="VWY41" s="223"/>
      <c r="VWZ41" s="223"/>
      <c r="VXA41" s="223"/>
      <c r="VXB41" s="223"/>
      <c r="VXC41" s="223"/>
      <c r="VXD41" s="223"/>
      <c r="VXE41" s="223"/>
      <c r="VXF41" s="223"/>
      <c r="VXG41" s="223"/>
      <c r="VXH41" s="223"/>
      <c r="VXI41" s="223"/>
      <c r="VXJ41" s="223"/>
      <c r="VXK41" s="223"/>
      <c r="VXL41" s="223"/>
      <c r="VXM41" s="223"/>
      <c r="VXN41" s="223"/>
      <c r="VXO41" s="223"/>
      <c r="VXP41" s="223"/>
      <c r="VXQ41" s="223"/>
      <c r="VXR41" s="223"/>
      <c r="VXS41" s="223"/>
      <c r="VXT41" s="223"/>
      <c r="VXU41" s="223"/>
      <c r="VXV41" s="223"/>
      <c r="VXW41" s="223"/>
      <c r="VXX41" s="223"/>
      <c r="VXY41" s="223"/>
      <c r="VXZ41" s="223"/>
      <c r="VYA41" s="223"/>
      <c r="VYB41" s="223"/>
      <c r="VYC41" s="223"/>
      <c r="VYD41" s="223"/>
      <c r="VYE41" s="223"/>
      <c r="VYF41" s="223"/>
      <c r="VYG41" s="223"/>
      <c r="VYH41" s="223"/>
      <c r="VYI41" s="223"/>
      <c r="VYJ41" s="223"/>
      <c r="VYK41" s="223"/>
      <c r="VYL41" s="223"/>
      <c r="VYM41" s="223"/>
      <c r="VYN41" s="223"/>
      <c r="VYO41" s="223"/>
      <c r="VYP41" s="223"/>
      <c r="VYQ41" s="223"/>
      <c r="VYR41" s="223"/>
      <c r="VYS41" s="223"/>
      <c r="VYT41" s="223"/>
      <c r="VYU41" s="223"/>
      <c r="VYV41" s="223"/>
      <c r="VYW41" s="223"/>
      <c r="VYX41" s="223"/>
      <c r="VYY41" s="223"/>
      <c r="VYZ41" s="223"/>
      <c r="VZA41" s="223"/>
      <c r="VZB41" s="223"/>
      <c r="VZC41" s="223"/>
      <c r="VZD41" s="223"/>
      <c r="VZE41" s="223"/>
      <c r="VZF41" s="223"/>
      <c r="VZG41" s="223"/>
      <c r="VZH41" s="223"/>
      <c r="VZI41" s="223"/>
      <c r="VZJ41" s="223"/>
      <c r="VZK41" s="223"/>
      <c r="VZL41" s="223"/>
      <c r="VZM41" s="223"/>
      <c r="VZN41" s="223"/>
      <c r="VZO41" s="223"/>
      <c r="VZP41" s="223"/>
      <c r="VZQ41" s="223"/>
      <c r="VZR41" s="223"/>
      <c r="VZS41" s="223"/>
      <c r="VZT41" s="223"/>
      <c r="VZU41" s="223"/>
      <c r="VZV41" s="223"/>
      <c r="VZW41" s="223"/>
      <c r="VZX41" s="223"/>
      <c r="VZY41" s="223"/>
      <c r="VZZ41" s="223"/>
      <c r="WAA41" s="223"/>
      <c r="WAB41" s="223"/>
      <c r="WAC41" s="223"/>
      <c r="WAD41" s="223"/>
      <c r="WAE41" s="223"/>
      <c r="WAF41" s="223"/>
      <c r="WAG41" s="223"/>
      <c r="WAH41" s="223"/>
      <c r="WAI41" s="223"/>
      <c r="WAJ41" s="223"/>
      <c r="WAK41" s="223"/>
      <c r="WAL41" s="223"/>
      <c r="WAM41" s="223"/>
      <c r="WAN41" s="223"/>
      <c r="WAO41" s="223"/>
      <c r="WAP41" s="223"/>
      <c r="WAQ41" s="223"/>
      <c r="WAR41" s="223"/>
      <c r="WAS41" s="223"/>
      <c r="WAT41" s="223"/>
      <c r="WAU41" s="223"/>
      <c r="WAV41" s="223"/>
      <c r="WAW41" s="223"/>
      <c r="WAX41" s="223"/>
      <c r="WAY41" s="223"/>
      <c r="WAZ41" s="223"/>
      <c r="WBA41" s="223"/>
      <c r="WBB41" s="223"/>
      <c r="WBC41" s="223"/>
      <c r="WBD41" s="223"/>
      <c r="WBE41" s="223"/>
      <c r="WBF41" s="223"/>
      <c r="WBG41" s="223"/>
      <c r="WBH41" s="223"/>
      <c r="WBI41" s="223"/>
      <c r="WBJ41" s="223"/>
      <c r="WBK41" s="223"/>
      <c r="WBL41" s="223"/>
      <c r="WBM41" s="223"/>
      <c r="WBN41" s="223"/>
      <c r="WBO41" s="223"/>
      <c r="WBP41" s="223"/>
      <c r="WBQ41" s="223"/>
      <c r="WBR41" s="223"/>
      <c r="WBS41" s="223"/>
      <c r="WBT41" s="223"/>
      <c r="WBU41" s="223"/>
      <c r="WBV41" s="223"/>
      <c r="WBW41" s="223"/>
      <c r="WBX41" s="223"/>
      <c r="WBY41" s="223"/>
      <c r="WBZ41" s="223"/>
      <c r="WCA41" s="223"/>
      <c r="WCB41" s="223"/>
      <c r="WCC41" s="223"/>
      <c r="WCD41" s="223"/>
      <c r="WCE41" s="223"/>
      <c r="WCF41" s="223"/>
      <c r="WCG41" s="223"/>
      <c r="WCH41" s="223"/>
      <c r="WCI41" s="223"/>
      <c r="WCJ41" s="223"/>
      <c r="WCK41" s="223"/>
      <c r="WCL41" s="223"/>
      <c r="WCM41" s="223"/>
      <c r="WCN41" s="223"/>
      <c r="WCO41" s="223"/>
      <c r="WCP41" s="223"/>
      <c r="WCQ41" s="223"/>
      <c r="WCR41" s="223"/>
      <c r="WCS41" s="223"/>
      <c r="WCT41" s="223"/>
      <c r="WCU41" s="223"/>
      <c r="WCV41" s="223"/>
      <c r="WCW41" s="223"/>
      <c r="WCX41" s="223"/>
      <c r="WCY41" s="223"/>
      <c r="WCZ41" s="223"/>
      <c r="WDA41" s="223"/>
      <c r="WDB41" s="223"/>
      <c r="WDC41" s="223"/>
      <c r="WDD41" s="223"/>
      <c r="WDE41" s="223"/>
      <c r="WDF41" s="223"/>
      <c r="WDG41" s="223"/>
      <c r="WDH41" s="223"/>
      <c r="WDI41" s="223"/>
      <c r="WDJ41" s="223"/>
      <c r="WDK41" s="223"/>
      <c r="WDL41" s="223"/>
      <c r="WDM41" s="223"/>
      <c r="WDN41" s="223"/>
      <c r="WDO41" s="223"/>
      <c r="WDP41" s="223"/>
      <c r="WDQ41" s="223"/>
      <c r="WDR41" s="223"/>
      <c r="WDS41" s="223"/>
      <c r="WDT41" s="223"/>
      <c r="WDU41" s="223"/>
      <c r="WDV41" s="223"/>
      <c r="WDW41" s="223"/>
      <c r="WDX41" s="223"/>
      <c r="WDY41" s="223"/>
      <c r="WDZ41" s="223"/>
      <c r="WEA41" s="223"/>
      <c r="WEB41" s="223"/>
      <c r="WEC41" s="223"/>
      <c r="WED41" s="223"/>
      <c r="WEE41" s="223"/>
      <c r="WEF41" s="223"/>
      <c r="WEG41" s="223"/>
      <c r="WEH41" s="223"/>
      <c r="WEI41" s="223"/>
      <c r="WEJ41" s="223"/>
      <c r="WEK41" s="223"/>
      <c r="WEL41" s="223"/>
      <c r="WEM41" s="223"/>
      <c r="WEN41" s="223"/>
      <c r="WEO41" s="223"/>
      <c r="WEP41" s="223"/>
      <c r="WEQ41" s="223"/>
      <c r="WER41" s="223"/>
      <c r="WES41" s="223"/>
      <c r="WET41" s="223"/>
      <c r="WEU41" s="223"/>
      <c r="WEV41" s="223"/>
      <c r="WEW41" s="223"/>
      <c r="WEX41" s="223"/>
      <c r="WEY41" s="223"/>
      <c r="WEZ41" s="223"/>
      <c r="WFA41" s="223"/>
      <c r="WFB41" s="223"/>
      <c r="WFC41" s="223"/>
      <c r="WFD41" s="223"/>
      <c r="WFE41" s="223"/>
      <c r="WFF41" s="223"/>
      <c r="WFG41" s="223"/>
      <c r="WFH41" s="223"/>
      <c r="WFI41" s="223"/>
      <c r="WFJ41" s="223"/>
      <c r="WFK41" s="223"/>
      <c r="WFL41" s="223"/>
      <c r="WFM41" s="223"/>
      <c r="WFN41" s="223"/>
      <c r="WFO41" s="223"/>
      <c r="WFP41" s="223"/>
      <c r="WFQ41" s="223"/>
      <c r="WFR41" s="223"/>
      <c r="WFS41" s="223"/>
      <c r="WFT41" s="223"/>
      <c r="WFU41" s="223"/>
      <c r="WFV41" s="223"/>
      <c r="WFW41" s="223"/>
      <c r="WFX41" s="223"/>
      <c r="WFY41" s="223"/>
      <c r="WFZ41" s="223"/>
      <c r="WGA41" s="223"/>
      <c r="WGB41" s="223"/>
      <c r="WGC41" s="223"/>
      <c r="WGD41" s="223"/>
      <c r="WGE41" s="223"/>
      <c r="WGF41" s="223"/>
      <c r="WGG41" s="223"/>
      <c r="WGH41" s="223"/>
      <c r="WGI41" s="223"/>
      <c r="WGJ41" s="223"/>
      <c r="WGK41" s="223"/>
      <c r="WGL41" s="223"/>
      <c r="WGM41" s="223"/>
      <c r="WGN41" s="223"/>
      <c r="WGO41" s="223"/>
      <c r="WGP41" s="223"/>
      <c r="WGQ41" s="223"/>
      <c r="WGR41" s="223"/>
      <c r="WGS41" s="223"/>
      <c r="WGT41" s="223"/>
      <c r="WGU41" s="223"/>
      <c r="WGV41" s="223"/>
      <c r="WGW41" s="223"/>
      <c r="WGX41" s="223"/>
      <c r="WGY41" s="223"/>
      <c r="WGZ41" s="223"/>
      <c r="WHA41" s="223"/>
      <c r="WHB41" s="223"/>
      <c r="WHC41" s="223"/>
      <c r="WHD41" s="223"/>
      <c r="WHE41" s="223"/>
      <c r="WHF41" s="223"/>
      <c r="WHG41" s="223"/>
      <c r="WHH41" s="223"/>
      <c r="WHI41" s="223"/>
      <c r="WHJ41" s="223"/>
      <c r="WHK41" s="223"/>
      <c r="WHL41" s="223"/>
      <c r="WHM41" s="223"/>
      <c r="WHN41" s="223"/>
      <c r="WHO41" s="223"/>
      <c r="WHP41" s="223"/>
      <c r="WHQ41" s="223"/>
      <c r="WHR41" s="223"/>
      <c r="WHS41" s="223"/>
      <c r="WHT41" s="223"/>
      <c r="WHU41" s="223"/>
      <c r="WHV41" s="223"/>
      <c r="WHW41" s="223"/>
      <c r="WHX41" s="223"/>
      <c r="WHY41" s="223"/>
      <c r="WHZ41" s="223"/>
      <c r="WIA41" s="223"/>
      <c r="WIB41" s="223"/>
      <c r="WIC41" s="223"/>
      <c r="WID41" s="223"/>
      <c r="WIE41" s="223"/>
      <c r="WIF41" s="223"/>
      <c r="WIG41" s="223"/>
      <c r="WIH41" s="223"/>
      <c r="WII41" s="223"/>
      <c r="WIJ41" s="223"/>
      <c r="WIK41" s="223"/>
      <c r="WIL41" s="223"/>
      <c r="WIM41" s="223"/>
      <c r="WIN41" s="223"/>
      <c r="WIO41" s="223"/>
      <c r="WIP41" s="223"/>
      <c r="WIQ41" s="223"/>
      <c r="WIR41" s="223"/>
      <c r="WIS41" s="223"/>
      <c r="WIT41" s="223"/>
      <c r="WIU41" s="223"/>
      <c r="WIV41" s="223"/>
      <c r="WIW41" s="223"/>
      <c r="WIX41" s="223"/>
      <c r="WIY41" s="223"/>
      <c r="WIZ41" s="223"/>
      <c r="WJA41" s="223"/>
      <c r="WJB41" s="223"/>
      <c r="WJC41" s="223"/>
      <c r="WJD41" s="223"/>
      <c r="WJE41" s="223"/>
      <c r="WJF41" s="223"/>
      <c r="WJG41" s="223"/>
      <c r="WJH41" s="223"/>
      <c r="WJI41" s="223"/>
      <c r="WJJ41" s="223"/>
      <c r="WJK41" s="223"/>
      <c r="WJL41" s="223"/>
      <c r="WJM41" s="223"/>
      <c r="WJN41" s="223"/>
      <c r="WJO41" s="223"/>
      <c r="WJP41" s="223"/>
      <c r="WJQ41" s="223"/>
      <c r="WJR41" s="223"/>
      <c r="WJS41" s="223"/>
      <c r="WJT41" s="223"/>
      <c r="WJU41" s="223"/>
      <c r="WJV41" s="223"/>
      <c r="WJW41" s="223"/>
      <c r="WJX41" s="223"/>
      <c r="WJY41" s="223"/>
      <c r="WJZ41" s="223"/>
      <c r="WKA41" s="223"/>
      <c r="WKB41" s="223"/>
      <c r="WKC41" s="223"/>
      <c r="WKD41" s="223"/>
      <c r="WKE41" s="223"/>
      <c r="WKF41" s="223"/>
      <c r="WKG41" s="223"/>
      <c r="WKH41" s="223"/>
      <c r="WKI41" s="223"/>
      <c r="WKJ41" s="223"/>
      <c r="WKK41" s="223"/>
      <c r="WKL41" s="223"/>
      <c r="WKM41" s="223"/>
      <c r="WKN41" s="223"/>
      <c r="WKO41" s="223"/>
      <c r="WKP41" s="223"/>
      <c r="WKQ41" s="223"/>
      <c r="WKR41" s="223"/>
      <c r="WKS41" s="223"/>
      <c r="WKT41" s="223"/>
      <c r="WKU41" s="223"/>
      <c r="WKV41" s="223"/>
      <c r="WKW41" s="223"/>
      <c r="WKX41" s="223"/>
      <c r="WKY41" s="223"/>
      <c r="WKZ41" s="223"/>
      <c r="WLA41" s="223"/>
      <c r="WLB41" s="223"/>
      <c r="WLC41" s="223"/>
      <c r="WLD41" s="223"/>
      <c r="WLE41" s="223"/>
      <c r="WLF41" s="223"/>
      <c r="WLG41" s="223"/>
      <c r="WLH41" s="223"/>
      <c r="WLI41" s="223"/>
      <c r="WLJ41" s="223"/>
      <c r="WLK41" s="223"/>
      <c r="WLL41" s="223"/>
      <c r="WLM41" s="223"/>
      <c r="WLN41" s="223"/>
      <c r="WLO41" s="223"/>
      <c r="WLP41" s="223"/>
      <c r="WLQ41" s="223"/>
      <c r="WLR41" s="223"/>
      <c r="WLS41" s="223"/>
      <c r="WLT41" s="223"/>
      <c r="WLU41" s="223"/>
      <c r="WLV41" s="223"/>
      <c r="WLW41" s="223"/>
      <c r="WLX41" s="223"/>
      <c r="WLY41" s="223"/>
      <c r="WLZ41" s="223"/>
      <c r="WMA41" s="223"/>
      <c r="WMB41" s="223"/>
      <c r="WMC41" s="223"/>
      <c r="WMD41" s="223"/>
      <c r="WME41" s="223"/>
      <c r="WMF41" s="223"/>
      <c r="WMG41" s="223"/>
      <c r="WMH41" s="223"/>
      <c r="WMI41" s="223"/>
      <c r="WMJ41" s="223"/>
      <c r="WMK41" s="223"/>
      <c r="WML41" s="223"/>
      <c r="WMM41" s="223"/>
      <c r="WMN41" s="223"/>
      <c r="WMO41" s="223"/>
      <c r="WMP41" s="223"/>
      <c r="WMQ41" s="223"/>
      <c r="WMR41" s="223"/>
      <c r="WMS41" s="223"/>
      <c r="WMT41" s="223"/>
      <c r="WMU41" s="223"/>
      <c r="WMV41" s="223"/>
      <c r="WMW41" s="223"/>
      <c r="WMX41" s="223"/>
      <c r="WMY41" s="223"/>
      <c r="WMZ41" s="223"/>
      <c r="WNA41" s="223"/>
      <c r="WNB41" s="223"/>
      <c r="WNC41" s="223"/>
      <c r="WND41" s="223"/>
      <c r="WNE41" s="223"/>
      <c r="WNF41" s="223"/>
      <c r="WNG41" s="223"/>
      <c r="WNH41" s="223"/>
      <c r="WNI41" s="223"/>
      <c r="WNJ41" s="223"/>
      <c r="WNK41" s="223"/>
      <c r="WNL41" s="223"/>
      <c r="WNM41" s="223"/>
      <c r="WNN41" s="223"/>
      <c r="WNO41" s="223"/>
      <c r="WNP41" s="223"/>
      <c r="WNQ41" s="223"/>
      <c r="WNR41" s="223"/>
      <c r="WNS41" s="223"/>
      <c r="WNT41" s="223"/>
      <c r="WNU41" s="223"/>
      <c r="WNV41" s="223"/>
      <c r="WNW41" s="223"/>
      <c r="WNX41" s="223"/>
      <c r="WNY41" s="223"/>
      <c r="WNZ41" s="223"/>
      <c r="WOA41" s="223"/>
      <c r="WOB41" s="223"/>
      <c r="WOC41" s="223"/>
      <c r="WOD41" s="223"/>
      <c r="WOE41" s="223"/>
      <c r="WOF41" s="223"/>
      <c r="WOG41" s="223"/>
      <c r="WOH41" s="223"/>
      <c r="WOI41" s="223"/>
      <c r="WOJ41" s="223"/>
      <c r="WOK41" s="223"/>
      <c r="WOL41" s="223"/>
      <c r="WOM41" s="223"/>
      <c r="WON41" s="223"/>
      <c r="WOO41" s="223"/>
      <c r="WOP41" s="223"/>
      <c r="WOQ41" s="223"/>
      <c r="WOR41" s="223"/>
      <c r="WOS41" s="223"/>
      <c r="WOT41" s="223"/>
      <c r="WOU41" s="223"/>
      <c r="WOV41" s="223"/>
      <c r="WOW41" s="223"/>
      <c r="WOX41" s="223"/>
      <c r="WOY41" s="223"/>
      <c r="WOZ41" s="223"/>
      <c r="WPA41" s="223"/>
      <c r="WPB41" s="223"/>
      <c r="WPC41" s="223"/>
      <c r="WPD41" s="223"/>
      <c r="WPE41" s="223"/>
      <c r="WPF41" s="223"/>
      <c r="WPG41" s="223"/>
      <c r="WPH41" s="223"/>
      <c r="WPI41" s="223"/>
      <c r="WPJ41" s="223"/>
      <c r="WPK41" s="223"/>
      <c r="WPL41" s="223"/>
      <c r="WPM41" s="223"/>
      <c r="WPN41" s="223"/>
      <c r="WPO41" s="223"/>
      <c r="WPP41" s="223"/>
      <c r="WPQ41" s="223"/>
      <c r="WPR41" s="223"/>
      <c r="WPS41" s="223"/>
      <c r="WPT41" s="223"/>
      <c r="WPU41" s="223"/>
      <c r="WPV41" s="223"/>
      <c r="WPW41" s="223"/>
      <c r="WPX41" s="223"/>
      <c r="WPY41" s="223"/>
      <c r="WPZ41" s="223"/>
      <c r="WQA41" s="223"/>
      <c r="WQB41" s="223"/>
      <c r="WQC41" s="223"/>
      <c r="WQD41" s="223"/>
      <c r="WQE41" s="223"/>
      <c r="WQF41" s="223"/>
      <c r="WQG41" s="223"/>
      <c r="WQH41" s="223"/>
      <c r="WQI41" s="223"/>
      <c r="WQJ41" s="223"/>
      <c r="WQK41" s="223"/>
      <c r="WQL41" s="223"/>
      <c r="WQM41" s="223"/>
      <c r="WQN41" s="223"/>
      <c r="WQO41" s="223"/>
      <c r="WQP41" s="223"/>
      <c r="WQQ41" s="223"/>
      <c r="WQR41" s="223"/>
      <c r="WQS41" s="223"/>
      <c r="WQT41" s="223"/>
      <c r="WQU41" s="223"/>
      <c r="WQV41" s="223"/>
      <c r="WQW41" s="223"/>
      <c r="WQX41" s="223"/>
      <c r="WQY41" s="223"/>
      <c r="WQZ41" s="223"/>
      <c r="WRA41" s="223"/>
      <c r="WRB41" s="223"/>
      <c r="WRC41" s="223"/>
      <c r="WRD41" s="223"/>
      <c r="WRE41" s="223"/>
      <c r="WRF41" s="223"/>
      <c r="WRG41" s="223"/>
      <c r="WRH41" s="223"/>
      <c r="WRI41" s="223"/>
      <c r="WRJ41" s="223"/>
      <c r="WRK41" s="223"/>
      <c r="WRL41" s="223"/>
      <c r="WRM41" s="223"/>
      <c r="WRN41" s="223"/>
      <c r="WRO41" s="223"/>
      <c r="WRP41" s="223"/>
      <c r="WRQ41" s="223"/>
      <c r="WRR41" s="223"/>
      <c r="WRS41" s="223"/>
      <c r="WRT41" s="223"/>
      <c r="WRU41" s="223"/>
      <c r="WRV41" s="223"/>
      <c r="WRW41" s="223"/>
      <c r="WRX41" s="223"/>
      <c r="WRY41" s="223"/>
      <c r="WRZ41" s="223"/>
      <c r="WSA41" s="223"/>
      <c r="WSB41" s="223"/>
      <c r="WSC41" s="223"/>
      <c r="WSD41" s="223"/>
      <c r="WSE41" s="223"/>
      <c r="WSF41" s="223"/>
      <c r="WSG41" s="223"/>
      <c r="WSH41" s="223"/>
      <c r="WSI41" s="223"/>
      <c r="WSJ41" s="223"/>
      <c r="WSK41" s="223"/>
      <c r="WSL41" s="223"/>
      <c r="WSM41" s="223"/>
      <c r="WSN41" s="223"/>
      <c r="WSO41" s="223"/>
      <c r="WSP41" s="223"/>
      <c r="WSQ41" s="223"/>
      <c r="WSR41" s="223"/>
      <c r="WSS41" s="223"/>
      <c r="WST41" s="223"/>
      <c r="WSU41" s="223"/>
      <c r="WSV41" s="223"/>
      <c r="WSW41" s="223"/>
      <c r="WSX41" s="223"/>
      <c r="WSY41" s="223"/>
      <c r="WSZ41" s="223"/>
      <c r="WTA41" s="223"/>
      <c r="WTB41" s="223"/>
      <c r="WTC41" s="223"/>
      <c r="WTD41" s="223"/>
      <c r="WTE41" s="223"/>
      <c r="WTF41" s="223"/>
      <c r="WTG41" s="223"/>
      <c r="WTH41" s="223"/>
      <c r="WTI41" s="223"/>
      <c r="WTJ41" s="223"/>
      <c r="WTK41" s="223"/>
      <c r="WTL41" s="223"/>
      <c r="WTM41" s="223"/>
      <c r="WTN41" s="223"/>
      <c r="WTO41" s="223"/>
      <c r="WTP41" s="223"/>
      <c r="WTQ41" s="223"/>
      <c r="WTR41" s="223"/>
      <c r="WTS41" s="223"/>
      <c r="WTT41" s="223"/>
      <c r="WTU41" s="223"/>
      <c r="WTV41" s="223"/>
      <c r="WTW41" s="223"/>
      <c r="WTX41" s="223"/>
      <c r="WTY41" s="223"/>
      <c r="WTZ41" s="223"/>
      <c r="WUA41" s="223"/>
      <c r="WUB41" s="223"/>
      <c r="WUC41" s="223"/>
      <c r="WUD41" s="223"/>
      <c r="WUE41" s="223"/>
      <c r="WUF41" s="223"/>
      <c r="WUG41" s="223"/>
      <c r="WUH41" s="223"/>
      <c r="WUI41" s="223"/>
      <c r="WUJ41" s="223"/>
      <c r="WUK41" s="223"/>
      <c r="WUL41" s="223"/>
      <c r="WUM41" s="223"/>
      <c r="WUN41" s="223"/>
      <c r="WUO41" s="223"/>
      <c r="WUP41" s="223"/>
      <c r="WUQ41" s="223"/>
      <c r="WUR41" s="223"/>
      <c r="WUS41" s="223"/>
      <c r="WUT41" s="223"/>
      <c r="WUU41" s="223"/>
      <c r="WUV41" s="223"/>
      <c r="WUW41" s="223"/>
      <c r="WUX41" s="223"/>
      <c r="WUY41" s="223"/>
      <c r="WUZ41" s="223"/>
      <c r="WVA41" s="223"/>
      <c r="WVB41" s="223"/>
      <c r="WVC41" s="223"/>
      <c r="WVD41" s="223"/>
      <c r="WVE41" s="223"/>
      <c r="WVF41" s="223"/>
      <c r="WVG41" s="223"/>
      <c r="WVH41" s="223"/>
      <c r="WVI41" s="223"/>
      <c r="WVJ41" s="223"/>
      <c r="WVK41" s="223"/>
      <c r="WVL41" s="223"/>
      <c r="WVM41" s="223"/>
      <c r="WVN41" s="223"/>
      <c r="WVO41" s="223"/>
      <c r="WVP41" s="223"/>
      <c r="WVQ41" s="223"/>
      <c r="WVR41" s="223"/>
      <c r="WVS41" s="223"/>
      <c r="WVT41" s="223"/>
      <c r="WVU41" s="223"/>
      <c r="WVV41" s="223"/>
      <c r="WVW41" s="223"/>
      <c r="WVX41" s="223"/>
      <c r="WVY41" s="223"/>
      <c r="WVZ41" s="223"/>
      <c r="WWA41" s="223"/>
      <c r="WWB41" s="223"/>
      <c r="WWC41" s="223"/>
      <c r="WWD41" s="223"/>
      <c r="WWE41" s="223"/>
      <c r="WWF41" s="223"/>
      <c r="WWG41" s="223"/>
      <c r="WWH41" s="223"/>
      <c r="WWI41" s="223"/>
      <c r="WWJ41" s="223"/>
      <c r="WWK41" s="223"/>
      <c r="WWL41" s="223"/>
      <c r="WWM41" s="223"/>
      <c r="WWN41" s="223"/>
      <c r="WWO41" s="223"/>
      <c r="WWP41" s="223"/>
      <c r="WWQ41" s="223"/>
      <c r="WWR41" s="223"/>
      <c r="WWS41" s="223"/>
      <c r="WWT41" s="223"/>
      <c r="WWU41" s="223"/>
      <c r="WWV41" s="223"/>
      <c r="WWW41" s="223"/>
      <c r="WWX41" s="223"/>
      <c r="WWY41" s="223"/>
      <c r="WWZ41" s="223"/>
      <c r="WXA41" s="223"/>
      <c r="WXB41" s="223"/>
      <c r="WXC41" s="223"/>
      <c r="WXD41" s="223"/>
      <c r="WXE41" s="223"/>
      <c r="WXF41" s="223"/>
      <c r="WXG41" s="223"/>
      <c r="WXH41" s="223"/>
      <c r="WXI41" s="223"/>
      <c r="WXJ41" s="223"/>
      <c r="WXK41" s="223"/>
      <c r="WXL41" s="223"/>
      <c r="WXM41" s="223"/>
      <c r="WXN41" s="223"/>
      <c r="WXO41" s="223"/>
      <c r="WXP41" s="223"/>
      <c r="WXQ41" s="223"/>
      <c r="WXR41" s="223"/>
      <c r="WXS41" s="223"/>
      <c r="WXT41" s="223"/>
      <c r="WXU41" s="223"/>
      <c r="WXV41" s="223"/>
      <c r="WXW41" s="223"/>
      <c r="WXX41" s="223"/>
      <c r="WXY41" s="223"/>
      <c r="WXZ41" s="223"/>
      <c r="WYA41" s="223"/>
      <c r="WYB41" s="223"/>
      <c r="WYC41" s="223"/>
      <c r="WYD41" s="223"/>
      <c r="WYE41" s="223"/>
      <c r="WYF41" s="223"/>
      <c r="WYG41" s="223"/>
      <c r="WYH41" s="223"/>
      <c r="WYI41" s="223"/>
      <c r="WYJ41" s="223"/>
      <c r="WYK41" s="223"/>
      <c r="WYL41" s="223"/>
      <c r="WYM41" s="223"/>
      <c r="WYN41" s="223"/>
      <c r="WYO41" s="223"/>
      <c r="WYP41" s="223"/>
      <c r="WYQ41" s="223"/>
      <c r="WYR41" s="223"/>
      <c r="WYS41" s="223"/>
      <c r="WYT41" s="223"/>
      <c r="WYU41" s="223"/>
      <c r="WYV41" s="223"/>
      <c r="WYW41" s="223"/>
      <c r="WYX41" s="223"/>
      <c r="WYY41" s="223"/>
      <c r="WYZ41" s="223"/>
      <c r="WZA41" s="223"/>
      <c r="WZB41" s="223"/>
      <c r="WZC41" s="223"/>
      <c r="WZD41" s="223"/>
      <c r="WZE41" s="223"/>
      <c r="WZF41" s="223"/>
      <c r="WZG41" s="223"/>
      <c r="WZH41" s="223"/>
      <c r="WZI41" s="223"/>
      <c r="WZJ41" s="223"/>
      <c r="WZK41" s="223"/>
      <c r="WZL41" s="223"/>
      <c r="WZM41" s="223"/>
      <c r="WZN41" s="223"/>
      <c r="WZO41" s="223"/>
      <c r="WZP41" s="223"/>
      <c r="WZQ41" s="223"/>
      <c r="WZR41" s="223"/>
      <c r="WZS41" s="223"/>
      <c r="WZT41" s="223"/>
      <c r="WZU41" s="223"/>
      <c r="WZV41" s="223"/>
      <c r="WZW41" s="223"/>
      <c r="WZX41" s="223"/>
      <c r="WZY41" s="223"/>
      <c r="WZZ41" s="223"/>
      <c r="XAA41" s="223"/>
      <c r="XAB41" s="223"/>
      <c r="XAC41" s="223"/>
      <c r="XAD41" s="223"/>
      <c r="XAE41" s="223"/>
      <c r="XAF41" s="223"/>
      <c r="XAG41" s="223"/>
      <c r="XAH41" s="223"/>
      <c r="XAI41" s="223"/>
      <c r="XAJ41" s="223"/>
      <c r="XAK41" s="223"/>
      <c r="XAL41" s="223"/>
      <c r="XAM41" s="223"/>
      <c r="XAN41" s="223"/>
      <c r="XAO41" s="223"/>
      <c r="XAP41" s="223"/>
      <c r="XAQ41" s="223"/>
      <c r="XAR41" s="223"/>
      <c r="XAS41" s="223"/>
      <c r="XAT41" s="223"/>
      <c r="XAU41" s="223"/>
      <c r="XAV41" s="223"/>
      <c r="XAW41" s="223"/>
      <c r="XAX41" s="223"/>
      <c r="XAY41" s="223"/>
      <c r="XAZ41" s="223"/>
      <c r="XBA41" s="223"/>
      <c r="XBB41" s="223"/>
      <c r="XBC41" s="223"/>
      <c r="XBD41" s="223"/>
      <c r="XBE41" s="223"/>
      <c r="XBF41" s="223"/>
      <c r="XBG41" s="223"/>
      <c r="XBH41" s="223"/>
      <c r="XBI41" s="223"/>
      <c r="XBJ41" s="223"/>
      <c r="XBK41" s="223"/>
      <c r="XBL41" s="223"/>
      <c r="XBM41" s="223"/>
      <c r="XBN41" s="223"/>
      <c r="XBO41" s="223"/>
      <c r="XBP41" s="223"/>
      <c r="XBQ41" s="223"/>
      <c r="XBR41" s="223"/>
      <c r="XBS41" s="223"/>
      <c r="XBT41" s="223"/>
      <c r="XBU41" s="223"/>
      <c r="XBV41" s="223"/>
      <c r="XBW41" s="223"/>
      <c r="XBX41" s="223"/>
      <c r="XBY41" s="223"/>
      <c r="XBZ41" s="223"/>
      <c r="XCA41" s="223"/>
      <c r="XCB41" s="223"/>
      <c r="XCC41" s="223"/>
      <c r="XCD41" s="223"/>
      <c r="XCE41" s="223"/>
      <c r="XCF41" s="223"/>
      <c r="XCG41" s="223"/>
      <c r="XCH41" s="223"/>
      <c r="XCI41" s="223"/>
      <c r="XCJ41" s="223"/>
      <c r="XCK41" s="223"/>
      <c r="XCL41" s="223"/>
      <c r="XCM41" s="223"/>
      <c r="XCN41" s="223"/>
      <c r="XCO41" s="223"/>
      <c r="XCP41" s="223"/>
      <c r="XCQ41" s="223"/>
      <c r="XCR41" s="223"/>
      <c r="XCS41" s="223"/>
      <c r="XCT41" s="223"/>
      <c r="XCU41" s="223"/>
      <c r="XCV41" s="223"/>
      <c r="XCW41" s="223"/>
      <c r="XCX41" s="223"/>
      <c r="XCY41" s="223"/>
      <c r="XCZ41" s="223"/>
      <c r="XDA41" s="223"/>
      <c r="XDB41" s="223"/>
      <c r="XDC41" s="223"/>
      <c r="XDD41" s="223"/>
      <c r="XDE41" s="223"/>
      <c r="XDF41" s="223"/>
      <c r="XDG41" s="223"/>
      <c r="XDH41" s="223"/>
      <c r="XDI41" s="223"/>
      <c r="XDJ41" s="223"/>
      <c r="XDK41" s="223"/>
      <c r="XDL41" s="223"/>
      <c r="XDM41" s="223"/>
      <c r="XDN41" s="223"/>
      <c r="XDO41" s="223"/>
      <c r="XDP41" s="223"/>
      <c r="XDQ41" s="223"/>
      <c r="XDR41" s="223"/>
      <c r="XDS41" s="223"/>
      <c r="XDT41" s="223"/>
      <c r="XDU41" s="223"/>
      <c r="XDV41" s="223"/>
      <c r="XDW41" s="223"/>
      <c r="XDX41" s="223"/>
      <c r="XDY41" s="223"/>
      <c r="XDZ41" s="223"/>
      <c r="XEA41" s="223"/>
      <c r="XEB41" s="223"/>
      <c r="XEC41" s="223"/>
      <c r="XED41" s="223"/>
      <c r="XEE41" s="223"/>
      <c r="XEF41" s="223"/>
      <c r="XEG41" s="223"/>
      <c r="XEH41" s="223"/>
      <c r="XEI41" s="223"/>
      <c r="XEJ41" s="223"/>
      <c r="XEK41" s="223"/>
      <c r="XEL41" s="223"/>
      <c r="XEM41" s="223"/>
      <c r="XEN41" s="223"/>
      <c r="XEO41" s="223"/>
      <c r="XEP41" s="223"/>
      <c r="XEQ41" s="223"/>
      <c r="XER41" s="223"/>
      <c r="XES41" s="223"/>
      <c r="XET41" s="223"/>
      <c r="XEU41" s="223"/>
      <c r="XEV41" s="223"/>
      <c r="XEW41" s="223"/>
      <c r="XEX41" s="223"/>
      <c r="XEY41" s="223"/>
      <c r="XEZ41" s="223"/>
      <c r="XFA41" s="223"/>
      <c r="XFB41" s="223"/>
      <c r="XFC41" s="223"/>
      <c r="XFD41" s="223"/>
    </row>
    <row r="42" spans="1:16384" ht="26.25" customHeight="1" x14ac:dyDescent="0.25">
      <c r="A42" s="908" t="s">
        <v>796</v>
      </c>
      <c r="B42" s="908"/>
      <c r="C42" s="908"/>
      <c r="D42" s="908"/>
      <c r="E42" s="908"/>
      <c r="F42" s="908"/>
      <c r="G42" s="908"/>
      <c r="H42" s="908"/>
      <c r="I42" s="908"/>
      <c r="J42" s="908"/>
      <c r="K42" s="908"/>
      <c r="L42" s="908"/>
      <c r="M42" s="908"/>
      <c r="N42" s="908"/>
      <c r="O42" s="908"/>
      <c r="P42" s="908"/>
      <c r="Q42" s="908"/>
      <c r="R42" s="908"/>
      <c r="S42" s="908"/>
      <c r="T42" s="908"/>
      <c r="U42" s="908"/>
      <c r="V42" s="230"/>
      <c r="W42" s="230"/>
      <c r="X42" s="230"/>
      <c r="Y42" s="230"/>
      <c r="Z42" s="230"/>
      <c r="AA42" s="230"/>
      <c r="AB42" s="230"/>
      <c r="AC42" s="230"/>
      <c r="AD42" s="230"/>
      <c r="AE42" s="230"/>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c r="BK42" s="223"/>
      <c r="BL42" s="223"/>
      <c r="BM42" s="223"/>
      <c r="BN42" s="223"/>
      <c r="BO42" s="223"/>
      <c r="BP42" s="223"/>
      <c r="BQ42" s="223"/>
      <c r="BR42" s="223"/>
      <c r="BS42" s="223"/>
      <c r="BT42" s="223"/>
      <c r="BU42" s="223"/>
      <c r="BV42" s="223"/>
      <c r="BW42" s="223"/>
      <c r="BX42" s="223"/>
      <c r="BY42" s="223"/>
      <c r="BZ42" s="223"/>
      <c r="CA42" s="223"/>
      <c r="CB42" s="223"/>
      <c r="CC42" s="223"/>
      <c r="CD42" s="223"/>
      <c r="CE42" s="223"/>
      <c r="CF42" s="223"/>
      <c r="CG42" s="223"/>
      <c r="CH42" s="223"/>
      <c r="CI42" s="223"/>
      <c r="CJ42" s="223"/>
      <c r="CK42" s="223"/>
      <c r="CL42" s="223"/>
      <c r="CM42" s="223"/>
      <c r="CN42" s="223"/>
      <c r="CO42" s="223"/>
      <c r="CP42" s="223"/>
      <c r="CQ42" s="223"/>
      <c r="CR42" s="223"/>
      <c r="CS42" s="223"/>
      <c r="CT42" s="223"/>
      <c r="CU42" s="223"/>
      <c r="CV42" s="223"/>
      <c r="CW42" s="223"/>
      <c r="CX42" s="223"/>
      <c r="CY42" s="223"/>
      <c r="CZ42" s="223"/>
      <c r="DA42" s="223"/>
      <c r="DB42" s="223"/>
      <c r="DC42" s="223"/>
      <c r="DD42" s="223"/>
      <c r="DE42" s="223"/>
      <c r="DF42" s="223"/>
      <c r="DG42" s="223"/>
      <c r="DH42" s="223"/>
      <c r="DI42" s="223"/>
      <c r="DJ42" s="223"/>
      <c r="DK42" s="223"/>
      <c r="DL42" s="223"/>
      <c r="DM42" s="223"/>
      <c r="DN42" s="223"/>
      <c r="DO42" s="223"/>
      <c r="DP42" s="223"/>
      <c r="DQ42" s="223"/>
      <c r="DR42" s="223"/>
      <c r="DS42" s="223"/>
      <c r="DT42" s="223"/>
      <c r="DU42" s="223"/>
      <c r="DV42" s="223"/>
      <c r="DW42" s="223"/>
      <c r="DX42" s="223"/>
      <c r="DY42" s="223"/>
      <c r="DZ42" s="223"/>
      <c r="EA42" s="223"/>
      <c r="EB42" s="223"/>
      <c r="EC42" s="223"/>
      <c r="ED42" s="223"/>
      <c r="EE42" s="223"/>
      <c r="EF42" s="223"/>
      <c r="EG42" s="223"/>
      <c r="EH42" s="223"/>
      <c r="EI42" s="223"/>
      <c r="EJ42" s="223"/>
      <c r="EK42" s="223"/>
      <c r="EL42" s="223"/>
      <c r="EM42" s="223"/>
      <c r="EN42" s="223"/>
      <c r="EO42" s="223"/>
      <c r="EP42" s="223"/>
      <c r="EQ42" s="223"/>
      <c r="ER42" s="223"/>
      <c r="ES42" s="223"/>
      <c r="ET42" s="223"/>
      <c r="EU42" s="223"/>
      <c r="EV42" s="223"/>
      <c r="EW42" s="223"/>
      <c r="EX42" s="223"/>
      <c r="EY42" s="223"/>
      <c r="EZ42" s="223"/>
      <c r="FA42" s="223"/>
      <c r="FB42" s="223"/>
      <c r="FC42" s="223"/>
      <c r="FD42" s="223"/>
      <c r="FE42" s="223"/>
      <c r="FF42" s="223"/>
      <c r="FG42" s="223"/>
      <c r="FH42" s="223"/>
      <c r="FI42" s="223"/>
      <c r="FJ42" s="223"/>
      <c r="FK42" s="223"/>
      <c r="FL42" s="223"/>
      <c r="FM42" s="223"/>
      <c r="FN42" s="223"/>
      <c r="FO42" s="223"/>
      <c r="FP42" s="223"/>
      <c r="FQ42" s="223"/>
      <c r="FR42" s="223"/>
      <c r="FS42" s="223"/>
      <c r="FT42" s="223"/>
      <c r="FU42" s="223"/>
      <c r="FV42" s="223"/>
      <c r="FW42" s="223"/>
      <c r="FX42" s="223"/>
      <c r="FY42" s="223"/>
      <c r="FZ42" s="223"/>
      <c r="GA42" s="223"/>
      <c r="GB42" s="223"/>
      <c r="GC42" s="223"/>
      <c r="GD42" s="223"/>
      <c r="GE42" s="223"/>
      <c r="GF42" s="223"/>
      <c r="GG42" s="223"/>
      <c r="GH42" s="223"/>
      <c r="GI42" s="223"/>
      <c r="GJ42" s="223"/>
      <c r="GK42" s="223"/>
      <c r="GL42" s="223"/>
      <c r="GM42" s="223"/>
      <c r="GN42" s="223"/>
      <c r="GO42" s="223"/>
      <c r="GP42" s="223"/>
      <c r="GQ42" s="223"/>
      <c r="GR42" s="223"/>
      <c r="GS42" s="223"/>
      <c r="GT42" s="223"/>
      <c r="GU42" s="223"/>
      <c r="GV42" s="223"/>
      <c r="GW42" s="223"/>
      <c r="GX42" s="223"/>
      <c r="GY42" s="223"/>
      <c r="GZ42" s="223"/>
      <c r="HA42" s="223"/>
      <c r="HB42" s="223"/>
      <c r="HC42" s="223"/>
      <c r="HD42" s="223"/>
      <c r="HE42" s="223"/>
      <c r="HF42" s="223"/>
      <c r="HG42" s="223"/>
      <c r="HH42" s="223"/>
      <c r="HI42" s="223"/>
      <c r="HJ42" s="223"/>
      <c r="HK42" s="223"/>
      <c r="HL42" s="223"/>
      <c r="HM42" s="223"/>
      <c r="HN42" s="223"/>
      <c r="HO42" s="223"/>
      <c r="HP42" s="223"/>
      <c r="HQ42" s="223"/>
      <c r="HR42" s="223"/>
      <c r="HS42" s="223"/>
      <c r="HT42" s="223"/>
      <c r="HU42" s="223"/>
      <c r="HV42" s="223"/>
      <c r="HW42" s="223"/>
      <c r="HX42" s="223"/>
      <c r="HY42" s="223"/>
      <c r="HZ42" s="223"/>
      <c r="IA42" s="223"/>
      <c r="IB42" s="223"/>
      <c r="IC42" s="223"/>
      <c r="ID42" s="223"/>
      <c r="IE42" s="223"/>
      <c r="IF42" s="223"/>
      <c r="IG42" s="223"/>
      <c r="IH42" s="223"/>
      <c r="II42" s="223"/>
      <c r="IJ42" s="223"/>
      <c r="IK42" s="223"/>
      <c r="IL42" s="223"/>
      <c r="IM42" s="223"/>
      <c r="IN42" s="223"/>
      <c r="IO42" s="223"/>
      <c r="IP42" s="223"/>
      <c r="IQ42" s="223"/>
      <c r="IR42" s="223"/>
      <c r="IS42" s="223"/>
      <c r="IT42" s="223"/>
      <c r="IU42" s="223"/>
      <c r="IV42" s="223"/>
      <c r="IW42" s="223"/>
      <c r="IX42" s="223"/>
      <c r="IY42" s="223"/>
      <c r="IZ42" s="223"/>
      <c r="JA42" s="223"/>
      <c r="JB42" s="223"/>
      <c r="JC42" s="223"/>
      <c r="JD42" s="223"/>
      <c r="JE42" s="223"/>
      <c r="JF42" s="223"/>
      <c r="JG42" s="223"/>
      <c r="JH42" s="223"/>
      <c r="JI42" s="223"/>
      <c r="JJ42" s="223"/>
      <c r="JK42" s="223"/>
      <c r="JL42" s="223"/>
      <c r="JM42" s="223"/>
      <c r="JN42" s="223"/>
      <c r="JO42" s="223"/>
      <c r="JP42" s="223"/>
      <c r="JQ42" s="223"/>
      <c r="JR42" s="223"/>
      <c r="JS42" s="223"/>
      <c r="JT42" s="223"/>
      <c r="JU42" s="223"/>
      <c r="JV42" s="223"/>
      <c r="JW42" s="223"/>
      <c r="JX42" s="223"/>
      <c r="JY42" s="223"/>
      <c r="JZ42" s="223"/>
      <c r="KA42" s="223"/>
      <c r="KB42" s="223"/>
      <c r="KC42" s="223"/>
      <c r="KD42" s="223"/>
      <c r="KE42" s="223"/>
      <c r="KF42" s="223"/>
      <c r="KG42" s="223"/>
      <c r="KH42" s="223"/>
      <c r="KI42" s="223"/>
      <c r="KJ42" s="223"/>
      <c r="KK42" s="223"/>
      <c r="KL42" s="223"/>
      <c r="KM42" s="223"/>
      <c r="KN42" s="223"/>
      <c r="KO42" s="223"/>
      <c r="KP42" s="223"/>
      <c r="KQ42" s="223"/>
      <c r="KR42" s="223"/>
      <c r="KS42" s="223"/>
      <c r="KT42" s="223"/>
      <c r="KU42" s="223"/>
      <c r="KV42" s="223"/>
      <c r="KW42" s="223"/>
      <c r="KX42" s="223"/>
      <c r="KY42" s="223"/>
      <c r="KZ42" s="223"/>
      <c r="LA42" s="223"/>
      <c r="LB42" s="223"/>
      <c r="LC42" s="223"/>
      <c r="LD42" s="223"/>
      <c r="LE42" s="223"/>
      <c r="LF42" s="223"/>
      <c r="LG42" s="223"/>
      <c r="LH42" s="223"/>
      <c r="LI42" s="223"/>
      <c r="LJ42" s="223"/>
      <c r="LK42" s="223"/>
      <c r="LL42" s="223"/>
      <c r="LM42" s="223"/>
      <c r="LN42" s="223"/>
      <c r="LO42" s="223"/>
      <c r="LP42" s="223"/>
      <c r="LQ42" s="223"/>
      <c r="LR42" s="223"/>
      <c r="LS42" s="223"/>
      <c r="LT42" s="223"/>
      <c r="LU42" s="223"/>
      <c r="LV42" s="223"/>
      <c r="LW42" s="223"/>
      <c r="LX42" s="223"/>
      <c r="LY42" s="223"/>
      <c r="LZ42" s="223"/>
      <c r="MA42" s="223"/>
      <c r="MB42" s="223"/>
      <c r="MC42" s="223"/>
      <c r="MD42" s="223"/>
      <c r="ME42" s="223"/>
      <c r="MF42" s="223"/>
      <c r="MG42" s="223"/>
      <c r="MH42" s="223"/>
      <c r="MI42" s="223"/>
      <c r="MJ42" s="223"/>
      <c r="MK42" s="223"/>
      <c r="ML42" s="223"/>
      <c r="MM42" s="223"/>
      <c r="MN42" s="223"/>
      <c r="MO42" s="223"/>
      <c r="MP42" s="223"/>
      <c r="MQ42" s="223"/>
      <c r="MR42" s="223"/>
      <c r="MS42" s="223"/>
      <c r="MT42" s="223"/>
      <c r="MU42" s="223"/>
      <c r="MV42" s="223"/>
      <c r="MW42" s="223"/>
      <c r="MX42" s="223"/>
      <c r="MY42" s="223"/>
      <c r="MZ42" s="223"/>
      <c r="NA42" s="223"/>
      <c r="NB42" s="223"/>
      <c r="NC42" s="223"/>
      <c r="ND42" s="223"/>
      <c r="NE42" s="223"/>
      <c r="NF42" s="223"/>
      <c r="NG42" s="223"/>
      <c r="NH42" s="223"/>
      <c r="NI42" s="223"/>
      <c r="NJ42" s="223"/>
      <c r="NK42" s="223"/>
      <c r="NL42" s="223"/>
      <c r="NM42" s="223"/>
      <c r="NN42" s="223"/>
      <c r="NO42" s="223"/>
      <c r="NP42" s="223"/>
      <c r="NQ42" s="223"/>
      <c r="NR42" s="223"/>
      <c r="NS42" s="223"/>
      <c r="NT42" s="223"/>
      <c r="NU42" s="223"/>
      <c r="NV42" s="223"/>
      <c r="NW42" s="223"/>
      <c r="NX42" s="223"/>
      <c r="NY42" s="223"/>
      <c r="NZ42" s="223"/>
      <c r="OA42" s="223"/>
      <c r="OB42" s="223"/>
      <c r="OC42" s="223"/>
      <c r="OD42" s="223"/>
      <c r="OE42" s="223"/>
      <c r="OF42" s="223"/>
      <c r="OG42" s="223"/>
      <c r="OH42" s="223"/>
      <c r="OI42" s="223"/>
      <c r="OJ42" s="223"/>
      <c r="OK42" s="223"/>
      <c r="OL42" s="223"/>
      <c r="OM42" s="223"/>
      <c r="ON42" s="223"/>
      <c r="OO42" s="223"/>
      <c r="OP42" s="223"/>
      <c r="OQ42" s="223"/>
      <c r="OR42" s="223"/>
      <c r="OS42" s="223"/>
      <c r="OT42" s="223"/>
      <c r="OU42" s="223"/>
      <c r="OV42" s="223"/>
      <c r="OW42" s="223"/>
      <c r="OX42" s="223"/>
      <c r="OY42" s="223"/>
      <c r="OZ42" s="223"/>
      <c r="PA42" s="223"/>
      <c r="PB42" s="223"/>
      <c r="PC42" s="223"/>
      <c r="PD42" s="223"/>
      <c r="PE42" s="223"/>
      <c r="PF42" s="223"/>
      <c r="PG42" s="223"/>
      <c r="PH42" s="223"/>
      <c r="PI42" s="223"/>
      <c r="PJ42" s="223"/>
      <c r="PK42" s="223"/>
      <c r="PL42" s="223"/>
      <c r="PM42" s="223"/>
      <c r="PN42" s="223"/>
      <c r="PO42" s="223"/>
      <c r="PP42" s="223"/>
      <c r="PQ42" s="223"/>
      <c r="PR42" s="223"/>
      <c r="PS42" s="223"/>
      <c r="PT42" s="223"/>
      <c r="PU42" s="223"/>
      <c r="PV42" s="223"/>
      <c r="PW42" s="223"/>
      <c r="PX42" s="223"/>
      <c r="PY42" s="223"/>
      <c r="PZ42" s="223"/>
      <c r="QA42" s="223"/>
      <c r="QB42" s="223"/>
      <c r="QC42" s="223"/>
      <c r="QD42" s="223"/>
      <c r="QE42" s="223"/>
      <c r="QF42" s="223"/>
      <c r="QG42" s="223"/>
      <c r="QH42" s="223"/>
      <c r="QI42" s="223"/>
      <c r="QJ42" s="223"/>
      <c r="QK42" s="223"/>
      <c r="QL42" s="223"/>
      <c r="QM42" s="223"/>
      <c r="QN42" s="223"/>
      <c r="QO42" s="223"/>
      <c r="QP42" s="223"/>
      <c r="QQ42" s="223"/>
      <c r="QR42" s="223"/>
      <c r="QS42" s="223"/>
      <c r="QT42" s="223"/>
      <c r="QU42" s="223"/>
      <c r="QV42" s="223"/>
      <c r="QW42" s="223"/>
      <c r="QX42" s="223"/>
      <c r="QY42" s="223"/>
      <c r="QZ42" s="223"/>
      <c r="RA42" s="223"/>
      <c r="RB42" s="223"/>
      <c r="RC42" s="223"/>
      <c r="RD42" s="223"/>
      <c r="RE42" s="223"/>
      <c r="RF42" s="223"/>
      <c r="RG42" s="223"/>
      <c r="RH42" s="223"/>
      <c r="RI42" s="223"/>
      <c r="RJ42" s="223"/>
      <c r="RK42" s="223"/>
      <c r="RL42" s="223"/>
      <c r="RM42" s="223"/>
      <c r="RN42" s="223"/>
      <c r="RO42" s="223"/>
      <c r="RP42" s="223"/>
      <c r="RQ42" s="223"/>
      <c r="RR42" s="223"/>
      <c r="RS42" s="223"/>
      <c r="RT42" s="223"/>
      <c r="RU42" s="223"/>
      <c r="RV42" s="223"/>
      <c r="RW42" s="223"/>
      <c r="RX42" s="223"/>
      <c r="RY42" s="223"/>
      <c r="RZ42" s="223"/>
      <c r="SA42" s="223"/>
      <c r="SB42" s="223"/>
      <c r="SC42" s="223"/>
      <c r="SD42" s="223"/>
      <c r="SE42" s="223"/>
      <c r="SF42" s="223"/>
      <c r="SG42" s="223"/>
      <c r="SH42" s="223"/>
      <c r="SI42" s="223"/>
      <c r="SJ42" s="223"/>
      <c r="SK42" s="223"/>
      <c r="SL42" s="223"/>
      <c r="SM42" s="223"/>
      <c r="SN42" s="223"/>
      <c r="SO42" s="223"/>
      <c r="SP42" s="223"/>
      <c r="SQ42" s="223"/>
      <c r="SR42" s="223"/>
      <c r="SS42" s="223"/>
      <c r="ST42" s="223"/>
      <c r="SU42" s="223"/>
      <c r="SV42" s="223"/>
      <c r="SW42" s="223"/>
      <c r="SX42" s="223"/>
      <c r="SY42" s="223"/>
      <c r="SZ42" s="223"/>
      <c r="TA42" s="223"/>
      <c r="TB42" s="223"/>
      <c r="TC42" s="223"/>
      <c r="TD42" s="223"/>
      <c r="TE42" s="223"/>
      <c r="TF42" s="223"/>
      <c r="TG42" s="223"/>
      <c r="TH42" s="223"/>
      <c r="TI42" s="223"/>
      <c r="TJ42" s="223"/>
      <c r="TK42" s="223"/>
      <c r="TL42" s="223"/>
      <c r="TM42" s="223"/>
      <c r="TN42" s="223"/>
      <c r="TO42" s="223"/>
      <c r="TP42" s="223"/>
      <c r="TQ42" s="223"/>
      <c r="TR42" s="223"/>
      <c r="TS42" s="223"/>
      <c r="TT42" s="223"/>
      <c r="TU42" s="223"/>
      <c r="TV42" s="223"/>
      <c r="TW42" s="223"/>
      <c r="TX42" s="223"/>
      <c r="TY42" s="223"/>
      <c r="TZ42" s="223"/>
      <c r="UA42" s="223"/>
      <c r="UB42" s="223"/>
      <c r="UC42" s="223"/>
      <c r="UD42" s="223"/>
      <c r="UE42" s="223"/>
      <c r="UF42" s="223"/>
      <c r="UG42" s="223"/>
      <c r="UH42" s="223"/>
      <c r="UI42" s="223"/>
      <c r="UJ42" s="223"/>
      <c r="UK42" s="223"/>
      <c r="UL42" s="223"/>
      <c r="UM42" s="223"/>
      <c r="UN42" s="223"/>
      <c r="UO42" s="223"/>
      <c r="UP42" s="223"/>
      <c r="UQ42" s="223"/>
      <c r="UR42" s="223"/>
      <c r="US42" s="223"/>
      <c r="UT42" s="223"/>
      <c r="UU42" s="223"/>
      <c r="UV42" s="223"/>
      <c r="UW42" s="223"/>
      <c r="UX42" s="223"/>
      <c r="UY42" s="223"/>
      <c r="UZ42" s="223"/>
      <c r="VA42" s="223"/>
      <c r="VB42" s="223"/>
      <c r="VC42" s="223"/>
      <c r="VD42" s="223"/>
      <c r="VE42" s="223"/>
      <c r="VF42" s="223"/>
      <c r="VG42" s="223"/>
      <c r="VH42" s="223"/>
      <c r="VI42" s="223"/>
      <c r="VJ42" s="223"/>
      <c r="VK42" s="223"/>
      <c r="VL42" s="223"/>
      <c r="VM42" s="223"/>
      <c r="VN42" s="223"/>
      <c r="VO42" s="223"/>
      <c r="VP42" s="223"/>
      <c r="VQ42" s="223"/>
      <c r="VR42" s="223"/>
      <c r="VS42" s="223"/>
      <c r="VT42" s="223"/>
      <c r="VU42" s="223"/>
      <c r="VV42" s="223"/>
      <c r="VW42" s="223"/>
      <c r="VX42" s="223"/>
      <c r="VY42" s="223"/>
      <c r="VZ42" s="223"/>
      <c r="WA42" s="223"/>
      <c r="WB42" s="223"/>
      <c r="WC42" s="223"/>
      <c r="WD42" s="223"/>
      <c r="WE42" s="223"/>
      <c r="WF42" s="223"/>
      <c r="WG42" s="223"/>
      <c r="WH42" s="223"/>
      <c r="WI42" s="223"/>
      <c r="WJ42" s="223"/>
      <c r="WK42" s="223"/>
      <c r="WL42" s="223"/>
      <c r="WM42" s="223"/>
      <c r="WN42" s="223"/>
      <c r="WO42" s="223"/>
      <c r="WP42" s="223"/>
      <c r="WQ42" s="223"/>
      <c r="WR42" s="223"/>
      <c r="WS42" s="223"/>
      <c r="WT42" s="223"/>
      <c r="WU42" s="223"/>
      <c r="WV42" s="223"/>
      <c r="WW42" s="223"/>
      <c r="WX42" s="223"/>
      <c r="WY42" s="223"/>
      <c r="WZ42" s="223"/>
      <c r="XA42" s="223"/>
      <c r="XB42" s="223"/>
      <c r="XC42" s="223"/>
      <c r="XD42" s="223"/>
      <c r="XE42" s="223"/>
      <c r="XF42" s="223"/>
      <c r="XG42" s="223"/>
      <c r="XH42" s="223"/>
      <c r="XI42" s="223"/>
      <c r="XJ42" s="223"/>
      <c r="XK42" s="223"/>
      <c r="XL42" s="223"/>
      <c r="XM42" s="223"/>
      <c r="XN42" s="223"/>
      <c r="XO42" s="223"/>
      <c r="XP42" s="223"/>
      <c r="XQ42" s="223"/>
      <c r="XR42" s="223"/>
      <c r="XS42" s="223"/>
      <c r="XT42" s="223"/>
      <c r="XU42" s="223"/>
      <c r="XV42" s="223"/>
      <c r="XW42" s="223"/>
      <c r="XX42" s="223"/>
      <c r="XY42" s="223"/>
      <c r="XZ42" s="223"/>
      <c r="YA42" s="223"/>
      <c r="YB42" s="223"/>
      <c r="YC42" s="223"/>
      <c r="YD42" s="223"/>
      <c r="YE42" s="223"/>
      <c r="YF42" s="223"/>
      <c r="YG42" s="223"/>
      <c r="YH42" s="223"/>
      <c r="YI42" s="223"/>
      <c r="YJ42" s="223"/>
      <c r="YK42" s="223"/>
      <c r="YL42" s="223"/>
      <c r="YM42" s="223"/>
      <c r="YN42" s="223"/>
      <c r="YO42" s="223"/>
      <c r="YP42" s="223"/>
      <c r="YQ42" s="223"/>
      <c r="YR42" s="223"/>
      <c r="YS42" s="223"/>
      <c r="YT42" s="223"/>
      <c r="YU42" s="223"/>
      <c r="YV42" s="223"/>
      <c r="YW42" s="223"/>
      <c r="YX42" s="223"/>
      <c r="YY42" s="223"/>
      <c r="YZ42" s="223"/>
      <c r="ZA42" s="223"/>
      <c r="ZB42" s="223"/>
      <c r="ZC42" s="223"/>
      <c r="ZD42" s="223"/>
      <c r="ZE42" s="223"/>
      <c r="ZF42" s="223"/>
      <c r="ZG42" s="223"/>
      <c r="ZH42" s="223"/>
      <c r="ZI42" s="223"/>
      <c r="ZJ42" s="223"/>
      <c r="ZK42" s="223"/>
      <c r="ZL42" s="223"/>
      <c r="ZM42" s="223"/>
      <c r="ZN42" s="223"/>
      <c r="ZO42" s="223"/>
      <c r="ZP42" s="223"/>
      <c r="ZQ42" s="223"/>
      <c r="ZR42" s="223"/>
      <c r="ZS42" s="223"/>
      <c r="ZT42" s="223"/>
      <c r="ZU42" s="223"/>
      <c r="ZV42" s="223"/>
      <c r="ZW42" s="223"/>
      <c r="ZX42" s="223"/>
      <c r="ZY42" s="223"/>
      <c r="ZZ42" s="223"/>
      <c r="AAA42" s="223"/>
      <c r="AAB42" s="223"/>
      <c r="AAC42" s="223"/>
      <c r="AAD42" s="223"/>
      <c r="AAE42" s="223"/>
      <c r="AAF42" s="223"/>
      <c r="AAG42" s="223"/>
      <c r="AAH42" s="223"/>
      <c r="AAI42" s="223"/>
      <c r="AAJ42" s="223"/>
      <c r="AAK42" s="223"/>
      <c r="AAL42" s="223"/>
      <c r="AAM42" s="223"/>
      <c r="AAN42" s="223"/>
      <c r="AAO42" s="223"/>
      <c r="AAP42" s="223"/>
      <c r="AAQ42" s="223"/>
      <c r="AAR42" s="223"/>
      <c r="AAS42" s="223"/>
      <c r="AAT42" s="223"/>
      <c r="AAU42" s="223"/>
      <c r="AAV42" s="223"/>
      <c r="AAW42" s="223"/>
      <c r="AAX42" s="223"/>
      <c r="AAY42" s="223"/>
      <c r="AAZ42" s="223"/>
      <c r="ABA42" s="223"/>
      <c r="ABB42" s="223"/>
      <c r="ABC42" s="223"/>
      <c r="ABD42" s="223"/>
      <c r="ABE42" s="223"/>
      <c r="ABF42" s="223"/>
      <c r="ABG42" s="223"/>
      <c r="ABH42" s="223"/>
      <c r="ABI42" s="223"/>
      <c r="ABJ42" s="223"/>
      <c r="ABK42" s="223"/>
      <c r="ABL42" s="223"/>
      <c r="ABM42" s="223"/>
      <c r="ABN42" s="223"/>
      <c r="ABO42" s="223"/>
      <c r="ABP42" s="223"/>
      <c r="ABQ42" s="223"/>
      <c r="ABR42" s="223"/>
      <c r="ABS42" s="223"/>
      <c r="ABT42" s="223"/>
      <c r="ABU42" s="223"/>
      <c r="ABV42" s="223"/>
      <c r="ABW42" s="223"/>
      <c r="ABX42" s="223"/>
      <c r="ABY42" s="223"/>
      <c r="ABZ42" s="223"/>
      <c r="ACA42" s="223"/>
      <c r="ACB42" s="223"/>
      <c r="ACC42" s="223"/>
      <c r="ACD42" s="223"/>
      <c r="ACE42" s="223"/>
      <c r="ACF42" s="223"/>
      <c r="ACG42" s="223"/>
      <c r="ACH42" s="223"/>
      <c r="ACI42" s="223"/>
      <c r="ACJ42" s="223"/>
      <c r="ACK42" s="223"/>
      <c r="ACL42" s="223"/>
      <c r="ACM42" s="223"/>
      <c r="ACN42" s="223"/>
      <c r="ACO42" s="223"/>
      <c r="ACP42" s="223"/>
      <c r="ACQ42" s="223"/>
      <c r="ACR42" s="223"/>
      <c r="ACS42" s="223"/>
      <c r="ACT42" s="223"/>
      <c r="ACU42" s="223"/>
      <c r="ACV42" s="223"/>
      <c r="ACW42" s="223"/>
      <c r="ACX42" s="223"/>
      <c r="ACY42" s="223"/>
      <c r="ACZ42" s="223"/>
      <c r="ADA42" s="223"/>
      <c r="ADB42" s="223"/>
      <c r="ADC42" s="223"/>
      <c r="ADD42" s="223"/>
      <c r="ADE42" s="223"/>
      <c r="ADF42" s="223"/>
      <c r="ADG42" s="223"/>
      <c r="ADH42" s="223"/>
      <c r="ADI42" s="223"/>
      <c r="ADJ42" s="223"/>
      <c r="ADK42" s="223"/>
      <c r="ADL42" s="223"/>
      <c r="ADM42" s="223"/>
      <c r="ADN42" s="223"/>
      <c r="ADO42" s="223"/>
      <c r="ADP42" s="223"/>
      <c r="ADQ42" s="223"/>
      <c r="ADR42" s="223"/>
      <c r="ADS42" s="223"/>
      <c r="ADT42" s="223"/>
      <c r="ADU42" s="223"/>
      <c r="ADV42" s="223"/>
      <c r="ADW42" s="223"/>
      <c r="ADX42" s="223"/>
      <c r="ADY42" s="223"/>
      <c r="ADZ42" s="223"/>
      <c r="AEA42" s="223"/>
      <c r="AEB42" s="223"/>
      <c r="AEC42" s="223"/>
      <c r="AED42" s="223"/>
      <c r="AEE42" s="223"/>
      <c r="AEF42" s="223"/>
      <c r="AEG42" s="223"/>
      <c r="AEH42" s="223"/>
      <c r="AEI42" s="223"/>
      <c r="AEJ42" s="223"/>
      <c r="AEK42" s="223"/>
      <c r="AEL42" s="223"/>
      <c r="AEM42" s="223"/>
      <c r="AEN42" s="223"/>
      <c r="AEO42" s="223"/>
      <c r="AEP42" s="223"/>
      <c r="AEQ42" s="223"/>
      <c r="AER42" s="223"/>
      <c r="AES42" s="223"/>
      <c r="AET42" s="223"/>
      <c r="AEU42" s="223"/>
      <c r="AEV42" s="223"/>
      <c r="AEW42" s="223"/>
      <c r="AEX42" s="223"/>
      <c r="AEY42" s="223"/>
      <c r="AEZ42" s="223"/>
      <c r="AFA42" s="223"/>
      <c r="AFB42" s="223"/>
      <c r="AFC42" s="223"/>
      <c r="AFD42" s="223"/>
      <c r="AFE42" s="223"/>
      <c r="AFF42" s="223"/>
      <c r="AFG42" s="223"/>
      <c r="AFH42" s="223"/>
      <c r="AFI42" s="223"/>
      <c r="AFJ42" s="223"/>
      <c r="AFK42" s="223"/>
      <c r="AFL42" s="223"/>
      <c r="AFM42" s="223"/>
      <c r="AFN42" s="223"/>
      <c r="AFO42" s="223"/>
      <c r="AFP42" s="223"/>
      <c r="AFQ42" s="223"/>
      <c r="AFR42" s="223"/>
      <c r="AFS42" s="223"/>
      <c r="AFT42" s="223"/>
      <c r="AFU42" s="223"/>
      <c r="AFV42" s="223"/>
      <c r="AFW42" s="223"/>
      <c r="AFX42" s="223"/>
      <c r="AFY42" s="223"/>
      <c r="AFZ42" s="223"/>
      <c r="AGA42" s="223"/>
      <c r="AGB42" s="223"/>
      <c r="AGC42" s="223"/>
      <c r="AGD42" s="223"/>
      <c r="AGE42" s="223"/>
      <c r="AGF42" s="223"/>
      <c r="AGG42" s="223"/>
      <c r="AGH42" s="223"/>
      <c r="AGI42" s="223"/>
      <c r="AGJ42" s="223"/>
      <c r="AGK42" s="223"/>
      <c r="AGL42" s="223"/>
      <c r="AGM42" s="223"/>
      <c r="AGN42" s="223"/>
      <c r="AGO42" s="223"/>
      <c r="AGP42" s="223"/>
      <c r="AGQ42" s="223"/>
      <c r="AGR42" s="223"/>
      <c r="AGS42" s="223"/>
      <c r="AGT42" s="223"/>
      <c r="AGU42" s="223"/>
      <c r="AGV42" s="223"/>
      <c r="AGW42" s="223"/>
      <c r="AGX42" s="223"/>
      <c r="AGY42" s="223"/>
      <c r="AGZ42" s="223"/>
      <c r="AHA42" s="223"/>
      <c r="AHB42" s="223"/>
      <c r="AHC42" s="223"/>
      <c r="AHD42" s="223"/>
      <c r="AHE42" s="223"/>
      <c r="AHF42" s="223"/>
      <c r="AHG42" s="223"/>
      <c r="AHH42" s="223"/>
      <c r="AHI42" s="223"/>
      <c r="AHJ42" s="223"/>
      <c r="AHK42" s="223"/>
      <c r="AHL42" s="223"/>
      <c r="AHM42" s="223"/>
      <c r="AHN42" s="223"/>
      <c r="AHO42" s="223"/>
      <c r="AHP42" s="223"/>
      <c r="AHQ42" s="223"/>
      <c r="AHR42" s="223"/>
      <c r="AHS42" s="223"/>
      <c r="AHT42" s="223"/>
      <c r="AHU42" s="223"/>
      <c r="AHV42" s="223"/>
      <c r="AHW42" s="223"/>
      <c r="AHX42" s="223"/>
      <c r="AHY42" s="223"/>
      <c r="AHZ42" s="223"/>
      <c r="AIA42" s="223"/>
      <c r="AIB42" s="223"/>
      <c r="AIC42" s="223"/>
      <c r="AID42" s="223"/>
      <c r="AIE42" s="223"/>
      <c r="AIF42" s="223"/>
      <c r="AIG42" s="223"/>
      <c r="AIH42" s="223"/>
      <c r="AII42" s="223"/>
      <c r="AIJ42" s="223"/>
      <c r="AIK42" s="223"/>
      <c r="AIL42" s="223"/>
      <c r="AIM42" s="223"/>
      <c r="AIN42" s="223"/>
      <c r="AIO42" s="223"/>
      <c r="AIP42" s="223"/>
      <c r="AIQ42" s="223"/>
      <c r="AIR42" s="223"/>
      <c r="AIS42" s="223"/>
      <c r="AIT42" s="223"/>
      <c r="AIU42" s="223"/>
      <c r="AIV42" s="223"/>
      <c r="AIW42" s="223"/>
      <c r="AIX42" s="223"/>
      <c r="AIY42" s="223"/>
      <c r="AIZ42" s="223"/>
      <c r="AJA42" s="223"/>
      <c r="AJB42" s="223"/>
      <c r="AJC42" s="223"/>
      <c r="AJD42" s="223"/>
      <c r="AJE42" s="223"/>
      <c r="AJF42" s="223"/>
      <c r="AJG42" s="223"/>
      <c r="AJH42" s="223"/>
      <c r="AJI42" s="223"/>
      <c r="AJJ42" s="223"/>
      <c r="AJK42" s="223"/>
      <c r="AJL42" s="223"/>
      <c r="AJM42" s="223"/>
      <c r="AJN42" s="223"/>
      <c r="AJO42" s="223"/>
      <c r="AJP42" s="223"/>
      <c r="AJQ42" s="223"/>
      <c r="AJR42" s="223"/>
      <c r="AJS42" s="223"/>
      <c r="AJT42" s="223"/>
      <c r="AJU42" s="223"/>
      <c r="AJV42" s="223"/>
      <c r="AJW42" s="223"/>
      <c r="AJX42" s="223"/>
      <c r="AJY42" s="223"/>
      <c r="AJZ42" s="223"/>
      <c r="AKA42" s="223"/>
      <c r="AKB42" s="223"/>
      <c r="AKC42" s="223"/>
      <c r="AKD42" s="223"/>
      <c r="AKE42" s="223"/>
      <c r="AKF42" s="223"/>
      <c r="AKG42" s="223"/>
      <c r="AKH42" s="223"/>
      <c r="AKI42" s="223"/>
      <c r="AKJ42" s="223"/>
      <c r="AKK42" s="223"/>
      <c r="AKL42" s="223"/>
      <c r="AKM42" s="223"/>
      <c r="AKN42" s="223"/>
      <c r="AKO42" s="223"/>
      <c r="AKP42" s="223"/>
      <c r="AKQ42" s="223"/>
      <c r="AKR42" s="223"/>
      <c r="AKS42" s="223"/>
      <c r="AKT42" s="223"/>
      <c r="AKU42" s="223"/>
      <c r="AKV42" s="223"/>
      <c r="AKW42" s="223"/>
      <c r="AKX42" s="223"/>
      <c r="AKY42" s="223"/>
      <c r="AKZ42" s="223"/>
      <c r="ALA42" s="223"/>
      <c r="ALB42" s="223"/>
      <c r="ALC42" s="223"/>
      <c r="ALD42" s="223"/>
      <c r="ALE42" s="223"/>
      <c r="ALF42" s="223"/>
      <c r="ALG42" s="223"/>
      <c r="ALH42" s="223"/>
      <c r="ALI42" s="223"/>
      <c r="ALJ42" s="223"/>
      <c r="ALK42" s="223"/>
      <c r="ALL42" s="223"/>
      <c r="ALM42" s="223"/>
      <c r="ALN42" s="223"/>
      <c r="ALO42" s="223"/>
      <c r="ALP42" s="223"/>
      <c r="ALQ42" s="223"/>
      <c r="ALR42" s="223"/>
      <c r="ALS42" s="223"/>
      <c r="ALT42" s="223"/>
      <c r="ALU42" s="223"/>
      <c r="ALV42" s="223"/>
      <c r="ALW42" s="223"/>
      <c r="ALX42" s="223"/>
      <c r="ALY42" s="223"/>
      <c r="ALZ42" s="223"/>
      <c r="AMA42" s="223"/>
      <c r="AMB42" s="223"/>
      <c r="AMC42" s="223"/>
      <c r="AMD42" s="223"/>
      <c r="AME42" s="223"/>
      <c r="AMF42" s="223"/>
      <c r="AMG42" s="223"/>
      <c r="AMH42" s="223"/>
      <c r="AMI42" s="223"/>
      <c r="AMJ42" s="223"/>
      <c r="AMK42" s="223"/>
      <c r="AML42" s="223"/>
      <c r="AMM42" s="223"/>
      <c r="AMN42" s="223"/>
      <c r="AMO42" s="223"/>
      <c r="AMP42" s="223"/>
      <c r="AMQ42" s="223"/>
      <c r="AMR42" s="223"/>
      <c r="AMS42" s="223"/>
      <c r="AMT42" s="223"/>
      <c r="AMU42" s="223"/>
      <c r="AMV42" s="223"/>
      <c r="AMW42" s="223"/>
      <c r="AMX42" s="223"/>
      <c r="AMY42" s="223"/>
      <c r="AMZ42" s="223"/>
      <c r="ANA42" s="223"/>
      <c r="ANB42" s="223"/>
      <c r="ANC42" s="223"/>
      <c r="AND42" s="223"/>
      <c r="ANE42" s="223"/>
      <c r="ANF42" s="223"/>
      <c r="ANG42" s="223"/>
      <c r="ANH42" s="223"/>
      <c r="ANI42" s="223"/>
      <c r="ANJ42" s="223"/>
      <c r="ANK42" s="223"/>
      <c r="ANL42" s="223"/>
      <c r="ANM42" s="223"/>
      <c r="ANN42" s="223"/>
      <c r="ANO42" s="223"/>
      <c r="ANP42" s="223"/>
      <c r="ANQ42" s="223"/>
      <c r="ANR42" s="223"/>
      <c r="ANS42" s="223"/>
      <c r="ANT42" s="223"/>
      <c r="ANU42" s="223"/>
      <c r="ANV42" s="223"/>
      <c r="ANW42" s="223"/>
      <c r="ANX42" s="223"/>
      <c r="ANY42" s="223"/>
      <c r="ANZ42" s="223"/>
      <c r="AOA42" s="223"/>
      <c r="AOB42" s="223"/>
      <c r="AOC42" s="223"/>
      <c r="AOD42" s="223"/>
      <c r="AOE42" s="223"/>
      <c r="AOF42" s="223"/>
      <c r="AOG42" s="223"/>
      <c r="AOH42" s="223"/>
      <c r="AOI42" s="223"/>
      <c r="AOJ42" s="223"/>
      <c r="AOK42" s="223"/>
      <c r="AOL42" s="223"/>
      <c r="AOM42" s="223"/>
      <c r="AON42" s="223"/>
      <c r="AOO42" s="223"/>
      <c r="AOP42" s="223"/>
      <c r="AOQ42" s="223"/>
      <c r="AOR42" s="223"/>
      <c r="AOS42" s="223"/>
      <c r="AOT42" s="223"/>
      <c r="AOU42" s="223"/>
      <c r="AOV42" s="223"/>
      <c r="AOW42" s="223"/>
      <c r="AOX42" s="223"/>
      <c r="AOY42" s="223"/>
      <c r="AOZ42" s="223"/>
      <c r="APA42" s="223"/>
      <c r="APB42" s="223"/>
      <c r="APC42" s="223"/>
      <c r="APD42" s="223"/>
      <c r="APE42" s="223"/>
      <c r="APF42" s="223"/>
      <c r="APG42" s="223"/>
      <c r="APH42" s="223"/>
      <c r="API42" s="223"/>
      <c r="APJ42" s="223"/>
      <c r="APK42" s="223"/>
      <c r="APL42" s="223"/>
      <c r="APM42" s="223"/>
      <c r="APN42" s="223"/>
      <c r="APO42" s="223"/>
      <c r="APP42" s="223"/>
      <c r="APQ42" s="223"/>
      <c r="APR42" s="223"/>
      <c r="APS42" s="223"/>
      <c r="APT42" s="223"/>
      <c r="APU42" s="223"/>
      <c r="APV42" s="223"/>
      <c r="APW42" s="223"/>
      <c r="APX42" s="223"/>
      <c r="APY42" s="223"/>
      <c r="APZ42" s="223"/>
      <c r="AQA42" s="223"/>
      <c r="AQB42" s="223"/>
      <c r="AQC42" s="223"/>
      <c r="AQD42" s="223"/>
      <c r="AQE42" s="223"/>
      <c r="AQF42" s="223"/>
      <c r="AQG42" s="223"/>
      <c r="AQH42" s="223"/>
      <c r="AQI42" s="223"/>
      <c r="AQJ42" s="223"/>
      <c r="AQK42" s="223"/>
      <c r="AQL42" s="223"/>
      <c r="AQM42" s="223"/>
      <c r="AQN42" s="223"/>
      <c r="AQO42" s="223"/>
      <c r="AQP42" s="223"/>
      <c r="AQQ42" s="223"/>
      <c r="AQR42" s="223"/>
      <c r="AQS42" s="223"/>
      <c r="AQT42" s="223"/>
      <c r="AQU42" s="223"/>
      <c r="AQV42" s="223"/>
      <c r="AQW42" s="223"/>
      <c r="AQX42" s="223"/>
      <c r="AQY42" s="223"/>
      <c r="AQZ42" s="223"/>
      <c r="ARA42" s="223"/>
      <c r="ARB42" s="223"/>
      <c r="ARC42" s="223"/>
      <c r="ARD42" s="223"/>
      <c r="ARE42" s="223"/>
      <c r="ARF42" s="223"/>
      <c r="ARG42" s="223"/>
      <c r="ARH42" s="223"/>
      <c r="ARI42" s="223"/>
      <c r="ARJ42" s="223"/>
      <c r="ARK42" s="223"/>
      <c r="ARL42" s="223"/>
      <c r="ARM42" s="223"/>
      <c r="ARN42" s="223"/>
      <c r="ARO42" s="223"/>
      <c r="ARP42" s="223"/>
      <c r="ARQ42" s="223"/>
      <c r="ARR42" s="223"/>
      <c r="ARS42" s="223"/>
      <c r="ART42" s="223"/>
      <c r="ARU42" s="223"/>
      <c r="ARV42" s="223"/>
      <c r="ARW42" s="223"/>
      <c r="ARX42" s="223"/>
      <c r="ARY42" s="223"/>
      <c r="ARZ42" s="223"/>
      <c r="ASA42" s="223"/>
      <c r="ASB42" s="223"/>
      <c r="ASC42" s="223"/>
      <c r="ASD42" s="223"/>
      <c r="ASE42" s="223"/>
      <c r="ASF42" s="223"/>
      <c r="ASG42" s="223"/>
      <c r="ASH42" s="223"/>
      <c r="ASI42" s="223"/>
      <c r="ASJ42" s="223"/>
      <c r="ASK42" s="223"/>
      <c r="ASL42" s="223"/>
      <c r="ASM42" s="223"/>
      <c r="ASN42" s="223"/>
      <c r="ASO42" s="223"/>
      <c r="ASP42" s="223"/>
      <c r="ASQ42" s="223"/>
      <c r="ASR42" s="223"/>
      <c r="ASS42" s="223"/>
      <c r="AST42" s="223"/>
      <c r="ASU42" s="223"/>
      <c r="ASV42" s="223"/>
      <c r="ASW42" s="223"/>
      <c r="ASX42" s="223"/>
      <c r="ASY42" s="223"/>
      <c r="ASZ42" s="223"/>
      <c r="ATA42" s="223"/>
      <c r="ATB42" s="223"/>
      <c r="ATC42" s="223"/>
      <c r="ATD42" s="223"/>
      <c r="ATE42" s="223"/>
      <c r="ATF42" s="223"/>
      <c r="ATG42" s="223"/>
      <c r="ATH42" s="223"/>
      <c r="ATI42" s="223"/>
      <c r="ATJ42" s="223"/>
      <c r="ATK42" s="223"/>
      <c r="ATL42" s="223"/>
      <c r="ATM42" s="223"/>
      <c r="ATN42" s="223"/>
      <c r="ATO42" s="223"/>
      <c r="ATP42" s="223"/>
      <c r="ATQ42" s="223"/>
      <c r="ATR42" s="223"/>
      <c r="ATS42" s="223"/>
      <c r="ATT42" s="223"/>
      <c r="ATU42" s="223"/>
      <c r="ATV42" s="223"/>
      <c r="ATW42" s="223"/>
      <c r="ATX42" s="223"/>
      <c r="ATY42" s="223"/>
      <c r="ATZ42" s="223"/>
      <c r="AUA42" s="223"/>
      <c r="AUB42" s="223"/>
      <c r="AUC42" s="223"/>
      <c r="AUD42" s="223"/>
      <c r="AUE42" s="223"/>
      <c r="AUF42" s="223"/>
      <c r="AUG42" s="223"/>
      <c r="AUH42" s="223"/>
      <c r="AUI42" s="223"/>
      <c r="AUJ42" s="223"/>
      <c r="AUK42" s="223"/>
      <c r="AUL42" s="223"/>
      <c r="AUM42" s="223"/>
      <c r="AUN42" s="223"/>
      <c r="AUO42" s="223"/>
      <c r="AUP42" s="223"/>
      <c r="AUQ42" s="223"/>
      <c r="AUR42" s="223"/>
      <c r="AUS42" s="223"/>
      <c r="AUT42" s="223"/>
      <c r="AUU42" s="223"/>
      <c r="AUV42" s="223"/>
      <c r="AUW42" s="223"/>
      <c r="AUX42" s="223"/>
      <c r="AUY42" s="223"/>
      <c r="AUZ42" s="223"/>
      <c r="AVA42" s="223"/>
      <c r="AVB42" s="223"/>
      <c r="AVC42" s="223"/>
      <c r="AVD42" s="223"/>
      <c r="AVE42" s="223"/>
      <c r="AVF42" s="223"/>
      <c r="AVG42" s="223"/>
      <c r="AVH42" s="223"/>
      <c r="AVI42" s="223"/>
      <c r="AVJ42" s="223"/>
      <c r="AVK42" s="223"/>
      <c r="AVL42" s="223"/>
      <c r="AVM42" s="223"/>
      <c r="AVN42" s="223"/>
      <c r="AVO42" s="223"/>
      <c r="AVP42" s="223"/>
      <c r="AVQ42" s="223"/>
      <c r="AVR42" s="223"/>
      <c r="AVS42" s="223"/>
      <c r="AVT42" s="223"/>
      <c r="AVU42" s="223"/>
      <c r="AVV42" s="223"/>
      <c r="AVW42" s="223"/>
      <c r="AVX42" s="223"/>
      <c r="AVY42" s="223"/>
      <c r="AVZ42" s="223"/>
      <c r="AWA42" s="223"/>
      <c r="AWB42" s="223"/>
      <c r="AWC42" s="223"/>
      <c r="AWD42" s="223"/>
      <c r="AWE42" s="223"/>
      <c r="AWF42" s="223"/>
      <c r="AWG42" s="223"/>
      <c r="AWH42" s="223"/>
      <c r="AWI42" s="223"/>
      <c r="AWJ42" s="223"/>
      <c r="AWK42" s="223"/>
      <c r="AWL42" s="223"/>
      <c r="AWM42" s="223"/>
      <c r="AWN42" s="223"/>
      <c r="AWO42" s="223"/>
      <c r="AWP42" s="223"/>
      <c r="AWQ42" s="223"/>
      <c r="AWR42" s="223"/>
      <c r="AWS42" s="223"/>
      <c r="AWT42" s="223"/>
      <c r="AWU42" s="223"/>
      <c r="AWV42" s="223"/>
      <c r="AWW42" s="223"/>
      <c r="AWX42" s="223"/>
      <c r="AWY42" s="223"/>
      <c r="AWZ42" s="223"/>
      <c r="AXA42" s="223"/>
      <c r="AXB42" s="223"/>
      <c r="AXC42" s="223"/>
      <c r="AXD42" s="223"/>
      <c r="AXE42" s="223"/>
      <c r="AXF42" s="223"/>
      <c r="AXG42" s="223"/>
      <c r="AXH42" s="223"/>
      <c r="AXI42" s="223"/>
      <c r="AXJ42" s="223"/>
      <c r="AXK42" s="223"/>
      <c r="AXL42" s="223"/>
      <c r="AXM42" s="223"/>
      <c r="AXN42" s="223"/>
      <c r="AXO42" s="223"/>
      <c r="AXP42" s="223"/>
      <c r="AXQ42" s="223"/>
      <c r="AXR42" s="223"/>
      <c r="AXS42" s="223"/>
      <c r="AXT42" s="223"/>
      <c r="AXU42" s="223"/>
      <c r="AXV42" s="223"/>
      <c r="AXW42" s="223"/>
      <c r="AXX42" s="223"/>
      <c r="AXY42" s="223"/>
      <c r="AXZ42" s="223"/>
      <c r="AYA42" s="223"/>
      <c r="AYB42" s="223"/>
      <c r="AYC42" s="223"/>
      <c r="AYD42" s="223"/>
      <c r="AYE42" s="223"/>
      <c r="AYF42" s="223"/>
      <c r="AYG42" s="223"/>
      <c r="AYH42" s="223"/>
      <c r="AYI42" s="223"/>
      <c r="AYJ42" s="223"/>
      <c r="AYK42" s="223"/>
      <c r="AYL42" s="223"/>
      <c r="AYM42" s="223"/>
      <c r="AYN42" s="223"/>
      <c r="AYO42" s="223"/>
      <c r="AYP42" s="223"/>
      <c r="AYQ42" s="223"/>
      <c r="AYR42" s="223"/>
      <c r="AYS42" s="223"/>
      <c r="AYT42" s="223"/>
      <c r="AYU42" s="223"/>
      <c r="AYV42" s="223"/>
      <c r="AYW42" s="223"/>
      <c r="AYX42" s="223"/>
      <c r="AYY42" s="223"/>
      <c r="AYZ42" s="223"/>
      <c r="AZA42" s="223"/>
      <c r="AZB42" s="223"/>
      <c r="AZC42" s="223"/>
      <c r="AZD42" s="223"/>
      <c r="AZE42" s="223"/>
      <c r="AZF42" s="223"/>
      <c r="AZG42" s="223"/>
      <c r="AZH42" s="223"/>
      <c r="AZI42" s="223"/>
      <c r="AZJ42" s="223"/>
      <c r="AZK42" s="223"/>
      <c r="AZL42" s="223"/>
      <c r="AZM42" s="223"/>
      <c r="AZN42" s="223"/>
      <c r="AZO42" s="223"/>
      <c r="AZP42" s="223"/>
      <c r="AZQ42" s="223"/>
      <c r="AZR42" s="223"/>
      <c r="AZS42" s="223"/>
      <c r="AZT42" s="223"/>
      <c r="AZU42" s="223"/>
      <c r="AZV42" s="223"/>
      <c r="AZW42" s="223"/>
      <c r="AZX42" s="223"/>
      <c r="AZY42" s="223"/>
      <c r="AZZ42" s="223"/>
      <c r="BAA42" s="223"/>
      <c r="BAB42" s="223"/>
      <c r="BAC42" s="223"/>
      <c r="BAD42" s="223"/>
      <c r="BAE42" s="223"/>
      <c r="BAF42" s="223"/>
      <c r="BAG42" s="223"/>
      <c r="BAH42" s="223"/>
      <c r="BAI42" s="223"/>
      <c r="BAJ42" s="223"/>
      <c r="BAK42" s="223"/>
      <c r="BAL42" s="223"/>
      <c r="BAM42" s="223"/>
      <c r="BAN42" s="223"/>
      <c r="BAO42" s="223"/>
      <c r="BAP42" s="223"/>
      <c r="BAQ42" s="223"/>
      <c r="BAR42" s="223"/>
      <c r="BAS42" s="223"/>
      <c r="BAT42" s="223"/>
      <c r="BAU42" s="223"/>
      <c r="BAV42" s="223"/>
      <c r="BAW42" s="223"/>
      <c r="BAX42" s="223"/>
      <c r="BAY42" s="223"/>
      <c r="BAZ42" s="223"/>
      <c r="BBA42" s="223"/>
      <c r="BBB42" s="223"/>
      <c r="BBC42" s="223"/>
      <c r="BBD42" s="223"/>
      <c r="BBE42" s="223"/>
      <c r="BBF42" s="223"/>
      <c r="BBG42" s="223"/>
      <c r="BBH42" s="223"/>
      <c r="BBI42" s="223"/>
      <c r="BBJ42" s="223"/>
      <c r="BBK42" s="223"/>
      <c r="BBL42" s="223"/>
      <c r="BBM42" s="223"/>
      <c r="BBN42" s="223"/>
      <c r="BBO42" s="223"/>
      <c r="BBP42" s="223"/>
      <c r="BBQ42" s="223"/>
      <c r="BBR42" s="223"/>
      <c r="BBS42" s="223"/>
      <c r="BBT42" s="223"/>
      <c r="BBU42" s="223"/>
      <c r="BBV42" s="223"/>
      <c r="BBW42" s="223"/>
      <c r="BBX42" s="223"/>
      <c r="BBY42" s="223"/>
      <c r="BBZ42" s="223"/>
      <c r="BCA42" s="223"/>
      <c r="BCB42" s="223"/>
      <c r="BCC42" s="223"/>
      <c r="BCD42" s="223"/>
      <c r="BCE42" s="223"/>
      <c r="BCF42" s="223"/>
      <c r="BCG42" s="223"/>
      <c r="BCH42" s="223"/>
      <c r="BCI42" s="223"/>
      <c r="BCJ42" s="223"/>
      <c r="BCK42" s="223"/>
      <c r="BCL42" s="223"/>
      <c r="BCM42" s="223"/>
      <c r="BCN42" s="223"/>
      <c r="BCO42" s="223"/>
      <c r="BCP42" s="223"/>
      <c r="BCQ42" s="223"/>
      <c r="BCR42" s="223"/>
      <c r="BCS42" s="223"/>
      <c r="BCT42" s="223"/>
      <c r="BCU42" s="223"/>
      <c r="BCV42" s="223"/>
      <c r="BCW42" s="223"/>
      <c r="BCX42" s="223"/>
      <c r="BCY42" s="223"/>
      <c r="BCZ42" s="223"/>
      <c r="BDA42" s="223"/>
      <c r="BDB42" s="223"/>
      <c r="BDC42" s="223"/>
      <c r="BDD42" s="223"/>
      <c r="BDE42" s="223"/>
      <c r="BDF42" s="223"/>
      <c r="BDG42" s="223"/>
      <c r="BDH42" s="223"/>
      <c r="BDI42" s="223"/>
      <c r="BDJ42" s="223"/>
      <c r="BDK42" s="223"/>
      <c r="BDL42" s="223"/>
      <c r="BDM42" s="223"/>
      <c r="BDN42" s="223"/>
      <c r="BDO42" s="223"/>
      <c r="BDP42" s="223"/>
      <c r="BDQ42" s="223"/>
      <c r="BDR42" s="223"/>
      <c r="BDS42" s="223"/>
      <c r="BDT42" s="223"/>
      <c r="BDU42" s="223"/>
      <c r="BDV42" s="223"/>
      <c r="BDW42" s="223"/>
      <c r="BDX42" s="223"/>
      <c r="BDY42" s="223"/>
      <c r="BDZ42" s="223"/>
      <c r="BEA42" s="223"/>
      <c r="BEB42" s="223"/>
      <c r="BEC42" s="223"/>
      <c r="BED42" s="223"/>
      <c r="BEE42" s="223"/>
      <c r="BEF42" s="223"/>
      <c r="BEG42" s="223"/>
      <c r="BEH42" s="223"/>
      <c r="BEI42" s="223"/>
      <c r="BEJ42" s="223"/>
      <c r="BEK42" s="223"/>
      <c r="BEL42" s="223"/>
      <c r="BEM42" s="223"/>
      <c r="BEN42" s="223"/>
      <c r="BEO42" s="223"/>
      <c r="BEP42" s="223"/>
      <c r="BEQ42" s="223"/>
      <c r="BER42" s="223"/>
      <c r="BES42" s="223"/>
      <c r="BET42" s="223"/>
      <c r="BEU42" s="223"/>
      <c r="BEV42" s="223"/>
      <c r="BEW42" s="223"/>
      <c r="BEX42" s="223"/>
      <c r="BEY42" s="223"/>
      <c r="BEZ42" s="223"/>
      <c r="BFA42" s="223"/>
      <c r="BFB42" s="223"/>
      <c r="BFC42" s="223"/>
      <c r="BFD42" s="223"/>
      <c r="BFE42" s="223"/>
      <c r="BFF42" s="223"/>
      <c r="BFG42" s="223"/>
      <c r="BFH42" s="223"/>
      <c r="BFI42" s="223"/>
      <c r="BFJ42" s="223"/>
      <c r="BFK42" s="223"/>
      <c r="BFL42" s="223"/>
      <c r="BFM42" s="223"/>
      <c r="BFN42" s="223"/>
      <c r="BFO42" s="223"/>
      <c r="BFP42" s="223"/>
      <c r="BFQ42" s="223"/>
      <c r="BFR42" s="223"/>
      <c r="BFS42" s="223"/>
      <c r="BFT42" s="223"/>
      <c r="BFU42" s="223"/>
      <c r="BFV42" s="223"/>
      <c r="BFW42" s="223"/>
      <c r="BFX42" s="223"/>
      <c r="BFY42" s="223"/>
      <c r="BFZ42" s="223"/>
      <c r="BGA42" s="223"/>
      <c r="BGB42" s="223"/>
      <c r="BGC42" s="223"/>
      <c r="BGD42" s="223"/>
      <c r="BGE42" s="223"/>
      <c r="BGF42" s="223"/>
      <c r="BGG42" s="223"/>
      <c r="BGH42" s="223"/>
      <c r="BGI42" s="223"/>
      <c r="BGJ42" s="223"/>
      <c r="BGK42" s="223"/>
      <c r="BGL42" s="223"/>
      <c r="BGM42" s="223"/>
      <c r="BGN42" s="223"/>
      <c r="BGO42" s="223"/>
      <c r="BGP42" s="223"/>
      <c r="BGQ42" s="223"/>
      <c r="BGR42" s="223"/>
      <c r="BGS42" s="223"/>
      <c r="BGT42" s="223"/>
      <c r="BGU42" s="223"/>
      <c r="BGV42" s="223"/>
      <c r="BGW42" s="223"/>
      <c r="BGX42" s="223"/>
      <c r="BGY42" s="223"/>
      <c r="BGZ42" s="223"/>
      <c r="BHA42" s="223"/>
      <c r="BHB42" s="223"/>
      <c r="BHC42" s="223"/>
      <c r="BHD42" s="223"/>
      <c r="BHE42" s="223"/>
      <c r="BHF42" s="223"/>
      <c r="BHG42" s="223"/>
      <c r="BHH42" s="223"/>
      <c r="BHI42" s="223"/>
      <c r="BHJ42" s="223"/>
      <c r="BHK42" s="223"/>
      <c r="BHL42" s="223"/>
      <c r="BHM42" s="223"/>
      <c r="BHN42" s="223"/>
      <c r="BHO42" s="223"/>
      <c r="BHP42" s="223"/>
      <c r="BHQ42" s="223"/>
      <c r="BHR42" s="223"/>
      <c r="BHS42" s="223"/>
      <c r="BHT42" s="223"/>
      <c r="BHU42" s="223"/>
      <c r="BHV42" s="223"/>
      <c r="BHW42" s="223"/>
      <c r="BHX42" s="223"/>
      <c r="BHY42" s="223"/>
      <c r="BHZ42" s="223"/>
      <c r="BIA42" s="223"/>
      <c r="BIB42" s="223"/>
      <c r="BIC42" s="223"/>
      <c r="BID42" s="223"/>
      <c r="BIE42" s="223"/>
      <c r="BIF42" s="223"/>
      <c r="BIG42" s="223"/>
      <c r="BIH42" s="223"/>
      <c r="BII42" s="223"/>
      <c r="BIJ42" s="223"/>
      <c r="BIK42" s="223"/>
      <c r="BIL42" s="223"/>
      <c r="BIM42" s="223"/>
      <c r="BIN42" s="223"/>
      <c r="BIO42" s="223"/>
      <c r="BIP42" s="223"/>
      <c r="BIQ42" s="223"/>
      <c r="BIR42" s="223"/>
      <c r="BIS42" s="223"/>
      <c r="BIT42" s="223"/>
      <c r="BIU42" s="223"/>
      <c r="BIV42" s="223"/>
      <c r="BIW42" s="223"/>
      <c r="BIX42" s="223"/>
      <c r="BIY42" s="223"/>
      <c r="BIZ42" s="223"/>
      <c r="BJA42" s="223"/>
      <c r="BJB42" s="223"/>
      <c r="BJC42" s="223"/>
      <c r="BJD42" s="223"/>
      <c r="BJE42" s="223"/>
      <c r="BJF42" s="223"/>
      <c r="BJG42" s="223"/>
      <c r="BJH42" s="223"/>
      <c r="BJI42" s="223"/>
      <c r="BJJ42" s="223"/>
      <c r="BJK42" s="223"/>
      <c r="BJL42" s="223"/>
      <c r="BJM42" s="223"/>
      <c r="BJN42" s="223"/>
      <c r="BJO42" s="223"/>
      <c r="BJP42" s="223"/>
      <c r="BJQ42" s="223"/>
      <c r="BJR42" s="223"/>
      <c r="BJS42" s="223"/>
      <c r="BJT42" s="223"/>
      <c r="BJU42" s="223"/>
      <c r="BJV42" s="223"/>
      <c r="BJW42" s="223"/>
      <c r="BJX42" s="223"/>
      <c r="BJY42" s="223"/>
      <c r="BJZ42" s="223"/>
      <c r="BKA42" s="223"/>
      <c r="BKB42" s="223"/>
      <c r="BKC42" s="223"/>
      <c r="BKD42" s="223"/>
      <c r="BKE42" s="223"/>
      <c r="BKF42" s="223"/>
      <c r="BKG42" s="223"/>
      <c r="BKH42" s="223"/>
      <c r="BKI42" s="223"/>
      <c r="BKJ42" s="223"/>
      <c r="BKK42" s="223"/>
      <c r="BKL42" s="223"/>
      <c r="BKM42" s="223"/>
      <c r="BKN42" s="223"/>
      <c r="BKO42" s="223"/>
      <c r="BKP42" s="223"/>
      <c r="BKQ42" s="223"/>
      <c r="BKR42" s="223"/>
      <c r="BKS42" s="223"/>
      <c r="BKT42" s="223"/>
      <c r="BKU42" s="223"/>
      <c r="BKV42" s="223"/>
      <c r="BKW42" s="223"/>
      <c r="BKX42" s="223"/>
      <c r="BKY42" s="223"/>
      <c r="BKZ42" s="223"/>
      <c r="BLA42" s="223"/>
      <c r="BLB42" s="223"/>
      <c r="BLC42" s="223"/>
      <c r="BLD42" s="223"/>
      <c r="BLE42" s="223"/>
      <c r="BLF42" s="223"/>
      <c r="BLG42" s="223"/>
      <c r="BLH42" s="223"/>
      <c r="BLI42" s="223"/>
      <c r="BLJ42" s="223"/>
      <c r="BLK42" s="223"/>
      <c r="BLL42" s="223"/>
      <c r="BLM42" s="223"/>
      <c r="BLN42" s="223"/>
      <c r="BLO42" s="223"/>
      <c r="BLP42" s="223"/>
      <c r="BLQ42" s="223"/>
      <c r="BLR42" s="223"/>
      <c r="BLS42" s="223"/>
      <c r="BLT42" s="223"/>
      <c r="BLU42" s="223"/>
      <c r="BLV42" s="223"/>
      <c r="BLW42" s="223"/>
      <c r="BLX42" s="223"/>
      <c r="BLY42" s="223"/>
      <c r="BLZ42" s="223"/>
      <c r="BMA42" s="223"/>
      <c r="BMB42" s="223"/>
      <c r="BMC42" s="223"/>
      <c r="BMD42" s="223"/>
      <c r="BME42" s="223"/>
      <c r="BMF42" s="223"/>
      <c r="BMG42" s="223"/>
      <c r="BMH42" s="223"/>
      <c r="BMI42" s="223"/>
      <c r="BMJ42" s="223"/>
      <c r="BMK42" s="223"/>
      <c r="BML42" s="223"/>
      <c r="BMM42" s="223"/>
      <c r="BMN42" s="223"/>
      <c r="BMO42" s="223"/>
      <c r="BMP42" s="223"/>
      <c r="BMQ42" s="223"/>
      <c r="BMR42" s="223"/>
      <c r="BMS42" s="223"/>
      <c r="BMT42" s="223"/>
      <c r="BMU42" s="223"/>
      <c r="BMV42" s="223"/>
      <c r="BMW42" s="223"/>
      <c r="BMX42" s="223"/>
      <c r="BMY42" s="223"/>
      <c r="BMZ42" s="223"/>
      <c r="BNA42" s="223"/>
      <c r="BNB42" s="223"/>
      <c r="BNC42" s="223"/>
      <c r="BND42" s="223"/>
      <c r="BNE42" s="223"/>
      <c r="BNF42" s="223"/>
      <c r="BNG42" s="223"/>
      <c r="BNH42" s="223"/>
      <c r="BNI42" s="223"/>
      <c r="BNJ42" s="223"/>
      <c r="BNK42" s="223"/>
      <c r="BNL42" s="223"/>
      <c r="BNM42" s="223"/>
      <c r="BNN42" s="223"/>
      <c r="BNO42" s="223"/>
      <c r="BNP42" s="223"/>
      <c r="BNQ42" s="223"/>
      <c r="BNR42" s="223"/>
      <c r="BNS42" s="223"/>
      <c r="BNT42" s="223"/>
      <c r="BNU42" s="223"/>
      <c r="BNV42" s="223"/>
      <c r="BNW42" s="223"/>
      <c r="BNX42" s="223"/>
      <c r="BNY42" s="223"/>
      <c r="BNZ42" s="223"/>
      <c r="BOA42" s="223"/>
      <c r="BOB42" s="223"/>
      <c r="BOC42" s="223"/>
      <c r="BOD42" s="223"/>
      <c r="BOE42" s="223"/>
      <c r="BOF42" s="223"/>
      <c r="BOG42" s="223"/>
      <c r="BOH42" s="223"/>
      <c r="BOI42" s="223"/>
      <c r="BOJ42" s="223"/>
      <c r="BOK42" s="223"/>
      <c r="BOL42" s="223"/>
      <c r="BOM42" s="223"/>
      <c r="BON42" s="223"/>
      <c r="BOO42" s="223"/>
      <c r="BOP42" s="223"/>
      <c r="BOQ42" s="223"/>
      <c r="BOR42" s="223"/>
      <c r="BOS42" s="223"/>
      <c r="BOT42" s="223"/>
      <c r="BOU42" s="223"/>
      <c r="BOV42" s="223"/>
      <c r="BOW42" s="223"/>
      <c r="BOX42" s="223"/>
      <c r="BOY42" s="223"/>
      <c r="BOZ42" s="223"/>
      <c r="BPA42" s="223"/>
      <c r="BPB42" s="223"/>
      <c r="BPC42" s="223"/>
      <c r="BPD42" s="223"/>
      <c r="BPE42" s="223"/>
      <c r="BPF42" s="223"/>
      <c r="BPG42" s="223"/>
      <c r="BPH42" s="223"/>
      <c r="BPI42" s="223"/>
      <c r="BPJ42" s="223"/>
      <c r="BPK42" s="223"/>
      <c r="BPL42" s="223"/>
      <c r="BPM42" s="223"/>
      <c r="BPN42" s="223"/>
      <c r="BPO42" s="223"/>
      <c r="BPP42" s="223"/>
      <c r="BPQ42" s="223"/>
      <c r="BPR42" s="223"/>
      <c r="BPS42" s="223"/>
      <c r="BPT42" s="223"/>
      <c r="BPU42" s="223"/>
      <c r="BPV42" s="223"/>
      <c r="BPW42" s="223"/>
      <c r="BPX42" s="223"/>
      <c r="BPY42" s="223"/>
      <c r="BPZ42" s="223"/>
      <c r="BQA42" s="223"/>
      <c r="BQB42" s="223"/>
      <c r="BQC42" s="223"/>
      <c r="BQD42" s="223"/>
      <c r="BQE42" s="223"/>
      <c r="BQF42" s="223"/>
      <c r="BQG42" s="223"/>
      <c r="BQH42" s="223"/>
      <c r="BQI42" s="223"/>
      <c r="BQJ42" s="223"/>
      <c r="BQK42" s="223"/>
      <c r="BQL42" s="223"/>
      <c r="BQM42" s="223"/>
      <c r="BQN42" s="223"/>
      <c r="BQO42" s="223"/>
      <c r="BQP42" s="223"/>
      <c r="BQQ42" s="223"/>
      <c r="BQR42" s="223"/>
      <c r="BQS42" s="223"/>
      <c r="BQT42" s="223"/>
      <c r="BQU42" s="223"/>
      <c r="BQV42" s="223"/>
      <c r="BQW42" s="223"/>
      <c r="BQX42" s="223"/>
      <c r="BQY42" s="223"/>
      <c r="BQZ42" s="223"/>
      <c r="BRA42" s="223"/>
      <c r="BRB42" s="223"/>
      <c r="BRC42" s="223"/>
      <c r="BRD42" s="223"/>
      <c r="BRE42" s="223"/>
      <c r="BRF42" s="223"/>
      <c r="BRG42" s="223"/>
      <c r="BRH42" s="223"/>
      <c r="BRI42" s="223"/>
      <c r="BRJ42" s="223"/>
      <c r="BRK42" s="223"/>
      <c r="BRL42" s="223"/>
      <c r="BRM42" s="223"/>
      <c r="BRN42" s="223"/>
      <c r="BRO42" s="223"/>
      <c r="BRP42" s="223"/>
      <c r="BRQ42" s="223"/>
      <c r="BRR42" s="223"/>
      <c r="BRS42" s="223"/>
      <c r="BRT42" s="223"/>
      <c r="BRU42" s="223"/>
      <c r="BRV42" s="223"/>
      <c r="BRW42" s="223"/>
      <c r="BRX42" s="223"/>
      <c r="BRY42" s="223"/>
      <c r="BRZ42" s="223"/>
      <c r="BSA42" s="223"/>
      <c r="BSB42" s="223"/>
      <c r="BSC42" s="223"/>
      <c r="BSD42" s="223"/>
      <c r="BSE42" s="223"/>
      <c r="BSF42" s="223"/>
      <c r="BSG42" s="223"/>
      <c r="BSH42" s="223"/>
      <c r="BSI42" s="223"/>
      <c r="BSJ42" s="223"/>
      <c r="BSK42" s="223"/>
      <c r="BSL42" s="223"/>
      <c r="BSM42" s="223"/>
      <c r="BSN42" s="223"/>
      <c r="BSO42" s="223"/>
      <c r="BSP42" s="223"/>
      <c r="BSQ42" s="223"/>
      <c r="BSR42" s="223"/>
      <c r="BSS42" s="223"/>
      <c r="BST42" s="223"/>
      <c r="BSU42" s="223"/>
      <c r="BSV42" s="223"/>
      <c r="BSW42" s="223"/>
      <c r="BSX42" s="223"/>
      <c r="BSY42" s="223"/>
      <c r="BSZ42" s="223"/>
      <c r="BTA42" s="223"/>
      <c r="BTB42" s="223"/>
      <c r="BTC42" s="223"/>
      <c r="BTD42" s="223"/>
      <c r="BTE42" s="223"/>
      <c r="BTF42" s="223"/>
      <c r="BTG42" s="223"/>
      <c r="BTH42" s="223"/>
      <c r="BTI42" s="223"/>
      <c r="BTJ42" s="223"/>
      <c r="BTK42" s="223"/>
      <c r="BTL42" s="223"/>
      <c r="BTM42" s="223"/>
      <c r="BTN42" s="223"/>
      <c r="BTO42" s="223"/>
      <c r="BTP42" s="223"/>
      <c r="BTQ42" s="223"/>
      <c r="BTR42" s="223"/>
      <c r="BTS42" s="223"/>
      <c r="BTT42" s="223"/>
      <c r="BTU42" s="223"/>
      <c r="BTV42" s="223"/>
      <c r="BTW42" s="223"/>
      <c r="BTX42" s="223"/>
      <c r="BTY42" s="223"/>
      <c r="BTZ42" s="223"/>
      <c r="BUA42" s="223"/>
      <c r="BUB42" s="223"/>
      <c r="BUC42" s="223"/>
      <c r="BUD42" s="223"/>
      <c r="BUE42" s="223"/>
      <c r="BUF42" s="223"/>
      <c r="BUG42" s="223"/>
      <c r="BUH42" s="223"/>
      <c r="BUI42" s="223"/>
      <c r="BUJ42" s="223"/>
      <c r="BUK42" s="223"/>
      <c r="BUL42" s="223"/>
      <c r="BUM42" s="223"/>
      <c r="BUN42" s="223"/>
      <c r="BUO42" s="223"/>
      <c r="BUP42" s="223"/>
      <c r="BUQ42" s="223"/>
      <c r="BUR42" s="223"/>
      <c r="BUS42" s="223"/>
      <c r="BUT42" s="223"/>
      <c r="BUU42" s="223"/>
      <c r="BUV42" s="223"/>
      <c r="BUW42" s="223"/>
      <c r="BUX42" s="223"/>
      <c r="BUY42" s="223"/>
      <c r="BUZ42" s="223"/>
      <c r="BVA42" s="223"/>
      <c r="BVB42" s="223"/>
      <c r="BVC42" s="223"/>
      <c r="BVD42" s="223"/>
      <c r="BVE42" s="223"/>
      <c r="BVF42" s="223"/>
      <c r="BVG42" s="223"/>
      <c r="BVH42" s="223"/>
      <c r="BVI42" s="223"/>
      <c r="BVJ42" s="223"/>
      <c r="BVK42" s="223"/>
      <c r="BVL42" s="223"/>
      <c r="BVM42" s="223"/>
      <c r="BVN42" s="223"/>
      <c r="BVO42" s="223"/>
      <c r="BVP42" s="223"/>
      <c r="BVQ42" s="223"/>
      <c r="BVR42" s="223"/>
      <c r="BVS42" s="223"/>
      <c r="BVT42" s="223"/>
      <c r="BVU42" s="223"/>
      <c r="BVV42" s="223"/>
      <c r="BVW42" s="223"/>
      <c r="BVX42" s="223"/>
      <c r="BVY42" s="223"/>
      <c r="BVZ42" s="223"/>
      <c r="BWA42" s="223"/>
      <c r="BWB42" s="223"/>
      <c r="BWC42" s="223"/>
      <c r="BWD42" s="223"/>
      <c r="BWE42" s="223"/>
      <c r="BWF42" s="223"/>
      <c r="BWG42" s="223"/>
      <c r="BWH42" s="223"/>
      <c r="BWI42" s="223"/>
      <c r="BWJ42" s="223"/>
      <c r="BWK42" s="223"/>
      <c r="BWL42" s="223"/>
      <c r="BWM42" s="223"/>
      <c r="BWN42" s="223"/>
      <c r="BWO42" s="223"/>
      <c r="BWP42" s="223"/>
      <c r="BWQ42" s="223"/>
      <c r="BWR42" s="223"/>
      <c r="BWS42" s="223"/>
      <c r="BWT42" s="223"/>
      <c r="BWU42" s="223"/>
      <c r="BWV42" s="223"/>
      <c r="BWW42" s="223"/>
      <c r="BWX42" s="223"/>
      <c r="BWY42" s="223"/>
      <c r="BWZ42" s="223"/>
      <c r="BXA42" s="223"/>
      <c r="BXB42" s="223"/>
      <c r="BXC42" s="223"/>
      <c r="BXD42" s="223"/>
      <c r="BXE42" s="223"/>
      <c r="BXF42" s="223"/>
      <c r="BXG42" s="223"/>
      <c r="BXH42" s="223"/>
      <c r="BXI42" s="223"/>
      <c r="BXJ42" s="223"/>
      <c r="BXK42" s="223"/>
      <c r="BXL42" s="223"/>
      <c r="BXM42" s="223"/>
      <c r="BXN42" s="223"/>
      <c r="BXO42" s="223"/>
      <c r="BXP42" s="223"/>
      <c r="BXQ42" s="223"/>
      <c r="BXR42" s="223"/>
      <c r="BXS42" s="223"/>
      <c r="BXT42" s="223"/>
      <c r="BXU42" s="223"/>
      <c r="BXV42" s="223"/>
      <c r="BXW42" s="223"/>
      <c r="BXX42" s="223"/>
      <c r="BXY42" s="223"/>
      <c r="BXZ42" s="223"/>
      <c r="BYA42" s="223"/>
      <c r="BYB42" s="223"/>
      <c r="BYC42" s="223"/>
      <c r="BYD42" s="223"/>
      <c r="BYE42" s="223"/>
      <c r="BYF42" s="223"/>
      <c r="BYG42" s="223"/>
      <c r="BYH42" s="223"/>
      <c r="BYI42" s="223"/>
      <c r="BYJ42" s="223"/>
      <c r="BYK42" s="223"/>
      <c r="BYL42" s="223"/>
      <c r="BYM42" s="223"/>
      <c r="BYN42" s="223"/>
      <c r="BYO42" s="223"/>
      <c r="BYP42" s="223"/>
      <c r="BYQ42" s="223"/>
      <c r="BYR42" s="223"/>
      <c r="BYS42" s="223"/>
      <c r="BYT42" s="223"/>
      <c r="BYU42" s="223"/>
      <c r="BYV42" s="223"/>
      <c r="BYW42" s="223"/>
      <c r="BYX42" s="223"/>
      <c r="BYY42" s="223"/>
      <c r="BYZ42" s="223"/>
      <c r="BZA42" s="223"/>
      <c r="BZB42" s="223"/>
      <c r="BZC42" s="223"/>
      <c r="BZD42" s="223"/>
      <c r="BZE42" s="223"/>
      <c r="BZF42" s="223"/>
      <c r="BZG42" s="223"/>
      <c r="BZH42" s="223"/>
      <c r="BZI42" s="223"/>
      <c r="BZJ42" s="223"/>
      <c r="BZK42" s="223"/>
      <c r="BZL42" s="223"/>
      <c r="BZM42" s="223"/>
      <c r="BZN42" s="223"/>
      <c r="BZO42" s="223"/>
      <c r="BZP42" s="223"/>
      <c r="BZQ42" s="223"/>
      <c r="BZR42" s="223"/>
      <c r="BZS42" s="223"/>
      <c r="BZT42" s="223"/>
      <c r="BZU42" s="223"/>
      <c r="BZV42" s="223"/>
      <c r="BZW42" s="223"/>
      <c r="BZX42" s="223"/>
      <c r="BZY42" s="223"/>
      <c r="BZZ42" s="223"/>
      <c r="CAA42" s="223"/>
      <c r="CAB42" s="223"/>
      <c r="CAC42" s="223"/>
      <c r="CAD42" s="223"/>
      <c r="CAE42" s="223"/>
      <c r="CAF42" s="223"/>
      <c r="CAG42" s="223"/>
      <c r="CAH42" s="223"/>
      <c r="CAI42" s="223"/>
      <c r="CAJ42" s="223"/>
      <c r="CAK42" s="223"/>
      <c r="CAL42" s="223"/>
      <c r="CAM42" s="223"/>
      <c r="CAN42" s="223"/>
      <c r="CAO42" s="223"/>
      <c r="CAP42" s="223"/>
      <c r="CAQ42" s="223"/>
      <c r="CAR42" s="223"/>
      <c r="CAS42" s="223"/>
      <c r="CAT42" s="223"/>
      <c r="CAU42" s="223"/>
      <c r="CAV42" s="223"/>
      <c r="CAW42" s="223"/>
      <c r="CAX42" s="223"/>
      <c r="CAY42" s="223"/>
      <c r="CAZ42" s="223"/>
      <c r="CBA42" s="223"/>
      <c r="CBB42" s="223"/>
      <c r="CBC42" s="223"/>
      <c r="CBD42" s="223"/>
      <c r="CBE42" s="223"/>
      <c r="CBF42" s="223"/>
      <c r="CBG42" s="223"/>
      <c r="CBH42" s="223"/>
      <c r="CBI42" s="223"/>
      <c r="CBJ42" s="223"/>
      <c r="CBK42" s="223"/>
      <c r="CBL42" s="223"/>
      <c r="CBM42" s="223"/>
      <c r="CBN42" s="223"/>
      <c r="CBO42" s="223"/>
      <c r="CBP42" s="223"/>
      <c r="CBQ42" s="223"/>
      <c r="CBR42" s="223"/>
      <c r="CBS42" s="223"/>
      <c r="CBT42" s="223"/>
      <c r="CBU42" s="223"/>
      <c r="CBV42" s="223"/>
      <c r="CBW42" s="223"/>
      <c r="CBX42" s="223"/>
      <c r="CBY42" s="223"/>
      <c r="CBZ42" s="223"/>
      <c r="CCA42" s="223"/>
      <c r="CCB42" s="223"/>
      <c r="CCC42" s="223"/>
      <c r="CCD42" s="223"/>
      <c r="CCE42" s="223"/>
      <c r="CCF42" s="223"/>
      <c r="CCG42" s="223"/>
      <c r="CCH42" s="223"/>
      <c r="CCI42" s="223"/>
      <c r="CCJ42" s="223"/>
      <c r="CCK42" s="223"/>
      <c r="CCL42" s="223"/>
      <c r="CCM42" s="223"/>
      <c r="CCN42" s="223"/>
      <c r="CCO42" s="223"/>
      <c r="CCP42" s="223"/>
      <c r="CCQ42" s="223"/>
      <c r="CCR42" s="223"/>
      <c r="CCS42" s="223"/>
      <c r="CCT42" s="223"/>
      <c r="CCU42" s="223"/>
      <c r="CCV42" s="223"/>
      <c r="CCW42" s="223"/>
      <c r="CCX42" s="223"/>
      <c r="CCY42" s="223"/>
      <c r="CCZ42" s="223"/>
      <c r="CDA42" s="223"/>
      <c r="CDB42" s="223"/>
      <c r="CDC42" s="223"/>
      <c r="CDD42" s="223"/>
      <c r="CDE42" s="223"/>
      <c r="CDF42" s="223"/>
      <c r="CDG42" s="223"/>
      <c r="CDH42" s="223"/>
      <c r="CDI42" s="223"/>
      <c r="CDJ42" s="223"/>
      <c r="CDK42" s="223"/>
      <c r="CDL42" s="223"/>
      <c r="CDM42" s="223"/>
      <c r="CDN42" s="223"/>
      <c r="CDO42" s="223"/>
      <c r="CDP42" s="223"/>
      <c r="CDQ42" s="223"/>
      <c r="CDR42" s="223"/>
      <c r="CDS42" s="223"/>
      <c r="CDT42" s="223"/>
      <c r="CDU42" s="223"/>
      <c r="CDV42" s="223"/>
      <c r="CDW42" s="223"/>
      <c r="CDX42" s="223"/>
      <c r="CDY42" s="223"/>
      <c r="CDZ42" s="223"/>
      <c r="CEA42" s="223"/>
      <c r="CEB42" s="223"/>
      <c r="CEC42" s="223"/>
      <c r="CED42" s="223"/>
      <c r="CEE42" s="223"/>
      <c r="CEF42" s="223"/>
      <c r="CEG42" s="223"/>
      <c r="CEH42" s="223"/>
      <c r="CEI42" s="223"/>
      <c r="CEJ42" s="223"/>
      <c r="CEK42" s="223"/>
      <c r="CEL42" s="223"/>
      <c r="CEM42" s="223"/>
      <c r="CEN42" s="223"/>
      <c r="CEO42" s="223"/>
      <c r="CEP42" s="223"/>
      <c r="CEQ42" s="223"/>
      <c r="CER42" s="223"/>
      <c r="CES42" s="223"/>
      <c r="CET42" s="223"/>
      <c r="CEU42" s="223"/>
      <c r="CEV42" s="223"/>
      <c r="CEW42" s="223"/>
      <c r="CEX42" s="223"/>
      <c r="CEY42" s="223"/>
      <c r="CEZ42" s="223"/>
      <c r="CFA42" s="223"/>
      <c r="CFB42" s="223"/>
      <c r="CFC42" s="223"/>
      <c r="CFD42" s="223"/>
      <c r="CFE42" s="223"/>
      <c r="CFF42" s="223"/>
      <c r="CFG42" s="223"/>
      <c r="CFH42" s="223"/>
      <c r="CFI42" s="223"/>
      <c r="CFJ42" s="223"/>
      <c r="CFK42" s="223"/>
      <c r="CFL42" s="223"/>
      <c r="CFM42" s="223"/>
      <c r="CFN42" s="223"/>
      <c r="CFO42" s="223"/>
      <c r="CFP42" s="223"/>
      <c r="CFQ42" s="223"/>
      <c r="CFR42" s="223"/>
      <c r="CFS42" s="223"/>
      <c r="CFT42" s="223"/>
      <c r="CFU42" s="223"/>
      <c r="CFV42" s="223"/>
      <c r="CFW42" s="223"/>
      <c r="CFX42" s="223"/>
      <c r="CFY42" s="223"/>
      <c r="CFZ42" s="223"/>
      <c r="CGA42" s="223"/>
      <c r="CGB42" s="223"/>
      <c r="CGC42" s="223"/>
      <c r="CGD42" s="223"/>
      <c r="CGE42" s="223"/>
      <c r="CGF42" s="223"/>
      <c r="CGG42" s="223"/>
      <c r="CGH42" s="223"/>
      <c r="CGI42" s="223"/>
      <c r="CGJ42" s="223"/>
      <c r="CGK42" s="223"/>
      <c r="CGL42" s="223"/>
      <c r="CGM42" s="223"/>
      <c r="CGN42" s="223"/>
      <c r="CGO42" s="223"/>
      <c r="CGP42" s="223"/>
      <c r="CGQ42" s="223"/>
      <c r="CGR42" s="223"/>
      <c r="CGS42" s="223"/>
      <c r="CGT42" s="223"/>
      <c r="CGU42" s="223"/>
      <c r="CGV42" s="223"/>
      <c r="CGW42" s="223"/>
      <c r="CGX42" s="223"/>
      <c r="CGY42" s="223"/>
      <c r="CGZ42" s="223"/>
      <c r="CHA42" s="223"/>
      <c r="CHB42" s="223"/>
      <c r="CHC42" s="223"/>
      <c r="CHD42" s="223"/>
      <c r="CHE42" s="223"/>
      <c r="CHF42" s="223"/>
      <c r="CHG42" s="223"/>
      <c r="CHH42" s="223"/>
      <c r="CHI42" s="223"/>
      <c r="CHJ42" s="223"/>
      <c r="CHK42" s="223"/>
      <c r="CHL42" s="223"/>
      <c r="CHM42" s="223"/>
      <c r="CHN42" s="223"/>
      <c r="CHO42" s="223"/>
      <c r="CHP42" s="223"/>
      <c r="CHQ42" s="223"/>
      <c r="CHR42" s="223"/>
      <c r="CHS42" s="223"/>
      <c r="CHT42" s="223"/>
      <c r="CHU42" s="223"/>
      <c r="CHV42" s="223"/>
      <c r="CHW42" s="223"/>
      <c r="CHX42" s="223"/>
      <c r="CHY42" s="223"/>
      <c r="CHZ42" s="223"/>
      <c r="CIA42" s="223"/>
      <c r="CIB42" s="223"/>
      <c r="CIC42" s="223"/>
      <c r="CID42" s="223"/>
      <c r="CIE42" s="223"/>
      <c r="CIF42" s="223"/>
      <c r="CIG42" s="223"/>
      <c r="CIH42" s="223"/>
      <c r="CII42" s="223"/>
      <c r="CIJ42" s="223"/>
      <c r="CIK42" s="223"/>
      <c r="CIL42" s="223"/>
      <c r="CIM42" s="223"/>
      <c r="CIN42" s="223"/>
      <c r="CIO42" s="223"/>
      <c r="CIP42" s="223"/>
      <c r="CIQ42" s="223"/>
      <c r="CIR42" s="223"/>
      <c r="CIS42" s="223"/>
      <c r="CIT42" s="223"/>
      <c r="CIU42" s="223"/>
      <c r="CIV42" s="223"/>
      <c r="CIW42" s="223"/>
      <c r="CIX42" s="223"/>
      <c r="CIY42" s="223"/>
      <c r="CIZ42" s="223"/>
      <c r="CJA42" s="223"/>
      <c r="CJB42" s="223"/>
      <c r="CJC42" s="223"/>
      <c r="CJD42" s="223"/>
      <c r="CJE42" s="223"/>
      <c r="CJF42" s="223"/>
      <c r="CJG42" s="223"/>
      <c r="CJH42" s="223"/>
      <c r="CJI42" s="223"/>
      <c r="CJJ42" s="223"/>
      <c r="CJK42" s="223"/>
      <c r="CJL42" s="223"/>
      <c r="CJM42" s="223"/>
      <c r="CJN42" s="223"/>
      <c r="CJO42" s="223"/>
      <c r="CJP42" s="223"/>
      <c r="CJQ42" s="223"/>
      <c r="CJR42" s="223"/>
      <c r="CJS42" s="223"/>
      <c r="CJT42" s="223"/>
      <c r="CJU42" s="223"/>
      <c r="CJV42" s="223"/>
      <c r="CJW42" s="223"/>
      <c r="CJX42" s="223"/>
      <c r="CJY42" s="223"/>
      <c r="CJZ42" s="223"/>
      <c r="CKA42" s="223"/>
      <c r="CKB42" s="223"/>
      <c r="CKC42" s="223"/>
      <c r="CKD42" s="223"/>
      <c r="CKE42" s="223"/>
      <c r="CKF42" s="223"/>
      <c r="CKG42" s="223"/>
      <c r="CKH42" s="223"/>
      <c r="CKI42" s="223"/>
      <c r="CKJ42" s="223"/>
      <c r="CKK42" s="223"/>
      <c r="CKL42" s="223"/>
      <c r="CKM42" s="223"/>
      <c r="CKN42" s="223"/>
      <c r="CKO42" s="223"/>
      <c r="CKP42" s="223"/>
      <c r="CKQ42" s="223"/>
      <c r="CKR42" s="223"/>
      <c r="CKS42" s="223"/>
      <c r="CKT42" s="223"/>
      <c r="CKU42" s="223"/>
      <c r="CKV42" s="223"/>
      <c r="CKW42" s="223"/>
      <c r="CKX42" s="223"/>
      <c r="CKY42" s="223"/>
      <c r="CKZ42" s="223"/>
      <c r="CLA42" s="223"/>
      <c r="CLB42" s="223"/>
      <c r="CLC42" s="223"/>
      <c r="CLD42" s="223"/>
      <c r="CLE42" s="223"/>
      <c r="CLF42" s="223"/>
      <c r="CLG42" s="223"/>
      <c r="CLH42" s="223"/>
      <c r="CLI42" s="223"/>
      <c r="CLJ42" s="223"/>
      <c r="CLK42" s="223"/>
      <c r="CLL42" s="223"/>
      <c r="CLM42" s="223"/>
      <c r="CLN42" s="223"/>
      <c r="CLO42" s="223"/>
      <c r="CLP42" s="223"/>
      <c r="CLQ42" s="223"/>
      <c r="CLR42" s="223"/>
      <c r="CLS42" s="223"/>
      <c r="CLT42" s="223"/>
      <c r="CLU42" s="223"/>
      <c r="CLV42" s="223"/>
      <c r="CLW42" s="223"/>
      <c r="CLX42" s="223"/>
      <c r="CLY42" s="223"/>
      <c r="CLZ42" s="223"/>
      <c r="CMA42" s="223"/>
      <c r="CMB42" s="223"/>
      <c r="CMC42" s="223"/>
      <c r="CMD42" s="223"/>
      <c r="CME42" s="223"/>
      <c r="CMF42" s="223"/>
      <c r="CMG42" s="223"/>
      <c r="CMH42" s="223"/>
      <c r="CMI42" s="223"/>
      <c r="CMJ42" s="223"/>
      <c r="CMK42" s="223"/>
      <c r="CML42" s="223"/>
      <c r="CMM42" s="223"/>
      <c r="CMN42" s="223"/>
      <c r="CMO42" s="223"/>
      <c r="CMP42" s="223"/>
      <c r="CMQ42" s="223"/>
      <c r="CMR42" s="223"/>
      <c r="CMS42" s="223"/>
      <c r="CMT42" s="223"/>
      <c r="CMU42" s="223"/>
      <c r="CMV42" s="223"/>
      <c r="CMW42" s="223"/>
      <c r="CMX42" s="223"/>
      <c r="CMY42" s="223"/>
      <c r="CMZ42" s="223"/>
      <c r="CNA42" s="223"/>
      <c r="CNB42" s="223"/>
      <c r="CNC42" s="223"/>
      <c r="CND42" s="223"/>
      <c r="CNE42" s="223"/>
      <c r="CNF42" s="223"/>
      <c r="CNG42" s="223"/>
      <c r="CNH42" s="223"/>
      <c r="CNI42" s="223"/>
      <c r="CNJ42" s="223"/>
      <c r="CNK42" s="223"/>
      <c r="CNL42" s="223"/>
      <c r="CNM42" s="223"/>
      <c r="CNN42" s="223"/>
      <c r="CNO42" s="223"/>
      <c r="CNP42" s="223"/>
      <c r="CNQ42" s="223"/>
      <c r="CNR42" s="223"/>
      <c r="CNS42" s="223"/>
      <c r="CNT42" s="223"/>
      <c r="CNU42" s="223"/>
      <c r="CNV42" s="223"/>
      <c r="CNW42" s="223"/>
      <c r="CNX42" s="223"/>
      <c r="CNY42" s="223"/>
      <c r="CNZ42" s="223"/>
      <c r="COA42" s="223"/>
      <c r="COB42" s="223"/>
      <c r="COC42" s="223"/>
      <c r="COD42" s="223"/>
      <c r="COE42" s="223"/>
      <c r="COF42" s="223"/>
      <c r="COG42" s="223"/>
      <c r="COH42" s="223"/>
      <c r="COI42" s="223"/>
      <c r="COJ42" s="223"/>
      <c r="COK42" s="223"/>
      <c r="COL42" s="223"/>
      <c r="COM42" s="223"/>
      <c r="CON42" s="223"/>
      <c r="COO42" s="223"/>
      <c r="COP42" s="223"/>
      <c r="COQ42" s="223"/>
      <c r="COR42" s="223"/>
      <c r="COS42" s="223"/>
      <c r="COT42" s="223"/>
      <c r="COU42" s="223"/>
      <c r="COV42" s="223"/>
      <c r="COW42" s="223"/>
      <c r="COX42" s="223"/>
      <c r="COY42" s="223"/>
      <c r="COZ42" s="223"/>
      <c r="CPA42" s="223"/>
      <c r="CPB42" s="223"/>
      <c r="CPC42" s="223"/>
      <c r="CPD42" s="223"/>
      <c r="CPE42" s="223"/>
      <c r="CPF42" s="223"/>
      <c r="CPG42" s="223"/>
      <c r="CPH42" s="223"/>
      <c r="CPI42" s="223"/>
      <c r="CPJ42" s="223"/>
      <c r="CPK42" s="223"/>
      <c r="CPL42" s="223"/>
      <c r="CPM42" s="223"/>
      <c r="CPN42" s="223"/>
      <c r="CPO42" s="223"/>
      <c r="CPP42" s="223"/>
      <c r="CPQ42" s="223"/>
      <c r="CPR42" s="223"/>
      <c r="CPS42" s="223"/>
      <c r="CPT42" s="223"/>
      <c r="CPU42" s="223"/>
      <c r="CPV42" s="223"/>
      <c r="CPW42" s="223"/>
      <c r="CPX42" s="223"/>
      <c r="CPY42" s="223"/>
      <c r="CPZ42" s="223"/>
      <c r="CQA42" s="223"/>
      <c r="CQB42" s="223"/>
      <c r="CQC42" s="223"/>
      <c r="CQD42" s="223"/>
      <c r="CQE42" s="223"/>
      <c r="CQF42" s="223"/>
      <c r="CQG42" s="223"/>
      <c r="CQH42" s="223"/>
      <c r="CQI42" s="223"/>
      <c r="CQJ42" s="223"/>
      <c r="CQK42" s="223"/>
      <c r="CQL42" s="223"/>
      <c r="CQM42" s="223"/>
      <c r="CQN42" s="223"/>
      <c r="CQO42" s="223"/>
      <c r="CQP42" s="223"/>
      <c r="CQQ42" s="223"/>
      <c r="CQR42" s="223"/>
      <c r="CQS42" s="223"/>
      <c r="CQT42" s="223"/>
      <c r="CQU42" s="223"/>
      <c r="CQV42" s="223"/>
      <c r="CQW42" s="223"/>
      <c r="CQX42" s="223"/>
      <c r="CQY42" s="223"/>
      <c r="CQZ42" s="223"/>
      <c r="CRA42" s="223"/>
      <c r="CRB42" s="223"/>
      <c r="CRC42" s="223"/>
      <c r="CRD42" s="223"/>
      <c r="CRE42" s="223"/>
      <c r="CRF42" s="223"/>
      <c r="CRG42" s="223"/>
      <c r="CRH42" s="223"/>
      <c r="CRI42" s="223"/>
      <c r="CRJ42" s="223"/>
      <c r="CRK42" s="223"/>
      <c r="CRL42" s="223"/>
      <c r="CRM42" s="223"/>
      <c r="CRN42" s="223"/>
      <c r="CRO42" s="223"/>
      <c r="CRP42" s="223"/>
      <c r="CRQ42" s="223"/>
      <c r="CRR42" s="223"/>
      <c r="CRS42" s="223"/>
      <c r="CRT42" s="223"/>
      <c r="CRU42" s="223"/>
      <c r="CRV42" s="223"/>
      <c r="CRW42" s="223"/>
      <c r="CRX42" s="223"/>
      <c r="CRY42" s="223"/>
      <c r="CRZ42" s="223"/>
      <c r="CSA42" s="223"/>
      <c r="CSB42" s="223"/>
      <c r="CSC42" s="223"/>
      <c r="CSD42" s="223"/>
      <c r="CSE42" s="223"/>
      <c r="CSF42" s="223"/>
      <c r="CSG42" s="223"/>
      <c r="CSH42" s="223"/>
      <c r="CSI42" s="223"/>
      <c r="CSJ42" s="223"/>
      <c r="CSK42" s="223"/>
      <c r="CSL42" s="223"/>
      <c r="CSM42" s="223"/>
      <c r="CSN42" s="223"/>
      <c r="CSO42" s="223"/>
      <c r="CSP42" s="223"/>
      <c r="CSQ42" s="223"/>
      <c r="CSR42" s="223"/>
      <c r="CSS42" s="223"/>
      <c r="CST42" s="223"/>
      <c r="CSU42" s="223"/>
      <c r="CSV42" s="223"/>
      <c r="CSW42" s="223"/>
      <c r="CSX42" s="223"/>
      <c r="CSY42" s="223"/>
      <c r="CSZ42" s="223"/>
      <c r="CTA42" s="223"/>
      <c r="CTB42" s="223"/>
      <c r="CTC42" s="223"/>
      <c r="CTD42" s="223"/>
      <c r="CTE42" s="223"/>
      <c r="CTF42" s="223"/>
      <c r="CTG42" s="223"/>
      <c r="CTH42" s="223"/>
      <c r="CTI42" s="223"/>
      <c r="CTJ42" s="223"/>
      <c r="CTK42" s="223"/>
      <c r="CTL42" s="223"/>
      <c r="CTM42" s="223"/>
      <c r="CTN42" s="223"/>
      <c r="CTO42" s="223"/>
      <c r="CTP42" s="223"/>
      <c r="CTQ42" s="223"/>
      <c r="CTR42" s="223"/>
      <c r="CTS42" s="223"/>
      <c r="CTT42" s="223"/>
      <c r="CTU42" s="223"/>
      <c r="CTV42" s="223"/>
      <c r="CTW42" s="223"/>
      <c r="CTX42" s="223"/>
      <c r="CTY42" s="223"/>
      <c r="CTZ42" s="223"/>
      <c r="CUA42" s="223"/>
      <c r="CUB42" s="223"/>
      <c r="CUC42" s="223"/>
      <c r="CUD42" s="223"/>
      <c r="CUE42" s="223"/>
      <c r="CUF42" s="223"/>
      <c r="CUG42" s="223"/>
      <c r="CUH42" s="223"/>
      <c r="CUI42" s="223"/>
      <c r="CUJ42" s="223"/>
      <c r="CUK42" s="223"/>
      <c r="CUL42" s="223"/>
      <c r="CUM42" s="223"/>
      <c r="CUN42" s="223"/>
      <c r="CUO42" s="223"/>
      <c r="CUP42" s="223"/>
      <c r="CUQ42" s="223"/>
      <c r="CUR42" s="223"/>
      <c r="CUS42" s="223"/>
      <c r="CUT42" s="223"/>
      <c r="CUU42" s="223"/>
      <c r="CUV42" s="223"/>
      <c r="CUW42" s="223"/>
      <c r="CUX42" s="223"/>
      <c r="CUY42" s="223"/>
      <c r="CUZ42" s="223"/>
      <c r="CVA42" s="223"/>
      <c r="CVB42" s="223"/>
      <c r="CVC42" s="223"/>
      <c r="CVD42" s="223"/>
      <c r="CVE42" s="223"/>
      <c r="CVF42" s="223"/>
      <c r="CVG42" s="223"/>
      <c r="CVH42" s="223"/>
      <c r="CVI42" s="223"/>
      <c r="CVJ42" s="223"/>
      <c r="CVK42" s="223"/>
      <c r="CVL42" s="223"/>
      <c r="CVM42" s="223"/>
      <c r="CVN42" s="223"/>
      <c r="CVO42" s="223"/>
      <c r="CVP42" s="223"/>
      <c r="CVQ42" s="223"/>
      <c r="CVR42" s="223"/>
      <c r="CVS42" s="223"/>
      <c r="CVT42" s="223"/>
      <c r="CVU42" s="223"/>
      <c r="CVV42" s="223"/>
      <c r="CVW42" s="223"/>
      <c r="CVX42" s="223"/>
      <c r="CVY42" s="223"/>
      <c r="CVZ42" s="223"/>
      <c r="CWA42" s="223"/>
      <c r="CWB42" s="223"/>
      <c r="CWC42" s="223"/>
      <c r="CWD42" s="223"/>
      <c r="CWE42" s="223"/>
      <c r="CWF42" s="223"/>
      <c r="CWG42" s="223"/>
      <c r="CWH42" s="223"/>
      <c r="CWI42" s="223"/>
      <c r="CWJ42" s="223"/>
      <c r="CWK42" s="223"/>
      <c r="CWL42" s="223"/>
      <c r="CWM42" s="223"/>
      <c r="CWN42" s="223"/>
      <c r="CWO42" s="223"/>
      <c r="CWP42" s="223"/>
      <c r="CWQ42" s="223"/>
      <c r="CWR42" s="223"/>
      <c r="CWS42" s="223"/>
      <c r="CWT42" s="223"/>
      <c r="CWU42" s="223"/>
      <c r="CWV42" s="223"/>
      <c r="CWW42" s="223"/>
      <c r="CWX42" s="223"/>
      <c r="CWY42" s="223"/>
      <c r="CWZ42" s="223"/>
      <c r="CXA42" s="223"/>
      <c r="CXB42" s="223"/>
      <c r="CXC42" s="223"/>
      <c r="CXD42" s="223"/>
      <c r="CXE42" s="223"/>
      <c r="CXF42" s="223"/>
      <c r="CXG42" s="223"/>
      <c r="CXH42" s="223"/>
      <c r="CXI42" s="223"/>
      <c r="CXJ42" s="223"/>
      <c r="CXK42" s="223"/>
      <c r="CXL42" s="223"/>
      <c r="CXM42" s="223"/>
      <c r="CXN42" s="223"/>
      <c r="CXO42" s="223"/>
      <c r="CXP42" s="223"/>
      <c r="CXQ42" s="223"/>
      <c r="CXR42" s="223"/>
      <c r="CXS42" s="223"/>
      <c r="CXT42" s="223"/>
      <c r="CXU42" s="223"/>
      <c r="CXV42" s="223"/>
      <c r="CXW42" s="223"/>
      <c r="CXX42" s="223"/>
      <c r="CXY42" s="223"/>
      <c r="CXZ42" s="223"/>
      <c r="CYA42" s="223"/>
      <c r="CYB42" s="223"/>
      <c r="CYC42" s="223"/>
      <c r="CYD42" s="223"/>
      <c r="CYE42" s="223"/>
      <c r="CYF42" s="223"/>
      <c r="CYG42" s="223"/>
      <c r="CYH42" s="223"/>
      <c r="CYI42" s="223"/>
      <c r="CYJ42" s="223"/>
      <c r="CYK42" s="223"/>
      <c r="CYL42" s="223"/>
      <c r="CYM42" s="223"/>
      <c r="CYN42" s="223"/>
      <c r="CYO42" s="223"/>
      <c r="CYP42" s="223"/>
      <c r="CYQ42" s="223"/>
      <c r="CYR42" s="223"/>
      <c r="CYS42" s="223"/>
      <c r="CYT42" s="223"/>
      <c r="CYU42" s="223"/>
      <c r="CYV42" s="223"/>
      <c r="CYW42" s="223"/>
      <c r="CYX42" s="223"/>
      <c r="CYY42" s="223"/>
      <c r="CYZ42" s="223"/>
      <c r="CZA42" s="223"/>
      <c r="CZB42" s="223"/>
      <c r="CZC42" s="223"/>
      <c r="CZD42" s="223"/>
      <c r="CZE42" s="223"/>
      <c r="CZF42" s="223"/>
      <c r="CZG42" s="223"/>
      <c r="CZH42" s="223"/>
      <c r="CZI42" s="223"/>
      <c r="CZJ42" s="223"/>
      <c r="CZK42" s="223"/>
      <c r="CZL42" s="223"/>
      <c r="CZM42" s="223"/>
      <c r="CZN42" s="223"/>
      <c r="CZO42" s="223"/>
      <c r="CZP42" s="223"/>
      <c r="CZQ42" s="223"/>
      <c r="CZR42" s="223"/>
      <c r="CZS42" s="223"/>
      <c r="CZT42" s="223"/>
      <c r="CZU42" s="223"/>
      <c r="CZV42" s="223"/>
      <c r="CZW42" s="223"/>
      <c r="CZX42" s="223"/>
      <c r="CZY42" s="223"/>
      <c r="CZZ42" s="223"/>
      <c r="DAA42" s="223"/>
      <c r="DAB42" s="223"/>
      <c r="DAC42" s="223"/>
      <c r="DAD42" s="223"/>
      <c r="DAE42" s="223"/>
      <c r="DAF42" s="223"/>
      <c r="DAG42" s="223"/>
      <c r="DAH42" s="223"/>
      <c r="DAI42" s="223"/>
      <c r="DAJ42" s="223"/>
      <c r="DAK42" s="223"/>
      <c r="DAL42" s="223"/>
      <c r="DAM42" s="223"/>
      <c r="DAN42" s="223"/>
      <c r="DAO42" s="223"/>
      <c r="DAP42" s="223"/>
      <c r="DAQ42" s="223"/>
      <c r="DAR42" s="223"/>
      <c r="DAS42" s="223"/>
      <c r="DAT42" s="223"/>
      <c r="DAU42" s="223"/>
      <c r="DAV42" s="223"/>
      <c r="DAW42" s="223"/>
      <c r="DAX42" s="223"/>
      <c r="DAY42" s="223"/>
      <c r="DAZ42" s="223"/>
      <c r="DBA42" s="223"/>
      <c r="DBB42" s="223"/>
      <c r="DBC42" s="223"/>
      <c r="DBD42" s="223"/>
      <c r="DBE42" s="223"/>
      <c r="DBF42" s="223"/>
      <c r="DBG42" s="223"/>
      <c r="DBH42" s="223"/>
      <c r="DBI42" s="223"/>
      <c r="DBJ42" s="223"/>
      <c r="DBK42" s="223"/>
      <c r="DBL42" s="223"/>
      <c r="DBM42" s="223"/>
      <c r="DBN42" s="223"/>
      <c r="DBO42" s="223"/>
      <c r="DBP42" s="223"/>
      <c r="DBQ42" s="223"/>
      <c r="DBR42" s="223"/>
      <c r="DBS42" s="223"/>
      <c r="DBT42" s="223"/>
      <c r="DBU42" s="223"/>
      <c r="DBV42" s="223"/>
      <c r="DBW42" s="223"/>
      <c r="DBX42" s="223"/>
      <c r="DBY42" s="223"/>
      <c r="DBZ42" s="223"/>
      <c r="DCA42" s="223"/>
      <c r="DCB42" s="223"/>
      <c r="DCC42" s="223"/>
      <c r="DCD42" s="223"/>
      <c r="DCE42" s="223"/>
      <c r="DCF42" s="223"/>
      <c r="DCG42" s="223"/>
      <c r="DCH42" s="223"/>
      <c r="DCI42" s="223"/>
      <c r="DCJ42" s="223"/>
      <c r="DCK42" s="223"/>
      <c r="DCL42" s="223"/>
      <c r="DCM42" s="223"/>
      <c r="DCN42" s="223"/>
      <c r="DCO42" s="223"/>
      <c r="DCP42" s="223"/>
      <c r="DCQ42" s="223"/>
      <c r="DCR42" s="223"/>
      <c r="DCS42" s="223"/>
      <c r="DCT42" s="223"/>
      <c r="DCU42" s="223"/>
      <c r="DCV42" s="223"/>
      <c r="DCW42" s="223"/>
      <c r="DCX42" s="223"/>
      <c r="DCY42" s="223"/>
      <c r="DCZ42" s="223"/>
      <c r="DDA42" s="223"/>
      <c r="DDB42" s="223"/>
      <c r="DDC42" s="223"/>
      <c r="DDD42" s="223"/>
      <c r="DDE42" s="223"/>
      <c r="DDF42" s="223"/>
      <c r="DDG42" s="223"/>
      <c r="DDH42" s="223"/>
      <c r="DDI42" s="223"/>
      <c r="DDJ42" s="223"/>
      <c r="DDK42" s="223"/>
      <c r="DDL42" s="223"/>
      <c r="DDM42" s="223"/>
      <c r="DDN42" s="223"/>
      <c r="DDO42" s="223"/>
      <c r="DDP42" s="223"/>
      <c r="DDQ42" s="223"/>
      <c r="DDR42" s="223"/>
      <c r="DDS42" s="223"/>
      <c r="DDT42" s="223"/>
      <c r="DDU42" s="223"/>
      <c r="DDV42" s="223"/>
      <c r="DDW42" s="223"/>
      <c r="DDX42" s="223"/>
      <c r="DDY42" s="223"/>
      <c r="DDZ42" s="223"/>
      <c r="DEA42" s="223"/>
      <c r="DEB42" s="223"/>
      <c r="DEC42" s="223"/>
      <c r="DED42" s="223"/>
      <c r="DEE42" s="223"/>
      <c r="DEF42" s="223"/>
      <c r="DEG42" s="223"/>
      <c r="DEH42" s="223"/>
      <c r="DEI42" s="223"/>
      <c r="DEJ42" s="223"/>
      <c r="DEK42" s="223"/>
      <c r="DEL42" s="223"/>
      <c r="DEM42" s="223"/>
      <c r="DEN42" s="223"/>
      <c r="DEO42" s="223"/>
      <c r="DEP42" s="223"/>
      <c r="DEQ42" s="223"/>
      <c r="DER42" s="223"/>
      <c r="DES42" s="223"/>
      <c r="DET42" s="223"/>
      <c r="DEU42" s="223"/>
      <c r="DEV42" s="223"/>
      <c r="DEW42" s="223"/>
      <c r="DEX42" s="223"/>
      <c r="DEY42" s="223"/>
      <c r="DEZ42" s="223"/>
      <c r="DFA42" s="223"/>
      <c r="DFB42" s="223"/>
      <c r="DFC42" s="223"/>
      <c r="DFD42" s="223"/>
      <c r="DFE42" s="223"/>
      <c r="DFF42" s="223"/>
      <c r="DFG42" s="223"/>
      <c r="DFH42" s="223"/>
      <c r="DFI42" s="223"/>
      <c r="DFJ42" s="223"/>
      <c r="DFK42" s="223"/>
      <c r="DFL42" s="223"/>
      <c r="DFM42" s="223"/>
      <c r="DFN42" s="223"/>
      <c r="DFO42" s="223"/>
      <c r="DFP42" s="223"/>
      <c r="DFQ42" s="223"/>
      <c r="DFR42" s="223"/>
      <c r="DFS42" s="223"/>
      <c r="DFT42" s="223"/>
      <c r="DFU42" s="223"/>
      <c r="DFV42" s="223"/>
      <c r="DFW42" s="223"/>
      <c r="DFX42" s="223"/>
      <c r="DFY42" s="223"/>
      <c r="DFZ42" s="223"/>
      <c r="DGA42" s="223"/>
      <c r="DGB42" s="223"/>
      <c r="DGC42" s="223"/>
      <c r="DGD42" s="223"/>
      <c r="DGE42" s="223"/>
      <c r="DGF42" s="223"/>
      <c r="DGG42" s="223"/>
      <c r="DGH42" s="223"/>
      <c r="DGI42" s="223"/>
      <c r="DGJ42" s="223"/>
      <c r="DGK42" s="223"/>
      <c r="DGL42" s="223"/>
      <c r="DGM42" s="223"/>
      <c r="DGN42" s="223"/>
      <c r="DGO42" s="223"/>
      <c r="DGP42" s="223"/>
      <c r="DGQ42" s="223"/>
      <c r="DGR42" s="223"/>
      <c r="DGS42" s="223"/>
      <c r="DGT42" s="223"/>
      <c r="DGU42" s="223"/>
      <c r="DGV42" s="223"/>
      <c r="DGW42" s="223"/>
      <c r="DGX42" s="223"/>
      <c r="DGY42" s="223"/>
      <c r="DGZ42" s="223"/>
      <c r="DHA42" s="223"/>
      <c r="DHB42" s="223"/>
      <c r="DHC42" s="223"/>
      <c r="DHD42" s="223"/>
      <c r="DHE42" s="223"/>
      <c r="DHF42" s="223"/>
      <c r="DHG42" s="223"/>
      <c r="DHH42" s="223"/>
      <c r="DHI42" s="223"/>
      <c r="DHJ42" s="223"/>
      <c r="DHK42" s="223"/>
      <c r="DHL42" s="223"/>
      <c r="DHM42" s="223"/>
      <c r="DHN42" s="223"/>
      <c r="DHO42" s="223"/>
      <c r="DHP42" s="223"/>
      <c r="DHQ42" s="223"/>
      <c r="DHR42" s="223"/>
      <c r="DHS42" s="223"/>
      <c r="DHT42" s="223"/>
      <c r="DHU42" s="223"/>
      <c r="DHV42" s="223"/>
      <c r="DHW42" s="223"/>
      <c r="DHX42" s="223"/>
      <c r="DHY42" s="223"/>
      <c r="DHZ42" s="223"/>
      <c r="DIA42" s="223"/>
      <c r="DIB42" s="223"/>
      <c r="DIC42" s="223"/>
      <c r="DID42" s="223"/>
      <c r="DIE42" s="223"/>
      <c r="DIF42" s="223"/>
      <c r="DIG42" s="223"/>
      <c r="DIH42" s="223"/>
      <c r="DII42" s="223"/>
      <c r="DIJ42" s="223"/>
      <c r="DIK42" s="223"/>
      <c r="DIL42" s="223"/>
      <c r="DIM42" s="223"/>
      <c r="DIN42" s="223"/>
      <c r="DIO42" s="223"/>
      <c r="DIP42" s="223"/>
      <c r="DIQ42" s="223"/>
      <c r="DIR42" s="223"/>
      <c r="DIS42" s="223"/>
      <c r="DIT42" s="223"/>
      <c r="DIU42" s="223"/>
      <c r="DIV42" s="223"/>
      <c r="DIW42" s="223"/>
      <c r="DIX42" s="223"/>
      <c r="DIY42" s="223"/>
      <c r="DIZ42" s="223"/>
      <c r="DJA42" s="223"/>
      <c r="DJB42" s="223"/>
      <c r="DJC42" s="223"/>
      <c r="DJD42" s="223"/>
      <c r="DJE42" s="223"/>
      <c r="DJF42" s="223"/>
      <c r="DJG42" s="223"/>
      <c r="DJH42" s="223"/>
      <c r="DJI42" s="223"/>
      <c r="DJJ42" s="223"/>
      <c r="DJK42" s="223"/>
      <c r="DJL42" s="223"/>
      <c r="DJM42" s="223"/>
      <c r="DJN42" s="223"/>
      <c r="DJO42" s="223"/>
      <c r="DJP42" s="223"/>
      <c r="DJQ42" s="223"/>
      <c r="DJR42" s="223"/>
      <c r="DJS42" s="223"/>
      <c r="DJT42" s="223"/>
      <c r="DJU42" s="223"/>
      <c r="DJV42" s="223"/>
      <c r="DJW42" s="223"/>
      <c r="DJX42" s="223"/>
      <c r="DJY42" s="223"/>
      <c r="DJZ42" s="223"/>
      <c r="DKA42" s="223"/>
      <c r="DKB42" s="223"/>
      <c r="DKC42" s="223"/>
      <c r="DKD42" s="223"/>
      <c r="DKE42" s="223"/>
      <c r="DKF42" s="223"/>
      <c r="DKG42" s="223"/>
      <c r="DKH42" s="223"/>
      <c r="DKI42" s="223"/>
      <c r="DKJ42" s="223"/>
      <c r="DKK42" s="223"/>
      <c r="DKL42" s="223"/>
      <c r="DKM42" s="223"/>
      <c r="DKN42" s="223"/>
      <c r="DKO42" s="223"/>
      <c r="DKP42" s="223"/>
      <c r="DKQ42" s="223"/>
      <c r="DKR42" s="223"/>
      <c r="DKS42" s="223"/>
      <c r="DKT42" s="223"/>
      <c r="DKU42" s="223"/>
      <c r="DKV42" s="223"/>
      <c r="DKW42" s="223"/>
      <c r="DKX42" s="223"/>
      <c r="DKY42" s="223"/>
      <c r="DKZ42" s="223"/>
      <c r="DLA42" s="223"/>
      <c r="DLB42" s="223"/>
      <c r="DLC42" s="223"/>
      <c r="DLD42" s="223"/>
      <c r="DLE42" s="223"/>
      <c r="DLF42" s="223"/>
      <c r="DLG42" s="223"/>
      <c r="DLH42" s="223"/>
      <c r="DLI42" s="223"/>
      <c r="DLJ42" s="223"/>
      <c r="DLK42" s="223"/>
      <c r="DLL42" s="223"/>
      <c r="DLM42" s="223"/>
      <c r="DLN42" s="223"/>
      <c r="DLO42" s="223"/>
      <c r="DLP42" s="223"/>
      <c r="DLQ42" s="223"/>
      <c r="DLR42" s="223"/>
      <c r="DLS42" s="223"/>
      <c r="DLT42" s="223"/>
      <c r="DLU42" s="223"/>
      <c r="DLV42" s="223"/>
      <c r="DLW42" s="223"/>
      <c r="DLX42" s="223"/>
      <c r="DLY42" s="223"/>
      <c r="DLZ42" s="223"/>
      <c r="DMA42" s="223"/>
      <c r="DMB42" s="223"/>
      <c r="DMC42" s="223"/>
      <c r="DMD42" s="223"/>
      <c r="DME42" s="223"/>
      <c r="DMF42" s="223"/>
      <c r="DMG42" s="223"/>
      <c r="DMH42" s="223"/>
      <c r="DMI42" s="223"/>
      <c r="DMJ42" s="223"/>
      <c r="DMK42" s="223"/>
      <c r="DML42" s="223"/>
      <c r="DMM42" s="223"/>
      <c r="DMN42" s="223"/>
      <c r="DMO42" s="223"/>
      <c r="DMP42" s="223"/>
      <c r="DMQ42" s="223"/>
      <c r="DMR42" s="223"/>
      <c r="DMS42" s="223"/>
      <c r="DMT42" s="223"/>
      <c r="DMU42" s="223"/>
      <c r="DMV42" s="223"/>
      <c r="DMW42" s="223"/>
      <c r="DMX42" s="223"/>
      <c r="DMY42" s="223"/>
      <c r="DMZ42" s="223"/>
      <c r="DNA42" s="223"/>
      <c r="DNB42" s="223"/>
      <c r="DNC42" s="223"/>
      <c r="DND42" s="223"/>
      <c r="DNE42" s="223"/>
      <c r="DNF42" s="223"/>
      <c r="DNG42" s="223"/>
      <c r="DNH42" s="223"/>
      <c r="DNI42" s="223"/>
      <c r="DNJ42" s="223"/>
      <c r="DNK42" s="223"/>
      <c r="DNL42" s="223"/>
      <c r="DNM42" s="223"/>
      <c r="DNN42" s="223"/>
      <c r="DNO42" s="223"/>
      <c r="DNP42" s="223"/>
      <c r="DNQ42" s="223"/>
      <c r="DNR42" s="223"/>
      <c r="DNS42" s="223"/>
      <c r="DNT42" s="223"/>
      <c r="DNU42" s="223"/>
      <c r="DNV42" s="223"/>
      <c r="DNW42" s="223"/>
      <c r="DNX42" s="223"/>
      <c r="DNY42" s="223"/>
      <c r="DNZ42" s="223"/>
      <c r="DOA42" s="223"/>
      <c r="DOB42" s="223"/>
      <c r="DOC42" s="223"/>
      <c r="DOD42" s="223"/>
      <c r="DOE42" s="223"/>
      <c r="DOF42" s="223"/>
      <c r="DOG42" s="223"/>
      <c r="DOH42" s="223"/>
      <c r="DOI42" s="223"/>
      <c r="DOJ42" s="223"/>
      <c r="DOK42" s="223"/>
      <c r="DOL42" s="223"/>
      <c r="DOM42" s="223"/>
      <c r="DON42" s="223"/>
      <c r="DOO42" s="223"/>
      <c r="DOP42" s="223"/>
      <c r="DOQ42" s="223"/>
      <c r="DOR42" s="223"/>
      <c r="DOS42" s="223"/>
      <c r="DOT42" s="223"/>
      <c r="DOU42" s="223"/>
      <c r="DOV42" s="223"/>
      <c r="DOW42" s="223"/>
      <c r="DOX42" s="223"/>
      <c r="DOY42" s="223"/>
      <c r="DOZ42" s="223"/>
      <c r="DPA42" s="223"/>
      <c r="DPB42" s="223"/>
      <c r="DPC42" s="223"/>
      <c r="DPD42" s="223"/>
      <c r="DPE42" s="223"/>
      <c r="DPF42" s="223"/>
      <c r="DPG42" s="223"/>
      <c r="DPH42" s="223"/>
      <c r="DPI42" s="223"/>
      <c r="DPJ42" s="223"/>
      <c r="DPK42" s="223"/>
      <c r="DPL42" s="223"/>
      <c r="DPM42" s="223"/>
      <c r="DPN42" s="223"/>
      <c r="DPO42" s="223"/>
      <c r="DPP42" s="223"/>
      <c r="DPQ42" s="223"/>
      <c r="DPR42" s="223"/>
      <c r="DPS42" s="223"/>
      <c r="DPT42" s="223"/>
      <c r="DPU42" s="223"/>
      <c r="DPV42" s="223"/>
      <c r="DPW42" s="223"/>
      <c r="DPX42" s="223"/>
      <c r="DPY42" s="223"/>
      <c r="DPZ42" s="223"/>
      <c r="DQA42" s="223"/>
      <c r="DQB42" s="223"/>
      <c r="DQC42" s="223"/>
      <c r="DQD42" s="223"/>
      <c r="DQE42" s="223"/>
      <c r="DQF42" s="223"/>
      <c r="DQG42" s="223"/>
      <c r="DQH42" s="223"/>
      <c r="DQI42" s="223"/>
      <c r="DQJ42" s="223"/>
      <c r="DQK42" s="223"/>
      <c r="DQL42" s="223"/>
      <c r="DQM42" s="223"/>
      <c r="DQN42" s="223"/>
      <c r="DQO42" s="223"/>
      <c r="DQP42" s="223"/>
      <c r="DQQ42" s="223"/>
      <c r="DQR42" s="223"/>
      <c r="DQS42" s="223"/>
      <c r="DQT42" s="223"/>
      <c r="DQU42" s="223"/>
      <c r="DQV42" s="223"/>
      <c r="DQW42" s="223"/>
      <c r="DQX42" s="223"/>
      <c r="DQY42" s="223"/>
      <c r="DQZ42" s="223"/>
      <c r="DRA42" s="223"/>
      <c r="DRB42" s="223"/>
      <c r="DRC42" s="223"/>
      <c r="DRD42" s="223"/>
      <c r="DRE42" s="223"/>
      <c r="DRF42" s="223"/>
      <c r="DRG42" s="223"/>
      <c r="DRH42" s="223"/>
      <c r="DRI42" s="223"/>
      <c r="DRJ42" s="223"/>
      <c r="DRK42" s="223"/>
      <c r="DRL42" s="223"/>
      <c r="DRM42" s="223"/>
      <c r="DRN42" s="223"/>
      <c r="DRO42" s="223"/>
      <c r="DRP42" s="223"/>
      <c r="DRQ42" s="223"/>
      <c r="DRR42" s="223"/>
      <c r="DRS42" s="223"/>
      <c r="DRT42" s="223"/>
      <c r="DRU42" s="223"/>
      <c r="DRV42" s="223"/>
      <c r="DRW42" s="223"/>
      <c r="DRX42" s="223"/>
      <c r="DRY42" s="223"/>
      <c r="DRZ42" s="223"/>
      <c r="DSA42" s="223"/>
      <c r="DSB42" s="223"/>
      <c r="DSC42" s="223"/>
      <c r="DSD42" s="223"/>
      <c r="DSE42" s="223"/>
      <c r="DSF42" s="223"/>
      <c r="DSG42" s="223"/>
      <c r="DSH42" s="223"/>
      <c r="DSI42" s="223"/>
      <c r="DSJ42" s="223"/>
      <c r="DSK42" s="223"/>
      <c r="DSL42" s="223"/>
      <c r="DSM42" s="223"/>
      <c r="DSN42" s="223"/>
      <c r="DSO42" s="223"/>
      <c r="DSP42" s="223"/>
      <c r="DSQ42" s="223"/>
      <c r="DSR42" s="223"/>
      <c r="DSS42" s="223"/>
      <c r="DST42" s="223"/>
      <c r="DSU42" s="223"/>
      <c r="DSV42" s="223"/>
      <c r="DSW42" s="223"/>
      <c r="DSX42" s="223"/>
      <c r="DSY42" s="223"/>
      <c r="DSZ42" s="223"/>
      <c r="DTA42" s="223"/>
      <c r="DTB42" s="223"/>
      <c r="DTC42" s="223"/>
      <c r="DTD42" s="223"/>
      <c r="DTE42" s="223"/>
      <c r="DTF42" s="223"/>
      <c r="DTG42" s="223"/>
      <c r="DTH42" s="223"/>
      <c r="DTI42" s="223"/>
      <c r="DTJ42" s="223"/>
      <c r="DTK42" s="223"/>
      <c r="DTL42" s="223"/>
      <c r="DTM42" s="223"/>
      <c r="DTN42" s="223"/>
      <c r="DTO42" s="223"/>
      <c r="DTP42" s="223"/>
      <c r="DTQ42" s="223"/>
      <c r="DTR42" s="223"/>
      <c r="DTS42" s="223"/>
      <c r="DTT42" s="223"/>
      <c r="DTU42" s="223"/>
      <c r="DTV42" s="223"/>
      <c r="DTW42" s="223"/>
      <c r="DTX42" s="223"/>
      <c r="DTY42" s="223"/>
      <c r="DTZ42" s="223"/>
      <c r="DUA42" s="223"/>
      <c r="DUB42" s="223"/>
      <c r="DUC42" s="223"/>
      <c r="DUD42" s="223"/>
      <c r="DUE42" s="223"/>
      <c r="DUF42" s="223"/>
      <c r="DUG42" s="223"/>
      <c r="DUH42" s="223"/>
      <c r="DUI42" s="223"/>
      <c r="DUJ42" s="223"/>
      <c r="DUK42" s="223"/>
      <c r="DUL42" s="223"/>
      <c r="DUM42" s="223"/>
      <c r="DUN42" s="223"/>
      <c r="DUO42" s="223"/>
      <c r="DUP42" s="223"/>
      <c r="DUQ42" s="223"/>
      <c r="DUR42" s="223"/>
      <c r="DUS42" s="223"/>
      <c r="DUT42" s="223"/>
      <c r="DUU42" s="223"/>
      <c r="DUV42" s="223"/>
      <c r="DUW42" s="223"/>
      <c r="DUX42" s="223"/>
      <c r="DUY42" s="223"/>
      <c r="DUZ42" s="223"/>
      <c r="DVA42" s="223"/>
      <c r="DVB42" s="223"/>
      <c r="DVC42" s="223"/>
      <c r="DVD42" s="223"/>
      <c r="DVE42" s="223"/>
      <c r="DVF42" s="223"/>
      <c r="DVG42" s="223"/>
      <c r="DVH42" s="223"/>
      <c r="DVI42" s="223"/>
      <c r="DVJ42" s="223"/>
      <c r="DVK42" s="223"/>
      <c r="DVL42" s="223"/>
      <c r="DVM42" s="223"/>
      <c r="DVN42" s="223"/>
      <c r="DVO42" s="223"/>
      <c r="DVP42" s="223"/>
      <c r="DVQ42" s="223"/>
      <c r="DVR42" s="223"/>
      <c r="DVS42" s="223"/>
      <c r="DVT42" s="223"/>
      <c r="DVU42" s="223"/>
      <c r="DVV42" s="223"/>
      <c r="DVW42" s="223"/>
      <c r="DVX42" s="223"/>
      <c r="DVY42" s="223"/>
      <c r="DVZ42" s="223"/>
      <c r="DWA42" s="223"/>
      <c r="DWB42" s="223"/>
      <c r="DWC42" s="223"/>
      <c r="DWD42" s="223"/>
      <c r="DWE42" s="223"/>
      <c r="DWF42" s="223"/>
      <c r="DWG42" s="223"/>
      <c r="DWH42" s="223"/>
      <c r="DWI42" s="223"/>
      <c r="DWJ42" s="223"/>
      <c r="DWK42" s="223"/>
      <c r="DWL42" s="223"/>
      <c r="DWM42" s="223"/>
      <c r="DWN42" s="223"/>
      <c r="DWO42" s="223"/>
      <c r="DWP42" s="223"/>
      <c r="DWQ42" s="223"/>
      <c r="DWR42" s="223"/>
      <c r="DWS42" s="223"/>
      <c r="DWT42" s="223"/>
      <c r="DWU42" s="223"/>
      <c r="DWV42" s="223"/>
      <c r="DWW42" s="223"/>
      <c r="DWX42" s="223"/>
      <c r="DWY42" s="223"/>
      <c r="DWZ42" s="223"/>
      <c r="DXA42" s="223"/>
      <c r="DXB42" s="223"/>
      <c r="DXC42" s="223"/>
      <c r="DXD42" s="223"/>
      <c r="DXE42" s="223"/>
      <c r="DXF42" s="223"/>
      <c r="DXG42" s="223"/>
      <c r="DXH42" s="223"/>
      <c r="DXI42" s="223"/>
      <c r="DXJ42" s="223"/>
      <c r="DXK42" s="223"/>
      <c r="DXL42" s="223"/>
      <c r="DXM42" s="223"/>
      <c r="DXN42" s="223"/>
      <c r="DXO42" s="223"/>
      <c r="DXP42" s="223"/>
      <c r="DXQ42" s="223"/>
      <c r="DXR42" s="223"/>
      <c r="DXS42" s="223"/>
      <c r="DXT42" s="223"/>
      <c r="DXU42" s="223"/>
      <c r="DXV42" s="223"/>
      <c r="DXW42" s="223"/>
      <c r="DXX42" s="223"/>
      <c r="DXY42" s="223"/>
      <c r="DXZ42" s="223"/>
      <c r="DYA42" s="223"/>
      <c r="DYB42" s="223"/>
      <c r="DYC42" s="223"/>
      <c r="DYD42" s="223"/>
      <c r="DYE42" s="223"/>
      <c r="DYF42" s="223"/>
      <c r="DYG42" s="223"/>
      <c r="DYH42" s="223"/>
      <c r="DYI42" s="223"/>
      <c r="DYJ42" s="223"/>
      <c r="DYK42" s="223"/>
      <c r="DYL42" s="223"/>
      <c r="DYM42" s="223"/>
      <c r="DYN42" s="223"/>
      <c r="DYO42" s="223"/>
      <c r="DYP42" s="223"/>
      <c r="DYQ42" s="223"/>
      <c r="DYR42" s="223"/>
      <c r="DYS42" s="223"/>
      <c r="DYT42" s="223"/>
      <c r="DYU42" s="223"/>
      <c r="DYV42" s="223"/>
      <c r="DYW42" s="223"/>
      <c r="DYX42" s="223"/>
      <c r="DYY42" s="223"/>
      <c r="DYZ42" s="223"/>
      <c r="DZA42" s="223"/>
      <c r="DZB42" s="223"/>
      <c r="DZC42" s="223"/>
      <c r="DZD42" s="223"/>
      <c r="DZE42" s="223"/>
      <c r="DZF42" s="223"/>
      <c r="DZG42" s="223"/>
      <c r="DZH42" s="223"/>
      <c r="DZI42" s="223"/>
      <c r="DZJ42" s="223"/>
      <c r="DZK42" s="223"/>
      <c r="DZL42" s="223"/>
      <c r="DZM42" s="223"/>
      <c r="DZN42" s="223"/>
      <c r="DZO42" s="223"/>
      <c r="DZP42" s="223"/>
      <c r="DZQ42" s="223"/>
      <c r="DZR42" s="223"/>
      <c r="DZS42" s="223"/>
      <c r="DZT42" s="223"/>
      <c r="DZU42" s="223"/>
      <c r="DZV42" s="223"/>
      <c r="DZW42" s="223"/>
      <c r="DZX42" s="223"/>
      <c r="DZY42" s="223"/>
      <c r="DZZ42" s="223"/>
      <c r="EAA42" s="223"/>
      <c r="EAB42" s="223"/>
      <c r="EAC42" s="223"/>
      <c r="EAD42" s="223"/>
      <c r="EAE42" s="223"/>
      <c r="EAF42" s="223"/>
      <c r="EAG42" s="223"/>
      <c r="EAH42" s="223"/>
      <c r="EAI42" s="223"/>
      <c r="EAJ42" s="223"/>
      <c r="EAK42" s="223"/>
      <c r="EAL42" s="223"/>
      <c r="EAM42" s="223"/>
      <c r="EAN42" s="223"/>
      <c r="EAO42" s="223"/>
      <c r="EAP42" s="223"/>
      <c r="EAQ42" s="223"/>
      <c r="EAR42" s="223"/>
      <c r="EAS42" s="223"/>
      <c r="EAT42" s="223"/>
      <c r="EAU42" s="223"/>
      <c r="EAV42" s="223"/>
      <c r="EAW42" s="223"/>
      <c r="EAX42" s="223"/>
      <c r="EAY42" s="223"/>
      <c r="EAZ42" s="223"/>
      <c r="EBA42" s="223"/>
      <c r="EBB42" s="223"/>
      <c r="EBC42" s="223"/>
      <c r="EBD42" s="223"/>
      <c r="EBE42" s="223"/>
      <c r="EBF42" s="223"/>
      <c r="EBG42" s="223"/>
      <c r="EBH42" s="223"/>
      <c r="EBI42" s="223"/>
      <c r="EBJ42" s="223"/>
      <c r="EBK42" s="223"/>
      <c r="EBL42" s="223"/>
      <c r="EBM42" s="223"/>
      <c r="EBN42" s="223"/>
      <c r="EBO42" s="223"/>
      <c r="EBP42" s="223"/>
      <c r="EBQ42" s="223"/>
      <c r="EBR42" s="223"/>
      <c r="EBS42" s="223"/>
      <c r="EBT42" s="223"/>
      <c r="EBU42" s="223"/>
      <c r="EBV42" s="223"/>
      <c r="EBW42" s="223"/>
      <c r="EBX42" s="223"/>
      <c r="EBY42" s="223"/>
      <c r="EBZ42" s="223"/>
      <c r="ECA42" s="223"/>
      <c r="ECB42" s="223"/>
      <c r="ECC42" s="223"/>
      <c r="ECD42" s="223"/>
      <c r="ECE42" s="223"/>
      <c r="ECF42" s="223"/>
      <c r="ECG42" s="223"/>
      <c r="ECH42" s="223"/>
      <c r="ECI42" s="223"/>
      <c r="ECJ42" s="223"/>
      <c r="ECK42" s="223"/>
      <c r="ECL42" s="223"/>
      <c r="ECM42" s="223"/>
      <c r="ECN42" s="223"/>
      <c r="ECO42" s="223"/>
      <c r="ECP42" s="223"/>
      <c r="ECQ42" s="223"/>
      <c r="ECR42" s="223"/>
      <c r="ECS42" s="223"/>
      <c r="ECT42" s="223"/>
      <c r="ECU42" s="223"/>
      <c r="ECV42" s="223"/>
      <c r="ECW42" s="223"/>
      <c r="ECX42" s="223"/>
      <c r="ECY42" s="223"/>
      <c r="ECZ42" s="223"/>
      <c r="EDA42" s="223"/>
      <c r="EDB42" s="223"/>
      <c r="EDC42" s="223"/>
      <c r="EDD42" s="223"/>
      <c r="EDE42" s="223"/>
      <c r="EDF42" s="223"/>
      <c r="EDG42" s="223"/>
      <c r="EDH42" s="223"/>
      <c r="EDI42" s="223"/>
      <c r="EDJ42" s="223"/>
      <c r="EDK42" s="223"/>
      <c r="EDL42" s="223"/>
      <c r="EDM42" s="223"/>
      <c r="EDN42" s="223"/>
      <c r="EDO42" s="223"/>
      <c r="EDP42" s="223"/>
      <c r="EDQ42" s="223"/>
      <c r="EDR42" s="223"/>
      <c r="EDS42" s="223"/>
      <c r="EDT42" s="223"/>
      <c r="EDU42" s="223"/>
      <c r="EDV42" s="223"/>
      <c r="EDW42" s="223"/>
      <c r="EDX42" s="223"/>
      <c r="EDY42" s="223"/>
      <c r="EDZ42" s="223"/>
      <c r="EEA42" s="223"/>
      <c r="EEB42" s="223"/>
      <c r="EEC42" s="223"/>
      <c r="EED42" s="223"/>
      <c r="EEE42" s="223"/>
      <c r="EEF42" s="223"/>
      <c r="EEG42" s="223"/>
      <c r="EEH42" s="223"/>
      <c r="EEI42" s="223"/>
      <c r="EEJ42" s="223"/>
      <c r="EEK42" s="223"/>
      <c r="EEL42" s="223"/>
      <c r="EEM42" s="223"/>
      <c r="EEN42" s="223"/>
      <c r="EEO42" s="223"/>
      <c r="EEP42" s="223"/>
      <c r="EEQ42" s="223"/>
      <c r="EER42" s="223"/>
      <c r="EES42" s="223"/>
      <c r="EET42" s="223"/>
      <c r="EEU42" s="223"/>
      <c r="EEV42" s="223"/>
      <c r="EEW42" s="223"/>
      <c r="EEX42" s="223"/>
      <c r="EEY42" s="223"/>
      <c r="EEZ42" s="223"/>
      <c r="EFA42" s="223"/>
      <c r="EFB42" s="223"/>
      <c r="EFC42" s="223"/>
      <c r="EFD42" s="223"/>
      <c r="EFE42" s="223"/>
      <c r="EFF42" s="223"/>
      <c r="EFG42" s="223"/>
      <c r="EFH42" s="223"/>
      <c r="EFI42" s="223"/>
      <c r="EFJ42" s="223"/>
      <c r="EFK42" s="223"/>
      <c r="EFL42" s="223"/>
      <c r="EFM42" s="223"/>
      <c r="EFN42" s="223"/>
      <c r="EFO42" s="223"/>
      <c r="EFP42" s="223"/>
      <c r="EFQ42" s="223"/>
      <c r="EFR42" s="223"/>
      <c r="EFS42" s="223"/>
      <c r="EFT42" s="223"/>
      <c r="EFU42" s="223"/>
      <c r="EFV42" s="223"/>
      <c r="EFW42" s="223"/>
      <c r="EFX42" s="223"/>
      <c r="EFY42" s="223"/>
      <c r="EFZ42" s="223"/>
      <c r="EGA42" s="223"/>
      <c r="EGB42" s="223"/>
      <c r="EGC42" s="223"/>
      <c r="EGD42" s="223"/>
      <c r="EGE42" s="223"/>
      <c r="EGF42" s="223"/>
      <c r="EGG42" s="223"/>
      <c r="EGH42" s="223"/>
      <c r="EGI42" s="223"/>
      <c r="EGJ42" s="223"/>
      <c r="EGK42" s="223"/>
      <c r="EGL42" s="223"/>
      <c r="EGM42" s="223"/>
      <c r="EGN42" s="223"/>
      <c r="EGO42" s="223"/>
      <c r="EGP42" s="223"/>
      <c r="EGQ42" s="223"/>
      <c r="EGR42" s="223"/>
      <c r="EGS42" s="223"/>
      <c r="EGT42" s="223"/>
      <c r="EGU42" s="223"/>
      <c r="EGV42" s="223"/>
      <c r="EGW42" s="223"/>
      <c r="EGX42" s="223"/>
      <c r="EGY42" s="223"/>
      <c r="EGZ42" s="223"/>
      <c r="EHA42" s="223"/>
      <c r="EHB42" s="223"/>
      <c r="EHC42" s="223"/>
      <c r="EHD42" s="223"/>
      <c r="EHE42" s="223"/>
      <c r="EHF42" s="223"/>
      <c r="EHG42" s="223"/>
      <c r="EHH42" s="223"/>
      <c r="EHI42" s="223"/>
      <c r="EHJ42" s="223"/>
      <c r="EHK42" s="223"/>
      <c r="EHL42" s="223"/>
      <c r="EHM42" s="223"/>
      <c r="EHN42" s="223"/>
      <c r="EHO42" s="223"/>
      <c r="EHP42" s="223"/>
      <c r="EHQ42" s="223"/>
      <c r="EHR42" s="223"/>
      <c r="EHS42" s="223"/>
      <c r="EHT42" s="223"/>
      <c r="EHU42" s="223"/>
      <c r="EHV42" s="223"/>
      <c r="EHW42" s="223"/>
      <c r="EHX42" s="223"/>
      <c r="EHY42" s="223"/>
      <c r="EHZ42" s="223"/>
      <c r="EIA42" s="223"/>
      <c r="EIB42" s="223"/>
      <c r="EIC42" s="223"/>
      <c r="EID42" s="223"/>
      <c r="EIE42" s="223"/>
      <c r="EIF42" s="223"/>
      <c r="EIG42" s="223"/>
      <c r="EIH42" s="223"/>
      <c r="EII42" s="223"/>
      <c r="EIJ42" s="223"/>
      <c r="EIK42" s="223"/>
      <c r="EIL42" s="223"/>
      <c r="EIM42" s="223"/>
      <c r="EIN42" s="223"/>
      <c r="EIO42" s="223"/>
      <c r="EIP42" s="223"/>
      <c r="EIQ42" s="223"/>
      <c r="EIR42" s="223"/>
      <c r="EIS42" s="223"/>
      <c r="EIT42" s="223"/>
      <c r="EIU42" s="223"/>
      <c r="EIV42" s="223"/>
      <c r="EIW42" s="223"/>
      <c r="EIX42" s="223"/>
      <c r="EIY42" s="223"/>
      <c r="EIZ42" s="223"/>
      <c r="EJA42" s="223"/>
      <c r="EJB42" s="223"/>
      <c r="EJC42" s="223"/>
      <c r="EJD42" s="223"/>
      <c r="EJE42" s="223"/>
      <c r="EJF42" s="223"/>
      <c r="EJG42" s="223"/>
      <c r="EJH42" s="223"/>
      <c r="EJI42" s="223"/>
      <c r="EJJ42" s="223"/>
      <c r="EJK42" s="223"/>
      <c r="EJL42" s="223"/>
      <c r="EJM42" s="223"/>
      <c r="EJN42" s="223"/>
      <c r="EJO42" s="223"/>
      <c r="EJP42" s="223"/>
      <c r="EJQ42" s="223"/>
      <c r="EJR42" s="223"/>
      <c r="EJS42" s="223"/>
      <c r="EJT42" s="223"/>
      <c r="EJU42" s="223"/>
      <c r="EJV42" s="223"/>
      <c r="EJW42" s="223"/>
      <c r="EJX42" s="223"/>
      <c r="EJY42" s="223"/>
      <c r="EJZ42" s="223"/>
      <c r="EKA42" s="223"/>
      <c r="EKB42" s="223"/>
      <c r="EKC42" s="223"/>
      <c r="EKD42" s="223"/>
      <c r="EKE42" s="223"/>
      <c r="EKF42" s="223"/>
      <c r="EKG42" s="223"/>
      <c r="EKH42" s="223"/>
      <c r="EKI42" s="223"/>
      <c r="EKJ42" s="223"/>
      <c r="EKK42" s="223"/>
      <c r="EKL42" s="223"/>
      <c r="EKM42" s="223"/>
      <c r="EKN42" s="223"/>
      <c r="EKO42" s="223"/>
      <c r="EKP42" s="223"/>
      <c r="EKQ42" s="223"/>
      <c r="EKR42" s="223"/>
      <c r="EKS42" s="223"/>
      <c r="EKT42" s="223"/>
      <c r="EKU42" s="223"/>
      <c r="EKV42" s="223"/>
      <c r="EKW42" s="223"/>
      <c r="EKX42" s="223"/>
      <c r="EKY42" s="223"/>
      <c r="EKZ42" s="223"/>
      <c r="ELA42" s="223"/>
      <c r="ELB42" s="223"/>
      <c r="ELC42" s="223"/>
      <c r="ELD42" s="223"/>
      <c r="ELE42" s="223"/>
      <c r="ELF42" s="223"/>
      <c r="ELG42" s="223"/>
      <c r="ELH42" s="223"/>
      <c r="ELI42" s="223"/>
      <c r="ELJ42" s="223"/>
      <c r="ELK42" s="223"/>
      <c r="ELL42" s="223"/>
      <c r="ELM42" s="223"/>
      <c r="ELN42" s="223"/>
      <c r="ELO42" s="223"/>
      <c r="ELP42" s="223"/>
      <c r="ELQ42" s="223"/>
      <c r="ELR42" s="223"/>
      <c r="ELS42" s="223"/>
      <c r="ELT42" s="223"/>
      <c r="ELU42" s="223"/>
      <c r="ELV42" s="223"/>
      <c r="ELW42" s="223"/>
      <c r="ELX42" s="223"/>
      <c r="ELY42" s="223"/>
      <c r="ELZ42" s="223"/>
      <c r="EMA42" s="223"/>
      <c r="EMB42" s="223"/>
      <c r="EMC42" s="223"/>
      <c r="EMD42" s="223"/>
      <c r="EME42" s="223"/>
      <c r="EMF42" s="223"/>
      <c r="EMG42" s="223"/>
      <c r="EMH42" s="223"/>
      <c r="EMI42" s="223"/>
      <c r="EMJ42" s="223"/>
      <c r="EMK42" s="223"/>
      <c r="EML42" s="223"/>
      <c r="EMM42" s="223"/>
      <c r="EMN42" s="223"/>
      <c r="EMO42" s="223"/>
      <c r="EMP42" s="223"/>
      <c r="EMQ42" s="223"/>
      <c r="EMR42" s="223"/>
      <c r="EMS42" s="223"/>
      <c r="EMT42" s="223"/>
      <c r="EMU42" s="223"/>
      <c r="EMV42" s="223"/>
      <c r="EMW42" s="223"/>
      <c r="EMX42" s="223"/>
      <c r="EMY42" s="223"/>
      <c r="EMZ42" s="223"/>
      <c r="ENA42" s="223"/>
      <c r="ENB42" s="223"/>
      <c r="ENC42" s="223"/>
      <c r="END42" s="223"/>
      <c r="ENE42" s="223"/>
      <c r="ENF42" s="223"/>
      <c r="ENG42" s="223"/>
      <c r="ENH42" s="223"/>
      <c r="ENI42" s="223"/>
      <c r="ENJ42" s="223"/>
      <c r="ENK42" s="223"/>
      <c r="ENL42" s="223"/>
      <c r="ENM42" s="223"/>
      <c r="ENN42" s="223"/>
      <c r="ENO42" s="223"/>
      <c r="ENP42" s="223"/>
      <c r="ENQ42" s="223"/>
      <c r="ENR42" s="223"/>
      <c r="ENS42" s="223"/>
      <c r="ENT42" s="223"/>
      <c r="ENU42" s="223"/>
      <c r="ENV42" s="223"/>
      <c r="ENW42" s="223"/>
      <c r="ENX42" s="223"/>
      <c r="ENY42" s="223"/>
      <c r="ENZ42" s="223"/>
      <c r="EOA42" s="223"/>
      <c r="EOB42" s="223"/>
      <c r="EOC42" s="223"/>
      <c r="EOD42" s="223"/>
      <c r="EOE42" s="223"/>
      <c r="EOF42" s="223"/>
      <c r="EOG42" s="223"/>
      <c r="EOH42" s="223"/>
      <c r="EOI42" s="223"/>
      <c r="EOJ42" s="223"/>
      <c r="EOK42" s="223"/>
      <c r="EOL42" s="223"/>
      <c r="EOM42" s="223"/>
      <c r="EON42" s="223"/>
      <c r="EOO42" s="223"/>
      <c r="EOP42" s="223"/>
      <c r="EOQ42" s="223"/>
      <c r="EOR42" s="223"/>
      <c r="EOS42" s="223"/>
      <c r="EOT42" s="223"/>
      <c r="EOU42" s="223"/>
      <c r="EOV42" s="223"/>
      <c r="EOW42" s="223"/>
      <c r="EOX42" s="223"/>
      <c r="EOY42" s="223"/>
      <c r="EOZ42" s="223"/>
      <c r="EPA42" s="223"/>
      <c r="EPB42" s="223"/>
      <c r="EPC42" s="223"/>
      <c r="EPD42" s="223"/>
      <c r="EPE42" s="223"/>
      <c r="EPF42" s="223"/>
      <c r="EPG42" s="223"/>
      <c r="EPH42" s="223"/>
      <c r="EPI42" s="223"/>
      <c r="EPJ42" s="223"/>
      <c r="EPK42" s="223"/>
      <c r="EPL42" s="223"/>
      <c r="EPM42" s="223"/>
      <c r="EPN42" s="223"/>
      <c r="EPO42" s="223"/>
      <c r="EPP42" s="223"/>
      <c r="EPQ42" s="223"/>
      <c r="EPR42" s="223"/>
      <c r="EPS42" s="223"/>
      <c r="EPT42" s="223"/>
      <c r="EPU42" s="223"/>
      <c r="EPV42" s="223"/>
      <c r="EPW42" s="223"/>
      <c r="EPX42" s="223"/>
      <c r="EPY42" s="223"/>
      <c r="EPZ42" s="223"/>
      <c r="EQA42" s="223"/>
      <c r="EQB42" s="223"/>
      <c r="EQC42" s="223"/>
      <c r="EQD42" s="223"/>
      <c r="EQE42" s="223"/>
      <c r="EQF42" s="223"/>
      <c r="EQG42" s="223"/>
      <c r="EQH42" s="223"/>
      <c r="EQI42" s="223"/>
      <c r="EQJ42" s="223"/>
      <c r="EQK42" s="223"/>
      <c r="EQL42" s="223"/>
      <c r="EQM42" s="223"/>
      <c r="EQN42" s="223"/>
      <c r="EQO42" s="223"/>
      <c r="EQP42" s="223"/>
      <c r="EQQ42" s="223"/>
      <c r="EQR42" s="223"/>
      <c r="EQS42" s="223"/>
      <c r="EQT42" s="223"/>
      <c r="EQU42" s="223"/>
      <c r="EQV42" s="223"/>
      <c r="EQW42" s="223"/>
      <c r="EQX42" s="223"/>
      <c r="EQY42" s="223"/>
      <c r="EQZ42" s="223"/>
      <c r="ERA42" s="223"/>
      <c r="ERB42" s="223"/>
      <c r="ERC42" s="223"/>
      <c r="ERD42" s="223"/>
      <c r="ERE42" s="223"/>
      <c r="ERF42" s="223"/>
      <c r="ERG42" s="223"/>
      <c r="ERH42" s="223"/>
      <c r="ERI42" s="223"/>
      <c r="ERJ42" s="223"/>
      <c r="ERK42" s="223"/>
      <c r="ERL42" s="223"/>
      <c r="ERM42" s="223"/>
      <c r="ERN42" s="223"/>
      <c r="ERO42" s="223"/>
      <c r="ERP42" s="223"/>
      <c r="ERQ42" s="223"/>
      <c r="ERR42" s="223"/>
      <c r="ERS42" s="223"/>
      <c r="ERT42" s="223"/>
      <c r="ERU42" s="223"/>
      <c r="ERV42" s="223"/>
      <c r="ERW42" s="223"/>
      <c r="ERX42" s="223"/>
      <c r="ERY42" s="223"/>
      <c r="ERZ42" s="223"/>
      <c r="ESA42" s="223"/>
      <c r="ESB42" s="223"/>
      <c r="ESC42" s="223"/>
      <c r="ESD42" s="223"/>
      <c r="ESE42" s="223"/>
      <c r="ESF42" s="223"/>
      <c r="ESG42" s="223"/>
      <c r="ESH42" s="223"/>
      <c r="ESI42" s="223"/>
      <c r="ESJ42" s="223"/>
      <c r="ESK42" s="223"/>
      <c r="ESL42" s="223"/>
      <c r="ESM42" s="223"/>
      <c r="ESN42" s="223"/>
      <c r="ESO42" s="223"/>
      <c r="ESP42" s="223"/>
      <c r="ESQ42" s="223"/>
      <c r="ESR42" s="223"/>
      <c r="ESS42" s="223"/>
      <c r="EST42" s="223"/>
      <c r="ESU42" s="223"/>
      <c r="ESV42" s="223"/>
      <c r="ESW42" s="223"/>
      <c r="ESX42" s="223"/>
      <c r="ESY42" s="223"/>
      <c r="ESZ42" s="223"/>
      <c r="ETA42" s="223"/>
      <c r="ETB42" s="223"/>
      <c r="ETC42" s="223"/>
      <c r="ETD42" s="223"/>
      <c r="ETE42" s="223"/>
      <c r="ETF42" s="223"/>
      <c r="ETG42" s="223"/>
      <c r="ETH42" s="223"/>
      <c r="ETI42" s="223"/>
      <c r="ETJ42" s="223"/>
      <c r="ETK42" s="223"/>
      <c r="ETL42" s="223"/>
      <c r="ETM42" s="223"/>
      <c r="ETN42" s="223"/>
      <c r="ETO42" s="223"/>
      <c r="ETP42" s="223"/>
      <c r="ETQ42" s="223"/>
      <c r="ETR42" s="223"/>
      <c r="ETS42" s="223"/>
      <c r="ETT42" s="223"/>
      <c r="ETU42" s="223"/>
      <c r="ETV42" s="223"/>
      <c r="ETW42" s="223"/>
      <c r="ETX42" s="223"/>
      <c r="ETY42" s="223"/>
      <c r="ETZ42" s="223"/>
      <c r="EUA42" s="223"/>
      <c r="EUB42" s="223"/>
      <c r="EUC42" s="223"/>
      <c r="EUD42" s="223"/>
      <c r="EUE42" s="223"/>
      <c r="EUF42" s="223"/>
      <c r="EUG42" s="223"/>
      <c r="EUH42" s="223"/>
      <c r="EUI42" s="223"/>
      <c r="EUJ42" s="223"/>
      <c r="EUK42" s="223"/>
      <c r="EUL42" s="223"/>
      <c r="EUM42" s="223"/>
      <c r="EUN42" s="223"/>
      <c r="EUO42" s="223"/>
      <c r="EUP42" s="223"/>
      <c r="EUQ42" s="223"/>
      <c r="EUR42" s="223"/>
      <c r="EUS42" s="223"/>
      <c r="EUT42" s="223"/>
      <c r="EUU42" s="223"/>
      <c r="EUV42" s="223"/>
      <c r="EUW42" s="223"/>
      <c r="EUX42" s="223"/>
      <c r="EUY42" s="223"/>
      <c r="EUZ42" s="223"/>
      <c r="EVA42" s="223"/>
      <c r="EVB42" s="223"/>
      <c r="EVC42" s="223"/>
      <c r="EVD42" s="223"/>
      <c r="EVE42" s="223"/>
      <c r="EVF42" s="223"/>
      <c r="EVG42" s="223"/>
      <c r="EVH42" s="223"/>
      <c r="EVI42" s="223"/>
      <c r="EVJ42" s="223"/>
      <c r="EVK42" s="223"/>
      <c r="EVL42" s="223"/>
      <c r="EVM42" s="223"/>
      <c r="EVN42" s="223"/>
      <c r="EVO42" s="223"/>
      <c r="EVP42" s="223"/>
      <c r="EVQ42" s="223"/>
      <c r="EVR42" s="223"/>
      <c r="EVS42" s="223"/>
      <c r="EVT42" s="223"/>
      <c r="EVU42" s="223"/>
      <c r="EVV42" s="223"/>
      <c r="EVW42" s="223"/>
      <c r="EVX42" s="223"/>
      <c r="EVY42" s="223"/>
      <c r="EVZ42" s="223"/>
      <c r="EWA42" s="223"/>
      <c r="EWB42" s="223"/>
      <c r="EWC42" s="223"/>
      <c r="EWD42" s="223"/>
      <c r="EWE42" s="223"/>
      <c r="EWF42" s="223"/>
      <c r="EWG42" s="223"/>
      <c r="EWH42" s="223"/>
      <c r="EWI42" s="223"/>
      <c r="EWJ42" s="223"/>
      <c r="EWK42" s="223"/>
      <c r="EWL42" s="223"/>
      <c r="EWM42" s="223"/>
      <c r="EWN42" s="223"/>
      <c r="EWO42" s="223"/>
      <c r="EWP42" s="223"/>
      <c r="EWQ42" s="223"/>
      <c r="EWR42" s="223"/>
      <c r="EWS42" s="223"/>
      <c r="EWT42" s="223"/>
      <c r="EWU42" s="223"/>
      <c r="EWV42" s="223"/>
      <c r="EWW42" s="223"/>
      <c r="EWX42" s="223"/>
      <c r="EWY42" s="223"/>
      <c r="EWZ42" s="223"/>
      <c r="EXA42" s="223"/>
      <c r="EXB42" s="223"/>
      <c r="EXC42" s="223"/>
      <c r="EXD42" s="223"/>
      <c r="EXE42" s="223"/>
      <c r="EXF42" s="223"/>
      <c r="EXG42" s="223"/>
      <c r="EXH42" s="223"/>
      <c r="EXI42" s="223"/>
      <c r="EXJ42" s="223"/>
      <c r="EXK42" s="223"/>
      <c r="EXL42" s="223"/>
      <c r="EXM42" s="223"/>
      <c r="EXN42" s="223"/>
      <c r="EXO42" s="223"/>
      <c r="EXP42" s="223"/>
      <c r="EXQ42" s="223"/>
      <c r="EXR42" s="223"/>
      <c r="EXS42" s="223"/>
      <c r="EXT42" s="223"/>
      <c r="EXU42" s="223"/>
      <c r="EXV42" s="223"/>
      <c r="EXW42" s="223"/>
      <c r="EXX42" s="223"/>
      <c r="EXY42" s="223"/>
      <c r="EXZ42" s="223"/>
      <c r="EYA42" s="223"/>
      <c r="EYB42" s="223"/>
      <c r="EYC42" s="223"/>
      <c r="EYD42" s="223"/>
      <c r="EYE42" s="223"/>
      <c r="EYF42" s="223"/>
      <c r="EYG42" s="223"/>
      <c r="EYH42" s="223"/>
      <c r="EYI42" s="223"/>
      <c r="EYJ42" s="223"/>
      <c r="EYK42" s="223"/>
      <c r="EYL42" s="223"/>
      <c r="EYM42" s="223"/>
      <c r="EYN42" s="223"/>
      <c r="EYO42" s="223"/>
      <c r="EYP42" s="223"/>
      <c r="EYQ42" s="223"/>
      <c r="EYR42" s="223"/>
      <c r="EYS42" s="223"/>
      <c r="EYT42" s="223"/>
      <c r="EYU42" s="223"/>
      <c r="EYV42" s="223"/>
      <c r="EYW42" s="223"/>
      <c r="EYX42" s="223"/>
      <c r="EYY42" s="223"/>
      <c r="EYZ42" s="223"/>
      <c r="EZA42" s="223"/>
      <c r="EZB42" s="223"/>
      <c r="EZC42" s="223"/>
      <c r="EZD42" s="223"/>
      <c r="EZE42" s="223"/>
      <c r="EZF42" s="223"/>
      <c r="EZG42" s="223"/>
      <c r="EZH42" s="223"/>
      <c r="EZI42" s="223"/>
      <c r="EZJ42" s="223"/>
      <c r="EZK42" s="223"/>
      <c r="EZL42" s="223"/>
      <c r="EZM42" s="223"/>
      <c r="EZN42" s="223"/>
      <c r="EZO42" s="223"/>
      <c r="EZP42" s="223"/>
      <c r="EZQ42" s="223"/>
      <c r="EZR42" s="223"/>
      <c r="EZS42" s="223"/>
      <c r="EZT42" s="223"/>
      <c r="EZU42" s="223"/>
      <c r="EZV42" s="223"/>
      <c r="EZW42" s="223"/>
      <c r="EZX42" s="223"/>
      <c r="EZY42" s="223"/>
      <c r="EZZ42" s="223"/>
      <c r="FAA42" s="223"/>
      <c r="FAB42" s="223"/>
      <c r="FAC42" s="223"/>
      <c r="FAD42" s="223"/>
      <c r="FAE42" s="223"/>
      <c r="FAF42" s="223"/>
      <c r="FAG42" s="223"/>
      <c r="FAH42" s="223"/>
      <c r="FAI42" s="223"/>
      <c r="FAJ42" s="223"/>
      <c r="FAK42" s="223"/>
      <c r="FAL42" s="223"/>
      <c r="FAM42" s="223"/>
      <c r="FAN42" s="223"/>
      <c r="FAO42" s="223"/>
      <c r="FAP42" s="223"/>
      <c r="FAQ42" s="223"/>
      <c r="FAR42" s="223"/>
      <c r="FAS42" s="223"/>
      <c r="FAT42" s="223"/>
      <c r="FAU42" s="223"/>
      <c r="FAV42" s="223"/>
      <c r="FAW42" s="223"/>
      <c r="FAX42" s="223"/>
      <c r="FAY42" s="223"/>
      <c r="FAZ42" s="223"/>
      <c r="FBA42" s="223"/>
      <c r="FBB42" s="223"/>
      <c r="FBC42" s="223"/>
      <c r="FBD42" s="223"/>
      <c r="FBE42" s="223"/>
      <c r="FBF42" s="223"/>
      <c r="FBG42" s="223"/>
      <c r="FBH42" s="223"/>
      <c r="FBI42" s="223"/>
      <c r="FBJ42" s="223"/>
      <c r="FBK42" s="223"/>
      <c r="FBL42" s="223"/>
      <c r="FBM42" s="223"/>
      <c r="FBN42" s="223"/>
      <c r="FBO42" s="223"/>
      <c r="FBP42" s="223"/>
      <c r="FBQ42" s="223"/>
      <c r="FBR42" s="223"/>
      <c r="FBS42" s="223"/>
      <c r="FBT42" s="223"/>
      <c r="FBU42" s="223"/>
      <c r="FBV42" s="223"/>
      <c r="FBW42" s="223"/>
      <c r="FBX42" s="223"/>
      <c r="FBY42" s="223"/>
      <c r="FBZ42" s="223"/>
      <c r="FCA42" s="223"/>
      <c r="FCB42" s="223"/>
      <c r="FCC42" s="223"/>
      <c r="FCD42" s="223"/>
      <c r="FCE42" s="223"/>
      <c r="FCF42" s="223"/>
      <c r="FCG42" s="223"/>
      <c r="FCH42" s="223"/>
      <c r="FCI42" s="223"/>
      <c r="FCJ42" s="223"/>
      <c r="FCK42" s="223"/>
      <c r="FCL42" s="223"/>
      <c r="FCM42" s="223"/>
      <c r="FCN42" s="223"/>
      <c r="FCO42" s="223"/>
      <c r="FCP42" s="223"/>
      <c r="FCQ42" s="223"/>
      <c r="FCR42" s="223"/>
      <c r="FCS42" s="223"/>
      <c r="FCT42" s="223"/>
      <c r="FCU42" s="223"/>
      <c r="FCV42" s="223"/>
      <c r="FCW42" s="223"/>
      <c r="FCX42" s="223"/>
      <c r="FCY42" s="223"/>
      <c r="FCZ42" s="223"/>
      <c r="FDA42" s="223"/>
      <c r="FDB42" s="223"/>
      <c r="FDC42" s="223"/>
      <c r="FDD42" s="223"/>
      <c r="FDE42" s="223"/>
      <c r="FDF42" s="223"/>
      <c r="FDG42" s="223"/>
      <c r="FDH42" s="223"/>
      <c r="FDI42" s="223"/>
      <c r="FDJ42" s="223"/>
      <c r="FDK42" s="223"/>
      <c r="FDL42" s="223"/>
      <c r="FDM42" s="223"/>
      <c r="FDN42" s="223"/>
      <c r="FDO42" s="223"/>
      <c r="FDP42" s="223"/>
      <c r="FDQ42" s="223"/>
      <c r="FDR42" s="223"/>
      <c r="FDS42" s="223"/>
      <c r="FDT42" s="223"/>
      <c r="FDU42" s="223"/>
      <c r="FDV42" s="223"/>
      <c r="FDW42" s="223"/>
      <c r="FDX42" s="223"/>
      <c r="FDY42" s="223"/>
      <c r="FDZ42" s="223"/>
      <c r="FEA42" s="223"/>
      <c r="FEB42" s="223"/>
      <c r="FEC42" s="223"/>
      <c r="FED42" s="223"/>
      <c r="FEE42" s="223"/>
      <c r="FEF42" s="223"/>
      <c r="FEG42" s="223"/>
      <c r="FEH42" s="223"/>
      <c r="FEI42" s="223"/>
      <c r="FEJ42" s="223"/>
      <c r="FEK42" s="223"/>
      <c r="FEL42" s="223"/>
      <c r="FEM42" s="223"/>
      <c r="FEN42" s="223"/>
      <c r="FEO42" s="223"/>
      <c r="FEP42" s="223"/>
      <c r="FEQ42" s="223"/>
      <c r="FER42" s="223"/>
      <c r="FES42" s="223"/>
      <c r="FET42" s="223"/>
      <c r="FEU42" s="223"/>
      <c r="FEV42" s="223"/>
      <c r="FEW42" s="223"/>
      <c r="FEX42" s="223"/>
      <c r="FEY42" s="223"/>
      <c r="FEZ42" s="223"/>
      <c r="FFA42" s="223"/>
      <c r="FFB42" s="223"/>
      <c r="FFC42" s="223"/>
      <c r="FFD42" s="223"/>
      <c r="FFE42" s="223"/>
      <c r="FFF42" s="223"/>
      <c r="FFG42" s="223"/>
      <c r="FFH42" s="223"/>
      <c r="FFI42" s="223"/>
      <c r="FFJ42" s="223"/>
      <c r="FFK42" s="223"/>
      <c r="FFL42" s="223"/>
      <c r="FFM42" s="223"/>
      <c r="FFN42" s="223"/>
      <c r="FFO42" s="223"/>
      <c r="FFP42" s="223"/>
      <c r="FFQ42" s="223"/>
      <c r="FFR42" s="223"/>
      <c r="FFS42" s="223"/>
      <c r="FFT42" s="223"/>
      <c r="FFU42" s="223"/>
      <c r="FFV42" s="223"/>
      <c r="FFW42" s="223"/>
      <c r="FFX42" s="223"/>
      <c r="FFY42" s="223"/>
      <c r="FFZ42" s="223"/>
      <c r="FGA42" s="223"/>
      <c r="FGB42" s="223"/>
      <c r="FGC42" s="223"/>
      <c r="FGD42" s="223"/>
      <c r="FGE42" s="223"/>
      <c r="FGF42" s="223"/>
      <c r="FGG42" s="223"/>
      <c r="FGH42" s="223"/>
      <c r="FGI42" s="223"/>
      <c r="FGJ42" s="223"/>
      <c r="FGK42" s="223"/>
      <c r="FGL42" s="223"/>
      <c r="FGM42" s="223"/>
      <c r="FGN42" s="223"/>
      <c r="FGO42" s="223"/>
      <c r="FGP42" s="223"/>
      <c r="FGQ42" s="223"/>
      <c r="FGR42" s="223"/>
      <c r="FGS42" s="223"/>
      <c r="FGT42" s="223"/>
      <c r="FGU42" s="223"/>
      <c r="FGV42" s="223"/>
      <c r="FGW42" s="223"/>
      <c r="FGX42" s="223"/>
      <c r="FGY42" s="223"/>
      <c r="FGZ42" s="223"/>
      <c r="FHA42" s="223"/>
      <c r="FHB42" s="223"/>
      <c r="FHC42" s="223"/>
      <c r="FHD42" s="223"/>
      <c r="FHE42" s="223"/>
      <c r="FHF42" s="223"/>
      <c r="FHG42" s="223"/>
      <c r="FHH42" s="223"/>
      <c r="FHI42" s="223"/>
      <c r="FHJ42" s="223"/>
      <c r="FHK42" s="223"/>
      <c r="FHL42" s="223"/>
      <c r="FHM42" s="223"/>
      <c r="FHN42" s="223"/>
      <c r="FHO42" s="223"/>
      <c r="FHP42" s="223"/>
      <c r="FHQ42" s="223"/>
      <c r="FHR42" s="223"/>
      <c r="FHS42" s="223"/>
      <c r="FHT42" s="223"/>
      <c r="FHU42" s="223"/>
      <c r="FHV42" s="223"/>
      <c r="FHW42" s="223"/>
      <c r="FHX42" s="223"/>
      <c r="FHY42" s="223"/>
      <c r="FHZ42" s="223"/>
      <c r="FIA42" s="223"/>
      <c r="FIB42" s="223"/>
      <c r="FIC42" s="223"/>
      <c r="FID42" s="223"/>
      <c r="FIE42" s="223"/>
      <c r="FIF42" s="223"/>
      <c r="FIG42" s="223"/>
      <c r="FIH42" s="223"/>
      <c r="FII42" s="223"/>
      <c r="FIJ42" s="223"/>
      <c r="FIK42" s="223"/>
      <c r="FIL42" s="223"/>
      <c r="FIM42" s="223"/>
      <c r="FIN42" s="223"/>
      <c r="FIO42" s="223"/>
      <c r="FIP42" s="223"/>
      <c r="FIQ42" s="223"/>
      <c r="FIR42" s="223"/>
      <c r="FIS42" s="223"/>
      <c r="FIT42" s="223"/>
      <c r="FIU42" s="223"/>
      <c r="FIV42" s="223"/>
      <c r="FIW42" s="223"/>
      <c r="FIX42" s="223"/>
      <c r="FIY42" s="223"/>
      <c r="FIZ42" s="223"/>
      <c r="FJA42" s="223"/>
      <c r="FJB42" s="223"/>
      <c r="FJC42" s="223"/>
      <c r="FJD42" s="223"/>
      <c r="FJE42" s="223"/>
      <c r="FJF42" s="223"/>
      <c r="FJG42" s="223"/>
      <c r="FJH42" s="223"/>
      <c r="FJI42" s="223"/>
      <c r="FJJ42" s="223"/>
      <c r="FJK42" s="223"/>
      <c r="FJL42" s="223"/>
      <c r="FJM42" s="223"/>
      <c r="FJN42" s="223"/>
      <c r="FJO42" s="223"/>
      <c r="FJP42" s="223"/>
      <c r="FJQ42" s="223"/>
      <c r="FJR42" s="223"/>
      <c r="FJS42" s="223"/>
      <c r="FJT42" s="223"/>
      <c r="FJU42" s="223"/>
      <c r="FJV42" s="223"/>
      <c r="FJW42" s="223"/>
      <c r="FJX42" s="223"/>
      <c r="FJY42" s="223"/>
      <c r="FJZ42" s="223"/>
      <c r="FKA42" s="223"/>
      <c r="FKB42" s="223"/>
      <c r="FKC42" s="223"/>
      <c r="FKD42" s="223"/>
      <c r="FKE42" s="223"/>
      <c r="FKF42" s="223"/>
      <c r="FKG42" s="223"/>
      <c r="FKH42" s="223"/>
      <c r="FKI42" s="223"/>
      <c r="FKJ42" s="223"/>
      <c r="FKK42" s="223"/>
      <c r="FKL42" s="223"/>
      <c r="FKM42" s="223"/>
      <c r="FKN42" s="223"/>
      <c r="FKO42" s="223"/>
      <c r="FKP42" s="223"/>
      <c r="FKQ42" s="223"/>
      <c r="FKR42" s="223"/>
      <c r="FKS42" s="223"/>
      <c r="FKT42" s="223"/>
      <c r="FKU42" s="223"/>
      <c r="FKV42" s="223"/>
      <c r="FKW42" s="223"/>
      <c r="FKX42" s="223"/>
      <c r="FKY42" s="223"/>
      <c r="FKZ42" s="223"/>
      <c r="FLA42" s="223"/>
      <c r="FLB42" s="223"/>
      <c r="FLC42" s="223"/>
      <c r="FLD42" s="223"/>
      <c r="FLE42" s="223"/>
      <c r="FLF42" s="223"/>
      <c r="FLG42" s="223"/>
      <c r="FLH42" s="223"/>
      <c r="FLI42" s="223"/>
      <c r="FLJ42" s="223"/>
      <c r="FLK42" s="223"/>
      <c r="FLL42" s="223"/>
      <c r="FLM42" s="223"/>
      <c r="FLN42" s="223"/>
      <c r="FLO42" s="223"/>
      <c r="FLP42" s="223"/>
      <c r="FLQ42" s="223"/>
      <c r="FLR42" s="223"/>
      <c r="FLS42" s="223"/>
      <c r="FLT42" s="223"/>
      <c r="FLU42" s="223"/>
      <c r="FLV42" s="223"/>
      <c r="FLW42" s="223"/>
      <c r="FLX42" s="223"/>
      <c r="FLY42" s="223"/>
      <c r="FLZ42" s="223"/>
      <c r="FMA42" s="223"/>
      <c r="FMB42" s="223"/>
      <c r="FMC42" s="223"/>
      <c r="FMD42" s="223"/>
      <c r="FME42" s="223"/>
      <c r="FMF42" s="223"/>
      <c r="FMG42" s="223"/>
      <c r="FMH42" s="223"/>
      <c r="FMI42" s="223"/>
      <c r="FMJ42" s="223"/>
      <c r="FMK42" s="223"/>
      <c r="FML42" s="223"/>
      <c r="FMM42" s="223"/>
      <c r="FMN42" s="223"/>
      <c r="FMO42" s="223"/>
      <c r="FMP42" s="223"/>
      <c r="FMQ42" s="223"/>
      <c r="FMR42" s="223"/>
      <c r="FMS42" s="223"/>
      <c r="FMT42" s="223"/>
      <c r="FMU42" s="223"/>
      <c r="FMV42" s="223"/>
      <c r="FMW42" s="223"/>
      <c r="FMX42" s="223"/>
      <c r="FMY42" s="223"/>
      <c r="FMZ42" s="223"/>
      <c r="FNA42" s="223"/>
      <c r="FNB42" s="223"/>
      <c r="FNC42" s="223"/>
      <c r="FND42" s="223"/>
      <c r="FNE42" s="223"/>
      <c r="FNF42" s="223"/>
      <c r="FNG42" s="223"/>
      <c r="FNH42" s="223"/>
      <c r="FNI42" s="223"/>
      <c r="FNJ42" s="223"/>
      <c r="FNK42" s="223"/>
      <c r="FNL42" s="223"/>
      <c r="FNM42" s="223"/>
      <c r="FNN42" s="223"/>
      <c r="FNO42" s="223"/>
      <c r="FNP42" s="223"/>
      <c r="FNQ42" s="223"/>
      <c r="FNR42" s="223"/>
      <c r="FNS42" s="223"/>
      <c r="FNT42" s="223"/>
      <c r="FNU42" s="223"/>
      <c r="FNV42" s="223"/>
      <c r="FNW42" s="223"/>
      <c r="FNX42" s="223"/>
      <c r="FNY42" s="223"/>
      <c r="FNZ42" s="223"/>
      <c r="FOA42" s="223"/>
      <c r="FOB42" s="223"/>
      <c r="FOC42" s="223"/>
      <c r="FOD42" s="223"/>
      <c r="FOE42" s="223"/>
      <c r="FOF42" s="223"/>
      <c r="FOG42" s="223"/>
      <c r="FOH42" s="223"/>
      <c r="FOI42" s="223"/>
      <c r="FOJ42" s="223"/>
      <c r="FOK42" s="223"/>
      <c r="FOL42" s="223"/>
      <c r="FOM42" s="223"/>
      <c r="FON42" s="223"/>
      <c r="FOO42" s="223"/>
      <c r="FOP42" s="223"/>
      <c r="FOQ42" s="223"/>
      <c r="FOR42" s="223"/>
      <c r="FOS42" s="223"/>
      <c r="FOT42" s="223"/>
      <c r="FOU42" s="223"/>
      <c r="FOV42" s="223"/>
      <c r="FOW42" s="223"/>
      <c r="FOX42" s="223"/>
      <c r="FOY42" s="223"/>
      <c r="FOZ42" s="223"/>
      <c r="FPA42" s="223"/>
      <c r="FPB42" s="223"/>
      <c r="FPC42" s="223"/>
      <c r="FPD42" s="223"/>
      <c r="FPE42" s="223"/>
      <c r="FPF42" s="223"/>
      <c r="FPG42" s="223"/>
      <c r="FPH42" s="223"/>
      <c r="FPI42" s="223"/>
      <c r="FPJ42" s="223"/>
      <c r="FPK42" s="223"/>
      <c r="FPL42" s="223"/>
      <c r="FPM42" s="223"/>
      <c r="FPN42" s="223"/>
      <c r="FPO42" s="223"/>
      <c r="FPP42" s="223"/>
      <c r="FPQ42" s="223"/>
      <c r="FPR42" s="223"/>
      <c r="FPS42" s="223"/>
      <c r="FPT42" s="223"/>
      <c r="FPU42" s="223"/>
      <c r="FPV42" s="223"/>
      <c r="FPW42" s="223"/>
      <c r="FPX42" s="223"/>
      <c r="FPY42" s="223"/>
      <c r="FPZ42" s="223"/>
      <c r="FQA42" s="223"/>
      <c r="FQB42" s="223"/>
      <c r="FQC42" s="223"/>
      <c r="FQD42" s="223"/>
      <c r="FQE42" s="223"/>
      <c r="FQF42" s="223"/>
      <c r="FQG42" s="223"/>
      <c r="FQH42" s="223"/>
      <c r="FQI42" s="223"/>
      <c r="FQJ42" s="223"/>
      <c r="FQK42" s="223"/>
      <c r="FQL42" s="223"/>
      <c r="FQM42" s="223"/>
      <c r="FQN42" s="223"/>
      <c r="FQO42" s="223"/>
      <c r="FQP42" s="223"/>
      <c r="FQQ42" s="223"/>
      <c r="FQR42" s="223"/>
      <c r="FQS42" s="223"/>
      <c r="FQT42" s="223"/>
      <c r="FQU42" s="223"/>
      <c r="FQV42" s="223"/>
      <c r="FQW42" s="223"/>
      <c r="FQX42" s="223"/>
      <c r="FQY42" s="223"/>
      <c r="FQZ42" s="223"/>
      <c r="FRA42" s="223"/>
      <c r="FRB42" s="223"/>
      <c r="FRC42" s="223"/>
      <c r="FRD42" s="223"/>
      <c r="FRE42" s="223"/>
      <c r="FRF42" s="223"/>
      <c r="FRG42" s="223"/>
      <c r="FRH42" s="223"/>
      <c r="FRI42" s="223"/>
      <c r="FRJ42" s="223"/>
      <c r="FRK42" s="223"/>
      <c r="FRL42" s="223"/>
      <c r="FRM42" s="223"/>
      <c r="FRN42" s="223"/>
      <c r="FRO42" s="223"/>
      <c r="FRP42" s="223"/>
      <c r="FRQ42" s="223"/>
      <c r="FRR42" s="223"/>
      <c r="FRS42" s="223"/>
      <c r="FRT42" s="223"/>
      <c r="FRU42" s="223"/>
      <c r="FRV42" s="223"/>
      <c r="FRW42" s="223"/>
      <c r="FRX42" s="223"/>
      <c r="FRY42" s="223"/>
      <c r="FRZ42" s="223"/>
      <c r="FSA42" s="223"/>
      <c r="FSB42" s="223"/>
      <c r="FSC42" s="223"/>
      <c r="FSD42" s="223"/>
      <c r="FSE42" s="223"/>
      <c r="FSF42" s="223"/>
      <c r="FSG42" s="223"/>
      <c r="FSH42" s="223"/>
      <c r="FSI42" s="223"/>
      <c r="FSJ42" s="223"/>
      <c r="FSK42" s="223"/>
      <c r="FSL42" s="223"/>
      <c r="FSM42" s="223"/>
      <c r="FSN42" s="223"/>
      <c r="FSO42" s="223"/>
      <c r="FSP42" s="223"/>
      <c r="FSQ42" s="223"/>
      <c r="FSR42" s="223"/>
      <c r="FSS42" s="223"/>
      <c r="FST42" s="223"/>
      <c r="FSU42" s="223"/>
      <c r="FSV42" s="223"/>
      <c r="FSW42" s="223"/>
      <c r="FSX42" s="223"/>
      <c r="FSY42" s="223"/>
      <c r="FSZ42" s="223"/>
      <c r="FTA42" s="223"/>
      <c r="FTB42" s="223"/>
      <c r="FTC42" s="223"/>
      <c r="FTD42" s="223"/>
      <c r="FTE42" s="223"/>
      <c r="FTF42" s="223"/>
      <c r="FTG42" s="223"/>
      <c r="FTH42" s="223"/>
      <c r="FTI42" s="223"/>
      <c r="FTJ42" s="223"/>
      <c r="FTK42" s="223"/>
      <c r="FTL42" s="223"/>
      <c r="FTM42" s="223"/>
      <c r="FTN42" s="223"/>
      <c r="FTO42" s="223"/>
      <c r="FTP42" s="223"/>
      <c r="FTQ42" s="223"/>
      <c r="FTR42" s="223"/>
      <c r="FTS42" s="223"/>
      <c r="FTT42" s="223"/>
      <c r="FTU42" s="223"/>
      <c r="FTV42" s="223"/>
      <c r="FTW42" s="223"/>
      <c r="FTX42" s="223"/>
      <c r="FTY42" s="223"/>
      <c r="FTZ42" s="223"/>
      <c r="FUA42" s="223"/>
      <c r="FUB42" s="223"/>
      <c r="FUC42" s="223"/>
      <c r="FUD42" s="223"/>
      <c r="FUE42" s="223"/>
      <c r="FUF42" s="223"/>
      <c r="FUG42" s="223"/>
      <c r="FUH42" s="223"/>
      <c r="FUI42" s="223"/>
      <c r="FUJ42" s="223"/>
      <c r="FUK42" s="223"/>
      <c r="FUL42" s="223"/>
      <c r="FUM42" s="223"/>
      <c r="FUN42" s="223"/>
      <c r="FUO42" s="223"/>
      <c r="FUP42" s="223"/>
      <c r="FUQ42" s="223"/>
      <c r="FUR42" s="223"/>
      <c r="FUS42" s="223"/>
      <c r="FUT42" s="223"/>
      <c r="FUU42" s="223"/>
      <c r="FUV42" s="223"/>
      <c r="FUW42" s="223"/>
      <c r="FUX42" s="223"/>
      <c r="FUY42" s="223"/>
      <c r="FUZ42" s="223"/>
      <c r="FVA42" s="223"/>
      <c r="FVB42" s="223"/>
      <c r="FVC42" s="223"/>
      <c r="FVD42" s="223"/>
      <c r="FVE42" s="223"/>
      <c r="FVF42" s="223"/>
      <c r="FVG42" s="223"/>
      <c r="FVH42" s="223"/>
      <c r="FVI42" s="223"/>
      <c r="FVJ42" s="223"/>
      <c r="FVK42" s="223"/>
      <c r="FVL42" s="223"/>
      <c r="FVM42" s="223"/>
      <c r="FVN42" s="223"/>
      <c r="FVO42" s="223"/>
      <c r="FVP42" s="223"/>
      <c r="FVQ42" s="223"/>
      <c r="FVR42" s="223"/>
      <c r="FVS42" s="223"/>
      <c r="FVT42" s="223"/>
      <c r="FVU42" s="223"/>
      <c r="FVV42" s="223"/>
      <c r="FVW42" s="223"/>
      <c r="FVX42" s="223"/>
      <c r="FVY42" s="223"/>
      <c r="FVZ42" s="223"/>
      <c r="FWA42" s="223"/>
      <c r="FWB42" s="223"/>
      <c r="FWC42" s="223"/>
      <c r="FWD42" s="223"/>
      <c r="FWE42" s="223"/>
      <c r="FWF42" s="223"/>
      <c r="FWG42" s="223"/>
      <c r="FWH42" s="223"/>
      <c r="FWI42" s="223"/>
      <c r="FWJ42" s="223"/>
      <c r="FWK42" s="223"/>
      <c r="FWL42" s="223"/>
      <c r="FWM42" s="223"/>
      <c r="FWN42" s="223"/>
      <c r="FWO42" s="223"/>
      <c r="FWP42" s="223"/>
      <c r="FWQ42" s="223"/>
      <c r="FWR42" s="223"/>
      <c r="FWS42" s="223"/>
      <c r="FWT42" s="223"/>
      <c r="FWU42" s="223"/>
      <c r="FWV42" s="223"/>
      <c r="FWW42" s="223"/>
      <c r="FWX42" s="223"/>
      <c r="FWY42" s="223"/>
      <c r="FWZ42" s="223"/>
      <c r="FXA42" s="223"/>
      <c r="FXB42" s="223"/>
      <c r="FXC42" s="223"/>
      <c r="FXD42" s="223"/>
      <c r="FXE42" s="223"/>
      <c r="FXF42" s="223"/>
      <c r="FXG42" s="223"/>
      <c r="FXH42" s="223"/>
      <c r="FXI42" s="223"/>
      <c r="FXJ42" s="223"/>
      <c r="FXK42" s="223"/>
      <c r="FXL42" s="223"/>
      <c r="FXM42" s="223"/>
      <c r="FXN42" s="223"/>
      <c r="FXO42" s="223"/>
      <c r="FXP42" s="223"/>
      <c r="FXQ42" s="223"/>
      <c r="FXR42" s="223"/>
      <c r="FXS42" s="223"/>
      <c r="FXT42" s="223"/>
      <c r="FXU42" s="223"/>
      <c r="FXV42" s="223"/>
      <c r="FXW42" s="223"/>
      <c r="FXX42" s="223"/>
      <c r="FXY42" s="223"/>
      <c r="FXZ42" s="223"/>
      <c r="FYA42" s="223"/>
      <c r="FYB42" s="223"/>
      <c r="FYC42" s="223"/>
      <c r="FYD42" s="223"/>
      <c r="FYE42" s="223"/>
      <c r="FYF42" s="223"/>
      <c r="FYG42" s="223"/>
      <c r="FYH42" s="223"/>
      <c r="FYI42" s="223"/>
      <c r="FYJ42" s="223"/>
      <c r="FYK42" s="223"/>
      <c r="FYL42" s="223"/>
      <c r="FYM42" s="223"/>
      <c r="FYN42" s="223"/>
      <c r="FYO42" s="223"/>
      <c r="FYP42" s="223"/>
      <c r="FYQ42" s="223"/>
      <c r="FYR42" s="223"/>
      <c r="FYS42" s="223"/>
      <c r="FYT42" s="223"/>
      <c r="FYU42" s="223"/>
      <c r="FYV42" s="223"/>
      <c r="FYW42" s="223"/>
      <c r="FYX42" s="223"/>
      <c r="FYY42" s="223"/>
      <c r="FYZ42" s="223"/>
      <c r="FZA42" s="223"/>
      <c r="FZB42" s="223"/>
      <c r="FZC42" s="223"/>
      <c r="FZD42" s="223"/>
      <c r="FZE42" s="223"/>
      <c r="FZF42" s="223"/>
      <c r="FZG42" s="223"/>
      <c r="FZH42" s="223"/>
      <c r="FZI42" s="223"/>
      <c r="FZJ42" s="223"/>
      <c r="FZK42" s="223"/>
      <c r="FZL42" s="223"/>
      <c r="FZM42" s="223"/>
      <c r="FZN42" s="223"/>
      <c r="FZO42" s="223"/>
      <c r="FZP42" s="223"/>
      <c r="FZQ42" s="223"/>
      <c r="FZR42" s="223"/>
      <c r="FZS42" s="223"/>
      <c r="FZT42" s="223"/>
      <c r="FZU42" s="223"/>
      <c r="FZV42" s="223"/>
      <c r="FZW42" s="223"/>
      <c r="FZX42" s="223"/>
      <c r="FZY42" s="223"/>
      <c r="FZZ42" s="223"/>
      <c r="GAA42" s="223"/>
      <c r="GAB42" s="223"/>
      <c r="GAC42" s="223"/>
      <c r="GAD42" s="223"/>
      <c r="GAE42" s="223"/>
      <c r="GAF42" s="223"/>
      <c r="GAG42" s="223"/>
      <c r="GAH42" s="223"/>
      <c r="GAI42" s="223"/>
      <c r="GAJ42" s="223"/>
      <c r="GAK42" s="223"/>
      <c r="GAL42" s="223"/>
      <c r="GAM42" s="223"/>
      <c r="GAN42" s="223"/>
      <c r="GAO42" s="223"/>
      <c r="GAP42" s="223"/>
      <c r="GAQ42" s="223"/>
      <c r="GAR42" s="223"/>
      <c r="GAS42" s="223"/>
      <c r="GAT42" s="223"/>
      <c r="GAU42" s="223"/>
      <c r="GAV42" s="223"/>
      <c r="GAW42" s="223"/>
      <c r="GAX42" s="223"/>
      <c r="GAY42" s="223"/>
      <c r="GAZ42" s="223"/>
      <c r="GBA42" s="223"/>
      <c r="GBB42" s="223"/>
      <c r="GBC42" s="223"/>
      <c r="GBD42" s="223"/>
      <c r="GBE42" s="223"/>
      <c r="GBF42" s="223"/>
      <c r="GBG42" s="223"/>
      <c r="GBH42" s="223"/>
      <c r="GBI42" s="223"/>
      <c r="GBJ42" s="223"/>
      <c r="GBK42" s="223"/>
      <c r="GBL42" s="223"/>
      <c r="GBM42" s="223"/>
      <c r="GBN42" s="223"/>
      <c r="GBO42" s="223"/>
      <c r="GBP42" s="223"/>
      <c r="GBQ42" s="223"/>
      <c r="GBR42" s="223"/>
      <c r="GBS42" s="223"/>
      <c r="GBT42" s="223"/>
      <c r="GBU42" s="223"/>
      <c r="GBV42" s="223"/>
      <c r="GBW42" s="223"/>
      <c r="GBX42" s="223"/>
      <c r="GBY42" s="223"/>
      <c r="GBZ42" s="223"/>
      <c r="GCA42" s="223"/>
      <c r="GCB42" s="223"/>
      <c r="GCC42" s="223"/>
      <c r="GCD42" s="223"/>
      <c r="GCE42" s="223"/>
      <c r="GCF42" s="223"/>
      <c r="GCG42" s="223"/>
      <c r="GCH42" s="223"/>
      <c r="GCI42" s="223"/>
      <c r="GCJ42" s="223"/>
      <c r="GCK42" s="223"/>
      <c r="GCL42" s="223"/>
      <c r="GCM42" s="223"/>
      <c r="GCN42" s="223"/>
      <c r="GCO42" s="223"/>
      <c r="GCP42" s="223"/>
      <c r="GCQ42" s="223"/>
      <c r="GCR42" s="223"/>
      <c r="GCS42" s="223"/>
      <c r="GCT42" s="223"/>
      <c r="GCU42" s="223"/>
      <c r="GCV42" s="223"/>
      <c r="GCW42" s="223"/>
      <c r="GCX42" s="223"/>
      <c r="GCY42" s="223"/>
      <c r="GCZ42" s="223"/>
      <c r="GDA42" s="223"/>
      <c r="GDB42" s="223"/>
      <c r="GDC42" s="223"/>
      <c r="GDD42" s="223"/>
      <c r="GDE42" s="223"/>
      <c r="GDF42" s="223"/>
      <c r="GDG42" s="223"/>
      <c r="GDH42" s="223"/>
      <c r="GDI42" s="223"/>
      <c r="GDJ42" s="223"/>
      <c r="GDK42" s="223"/>
      <c r="GDL42" s="223"/>
      <c r="GDM42" s="223"/>
      <c r="GDN42" s="223"/>
      <c r="GDO42" s="223"/>
      <c r="GDP42" s="223"/>
      <c r="GDQ42" s="223"/>
      <c r="GDR42" s="223"/>
      <c r="GDS42" s="223"/>
      <c r="GDT42" s="223"/>
      <c r="GDU42" s="223"/>
      <c r="GDV42" s="223"/>
      <c r="GDW42" s="223"/>
      <c r="GDX42" s="223"/>
      <c r="GDY42" s="223"/>
      <c r="GDZ42" s="223"/>
      <c r="GEA42" s="223"/>
      <c r="GEB42" s="223"/>
      <c r="GEC42" s="223"/>
      <c r="GED42" s="223"/>
      <c r="GEE42" s="223"/>
      <c r="GEF42" s="223"/>
      <c r="GEG42" s="223"/>
      <c r="GEH42" s="223"/>
      <c r="GEI42" s="223"/>
      <c r="GEJ42" s="223"/>
      <c r="GEK42" s="223"/>
      <c r="GEL42" s="223"/>
      <c r="GEM42" s="223"/>
      <c r="GEN42" s="223"/>
      <c r="GEO42" s="223"/>
      <c r="GEP42" s="223"/>
      <c r="GEQ42" s="223"/>
      <c r="GER42" s="223"/>
      <c r="GES42" s="223"/>
      <c r="GET42" s="223"/>
      <c r="GEU42" s="223"/>
      <c r="GEV42" s="223"/>
      <c r="GEW42" s="223"/>
      <c r="GEX42" s="223"/>
      <c r="GEY42" s="223"/>
      <c r="GEZ42" s="223"/>
      <c r="GFA42" s="223"/>
      <c r="GFB42" s="223"/>
      <c r="GFC42" s="223"/>
      <c r="GFD42" s="223"/>
      <c r="GFE42" s="223"/>
      <c r="GFF42" s="223"/>
      <c r="GFG42" s="223"/>
      <c r="GFH42" s="223"/>
      <c r="GFI42" s="223"/>
      <c r="GFJ42" s="223"/>
      <c r="GFK42" s="223"/>
      <c r="GFL42" s="223"/>
      <c r="GFM42" s="223"/>
      <c r="GFN42" s="223"/>
      <c r="GFO42" s="223"/>
      <c r="GFP42" s="223"/>
      <c r="GFQ42" s="223"/>
      <c r="GFR42" s="223"/>
      <c r="GFS42" s="223"/>
      <c r="GFT42" s="223"/>
      <c r="GFU42" s="223"/>
      <c r="GFV42" s="223"/>
      <c r="GFW42" s="223"/>
      <c r="GFX42" s="223"/>
      <c r="GFY42" s="223"/>
      <c r="GFZ42" s="223"/>
      <c r="GGA42" s="223"/>
      <c r="GGB42" s="223"/>
      <c r="GGC42" s="223"/>
      <c r="GGD42" s="223"/>
      <c r="GGE42" s="223"/>
      <c r="GGF42" s="223"/>
      <c r="GGG42" s="223"/>
      <c r="GGH42" s="223"/>
      <c r="GGI42" s="223"/>
      <c r="GGJ42" s="223"/>
      <c r="GGK42" s="223"/>
      <c r="GGL42" s="223"/>
      <c r="GGM42" s="223"/>
      <c r="GGN42" s="223"/>
      <c r="GGO42" s="223"/>
      <c r="GGP42" s="223"/>
      <c r="GGQ42" s="223"/>
      <c r="GGR42" s="223"/>
      <c r="GGS42" s="223"/>
      <c r="GGT42" s="223"/>
      <c r="GGU42" s="223"/>
      <c r="GGV42" s="223"/>
      <c r="GGW42" s="223"/>
      <c r="GGX42" s="223"/>
      <c r="GGY42" s="223"/>
      <c r="GGZ42" s="223"/>
      <c r="GHA42" s="223"/>
      <c r="GHB42" s="223"/>
      <c r="GHC42" s="223"/>
      <c r="GHD42" s="223"/>
      <c r="GHE42" s="223"/>
      <c r="GHF42" s="223"/>
      <c r="GHG42" s="223"/>
      <c r="GHH42" s="223"/>
      <c r="GHI42" s="223"/>
      <c r="GHJ42" s="223"/>
      <c r="GHK42" s="223"/>
      <c r="GHL42" s="223"/>
      <c r="GHM42" s="223"/>
      <c r="GHN42" s="223"/>
      <c r="GHO42" s="223"/>
      <c r="GHP42" s="223"/>
      <c r="GHQ42" s="223"/>
      <c r="GHR42" s="223"/>
      <c r="GHS42" s="223"/>
      <c r="GHT42" s="223"/>
      <c r="GHU42" s="223"/>
      <c r="GHV42" s="223"/>
      <c r="GHW42" s="223"/>
      <c r="GHX42" s="223"/>
      <c r="GHY42" s="223"/>
      <c r="GHZ42" s="223"/>
      <c r="GIA42" s="223"/>
      <c r="GIB42" s="223"/>
      <c r="GIC42" s="223"/>
      <c r="GID42" s="223"/>
      <c r="GIE42" s="223"/>
      <c r="GIF42" s="223"/>
      <c r="GIG42" s="223"/>
      <c r="GIH42" s="223"/>
      <c r="GII42" s="223"/>
      <c r="GIJ42" s="223"/>
      <c r="GIK42" s="223"/>
      <c r="GIL42" s="223"/>
      <c r="GIM42" s="223"/>
      <c r="GIN42" s="223"/>
      <c r="GIO42" s="223"/>
      <c r="GIP42" s="223"/>
      <c r="GIQ42" s="223"/>
      <c r="GIR42" s="223"/>
      <c r="GIS42" s="223"/>
      <c r="GIT42" s="223"/>
      <c r="GIU42" s="223"/>
      <c r="GIV42" s="223"/>
      <c r="GIW42" s="223"/>
      <c r="GIX42" s="223"/>
      <c r="GIY42" s="223"/>
      <c r="GIZ42" s="223"/>
      <c r="GJA42" s="223"/>
      <c r="GJB42" s="223"/>
      <c r="GJC42" s="223"/>
      <c r="GJD42" s="223"/>
      <c r="GJE42" s="223"/>
      <c r="GJF42" s="223"/>
      <c r="GJG42" s="223"/>
      <c r="GJH42" s="223"/>
      <c r="GJI42" s="223"/>
      <c r="GJJ42" s="223"/>
      <c r="GJK42" s="223"/>
      <c r="GJL42" s="223"/>
      <c r="GJM42" s="223"/>
      <c r="GJN42" s="223"/>
      <c r="GJO42" s="223"/>
      <c r="GJP42" s="223"/>
      <c r="GJQ42" s="223"/>
      <c r="GJR42" s="223"/>
      <c r="GJS42" s="223"/>
      <c r="GJT42" s="223"/>
      <c r="GJU42" s="223"/>
      <c r="GJV42" s="223"/>
      <c r="GJW42" s="223"/>
      <c r="GJX42" s="223"/>
      <c r="GJY42" s="223"/>
      <c r="GJZ42" s="223"/>
      <c r="GKA42" s="223"/>
      <c r="GKB42" s="223"/>
      <c r="GKC42" s="223"/>
      <c r="GKD42" s="223"/>
      <c r="GKE42" s="223"/>
      <c r="GKF42" s="223"/>
      <c r="GKG42" s="223"/>
      <c r="GKH42" s="223"/>
      <c r="GKI42" s="223"/>
      <c r="GKJ42" s="223"/>
      <c r="GKK42" s="223"/>
      <c r="GKL42" s="223"/>
      <c r="GKM42" s="223"/>
      <c r="GKN42" s="223"/>
      <c r="GKO42" s="223"/>
      <c r="GKP42" s="223"/>
      <c r="GKQ42" s="223"/>
      <c r="GKR42" s="223"/>
      <c r="GKS42" s="223"/>
      <c r="GKT42" s="223"/>
      <c r="GKU42" s="223"/>
      <c r="GKV42" s="223"/>
      <c r="GKW42" s="223"/>
      <c r="GKX42" s="223"/>
      <c r="GKY42" s="223"/>
      <c r="GKZ42" s="223"/>
      <c r="GLA42" s="223"/>
      <c r="GLB42" s="223"/>
      <c r="GLC42" s="223"/>
      <c r="GLD42" s="223"/>
      <c r="GLE42" s="223"/>
      <c r="GLF42" s="223"/>
      <c r="GLG42" s="223"/>
      <c r="GLH42" s="223"/>
      <c r="GLI42" s="223"/>
      <c r="GLJ42" s="223"/>
      <c r="GLK42" s="223"/>
      <c r="GLL42" s="223"/>
      <c r="GLM42" s="223"/>
      <c r="GLN42" s="223"/>
      <c r="GLO42" s="223"/>
      <c r="GLP42" s="223"/>
      <c r="GLQ42" s="223"/>
      <c r="GLR42" s="223"/>
      <c r="GLS42" s="223"/>
      <c r="GLT42" s="223"/>
      <c r="GLU42" s="223"/>
      <c r="GLV42" s="223"/>
      <c r="GLW42" s="223"/>
      <c r="GLX42" s="223"/>
      <c r="GLY42" s="223"/>
      <c r="GLZ42" s="223"/>
      <c r="GMA42" s="223"/>
      <c r="GMB42" s="223"/>
      <c r="GMC42" s="223"/>
      <c r="GMD42" s="223"/>
      <c r="GME42" s="223"/>
      <c r="GMF42" s="223"/>
      <c r="GMG42" s="223"/>
      <c r="GMH42" s="223"/>
      <c r="GMI42" s="223"/>
      <c r="GMJ42" s="223"/>
      <c r="GMK42" s="223"/>
      <c r="GML42" s="223"/>
      <c r="GMM42" s="223"/>
      <c r="GMN42" s="223"/>
      <c r="GMO42" s="223"/>
      <c r="GMP42" s="223"/>
      <c r="GMQ42" s="223"/>
      <c r="GMR42" s="223"/>
      <c r="GMS42" s="223"/>
      <c r="GMT42" s="223"/>
      <c r="GMU42" s="223"/>
      <c r="GMV42" s="223"/>
      <c r="GMW42" s="223"/>
      <c r="GMX42" s="223"/>
      <c r="GMY42" s="223"/>
      <c r="GMZ42" s="223"/>
      <c r="GNA42" s="223"/>
      <c r="GNB42" s="223"/>
      <c r="GNC42" s="223"/>
      <c r="GND42" s="223"/>
      <c r="GNE42" s="223"/>
      <c r="GNF42" s="223"/>
      <c r="GNG42" s="223"/>
      <c r="GNH42" s="223"/>
      <c r="GNI42" s="223"/>
      <c r="GNJ42" s="223"/>
      <c r="GNK42" s="223"/>
      <c r="GNL42" s="223"/>
      <c r="GNM42" s="223"/>
      <c r="GNN42" s="223"/>
      <c r="GNO42" s="223"/>
      <c r="GNP42" s="223"/>
      <c r="GNQ42" s="223"/>
      <c r="GNR42" s="223"/>
      <c r="GNS42" s="223"/>
      <c r="GNT42" s="223"/>
      <c r="GNU42" s="223"/>
      <c r="GNV42" s="223"/>
      <c r="GNW42" s="223"/>
      <c r="GNX42" s="223"/>
      <c r="GNY42" s="223"/>
      <c r="GNZ42" s="223"/>
      <c r="GOA42" s="223"/>
      <c r="GOB42" s="223"/>
      <c r="GOC42" s="223"/>
      <c r="GOD42" s="223"/>
      <c r="GOE42" s="223"/>
      <c r="GOF42" s="223"/>
      <c r="GOG42" s="223"/>
      <c r="GOH42" s="223"/>
      <c r="GOI42" s="223"/>
      <c r="GOJ42" s="223"/>
      <c r="GOK42" s="223"/>
      <c r="GOL42" s="223"/>
      <c r="GOM42" s="223"/>
      <c r="GON42" s="223"/>
      <c r="GOO42" s="223"/>
      <c r="GOP42" s="223"/>
      <c r="GOQ42" s="223"/>
      <c r="GOR42" s="223"/>
      <c r="GOS42" s="223"/>
      <c r="GOT42" s="223"/>
      <c r="GOU42" s="223"/>
      <c r="GOV42" s="223"/>
      <c r="GOW42" s="223"/>
      <c r="GOX42" s="223"/>
      <c r="GOY42" s="223"/>
      <c r="GOZ42" s="223"/>
      <c r="GPA42" s="223"/>
      <c r="GPB42" s="223"/>
      <c r="GPC42" s="223"/>
      <c r="GPD42" s="223"/>
      <c r="GPE42" s="223"/>
      <c r="GPF42" s="223"/>
      <c r="GPG42" s="223"/>
      <c r="GPH42" s="223"/>
      <c r="GPI42" s="223"/>
      <c r="GPJ42" s="223"/>
      <c r="GPK42" s="223"/>
      <c r="GPL42" s="223"/>
      <c r="GPM42" s="223"/>
      <c r="GPN42" s="223"/>
      <c r="GPO42" s="223"/>
      <c r="GPP42" s="223"/>
      <c r="GPQ42" s="223"/>
      <c r="GPR42" s="223"/>
      <c r="GPS42" s="223"/>
      <c r="GPT42" s="223"/>
      <c r="GPU42" s="223"/>
      <c r="GPV42" s="223"/>
      <c r="GPW42" s="223"/>
      <c r="GPX42" s="223"/>
      <c r="GPY42" s="223"/>
      <c r="GPZ42" s="223"/>
      <c r="GQA42" s="223"/>
      <c r="GQB42" s="223"/>
      <c r="GQC42" s="223"/>
      <c r="GQD42" s="223"/>
      <c r="GQE42" s="223"/>
      <c r="GQF42" s="223"/>
      <c r="GQG42" s="223"/>
      <c r="GQH42" s="223"/>
      <c r="GQI42" s="223"/>
      <c r="GQJ42" s="223"/>
      <c r="GQK42" s="223"/>
      <c r="GQL42" s="223"/>
      <c r="GQM42" s="223"/>
      <c r="GQN42" s="223"/>
      <c r="GQO42" s="223"/>
      <c r="GQP42" s="223"/>
      <c r="GQQ42" s="223"/>
      <c r="GQR42" s="223"/>
      <c r="GQS42" s="223"/>
      <c r="GQT42" s="223"/>
      <c r="GQU42" s="223"/>
      <c r="GQV42" s="223"/>
      <c r="GQW42" s="223"/>
      <c r="GQX42" s="223"/>
      <c r="GQY42" s="223"/>
      <c r="GQZ42" s="223"/>
      <c r="GRA42" s="223"/>
      <c r="GRB42" s="223"/>
      <c r="GRC42" s="223"/>
      <c r="GRD42" s="223"/>
      <c r="GRE42" s="223"/>
      <c r="GRF42" s="223"/>
      <c r="GRG42" s="223"/>
      <c r="GRH42" s="223"/>
      <c r="GRI42" s="223"/>
      <c r="GRJ42" s="223"/>
      <c r="GRK42" s="223"/>
      <c r="GRL42" s="223"/>
      <c r="GRM42" s="223"/>
      <c r="GRN42" s="223"/>
      <c r="GRO42" s="223"/>
      <c r="GRP42" s="223"/>
      <c r="GRQ42" s="223"/>
      <c r="GRR42" s="223"/>
      <c r="GRS42" s="223"/>
      <c r="GRT42" s="223"/>
      <c r="GRU42" s="223"/>
      <c r="GRV42" s="223"/>
      <c r="GRW42" s="223"/>
      <c r="GRX42" s="223"/>
      <c r="GRY42" s="223"/>
      <c r="GRZ42" s="223"/>
      <c r="GSA42" s="223"/>
      <c r="GSB42" s="223"/>
      <c r="GSC42" s="223"/>
      <c r="GSD42" s="223"/>
      <c r="GSE42" s="223"/>
      <c r="GSF42" s="223"/>
      <c r="GSG42" s="223"/>
      <c r="GSH42" s="223"/>
      <c r="GSI42" s="223"/>
      <c r="GSJ42" s="223"/>
      <c r="GSK42" s="223"/>
      <c r="GSL42" s="223"/>
      <c r="GSM42" s="223"/>
      <c r="GSN42" s="223"/>
      <c r="GSO42" s="223"/>
      <c r="GSP42" s="223"/>
      <c r="GSQ42" s="223"/>
      <c r="GSR42" s="223"/>
      <c r="GSS42" s="223"/>
      <c r="GST42" s="223"/>
      <c r="GSU42" s="223"/>
      <c r="GSV42" s="223"/>
      <c r="GSW42" s="223"/>
      <c r="GSX42" s="223"/>
      <c r="GSY42" s="223"/>
      <c r="GSZ42" s="223"/>
      <c r="GTA42" s="223"/>
      <c r="GTB42" s="223"/>
      <c r="GTC42" s="223"/>
      <c r="GTD42" s="223"/>
      <c r="GTE42" s="223"/>
      <c r="GTF42" s="223"/>
      <c r="GTG42" s="223"/>
      <c r="GTH42" s="223"/>
      <c r="GTI42" s="223"/>
      <c r="GTJ42" s="223"/>
      <c r="GTK42" s="223"/>
      <c r="GTL42" s="223"/>
      <c r="GTM42" s="223"/>
      <c r="GTN42" s="223"/>
      <c r="GTO42" s="223"/>
      <c r="GTP42" s="223"/>
      <c r="GTQ42" s="223"/>
      <c r="GTR42" s="223"/>
      <c r="GTS42" s="223"/>
      <c r="GTT42" s="223"/>
      <c r="GTU42" s="223"/>
      <c r="GTV42" s="223"/>
      <c r="GTW42" s="223"/>
      <c r="GTX42" s="223"/>
      <c r="GTY42" s="223"/>
      <c r="GTZ42" s="223"/>
      <c r="GUA42" s="223"/>
      <c r="GUB42" s="223"/>
      <c r="GUC42" s="223"/>
      <c r="GUD42" s="223"/>
      <c r="GUE42" s="223"/>
      <c r="GUF42" s="223"/>
      <c r="GUG42" s="223"/>
      <c r="GUH42" s="223"/>
      <c r="GUI42" s="223"/>
      <c r="GUJ42" s="223"/>
      <c r="GUK42" s="223"/>
      <c r="GUL42" s="223"/>
      <c r="GUM42" s="223"/>
      <c r="GUN42" s="223"/>
      <c r="GUO42" s="223"/>
      <c r="GUP42" s="223"/>
      <c r="GUQ42" s="223"/>
      <c r="GUR42" s="223"/>
      <c r="GUS42" s="223"/>
      <c r="GUT42" s="223"/>
      <c r="GUU42" s="223"/>
      <c r="GUV42" s="223"/>
      <c r="GUW42" s="223"/>
      <c r="GUX42" s="223"/>
      <c r="GUY42" s="223"/>
      <c r="GUZ42" s="223"/>
      <c r="GVA42" s="223"/>
      <c r="GVB42" s="223"/>
      <c r="GVC42" s="223"/>
      <c r="GVD42" s="223"/>
      <c r="GVE42" s="223"/>
      <c r="GVF42" s="223"/>
      <c r="GVG42" s="223"/>
      <c r="GVH42" s="223"/>
      <c r="GVI42" s="223"/>
      <c r="GVJ42" s="223"/>
      <c r="GVK42" s="223"/>
      <c r="GVL42" s="223"/>
      <c r="GVM42" s="223"/>
      <c r="GVN42" s="223"/>
      <c r="GVO42" s="223"/>
      <c r="GVP42" s="223"/>
      <c r="GVQ42" s="223"/>
      <c r="GVR42" s="223"/>
      <c r="GVS42" s="223"/>
      <c r="GVT42" s="223"/>
      <c r="GVU42" s="223"/>
      <c r="GVV42" s="223"/>
      <c r="GVW42" s="223"/>
      <c r="GVX42" s="223"/>
      <c r="GVY42" s="223"/>
      <c r="GVZ42" s="223"/>
      <c r="GWA42" s="223"/>
      <c r="GWB42" s="223"/>
      <c r="GWC42" s="223"/>
      <c r="GWD42" s="223"/>
      <c r="GWE42" s="223"/>
      <c r="GWF42" s="223"/>
      <c r="GWG42" s="223"/>
      <c r="GWH42" s="223"/>
      <c r="GWI42" s="223"/>
      <c r="GWJ42" s="223"/>
      <c r="GWK42" s="223"/>
      <c r="GWL42" s="223"/>
      <c r="GWM42" s="223"/>
      <c r="GWN42" s="223"/>
      <c r="GWO42" s="223"/>
      <c r="GWP42" s="223"/>
      <c r="GWQ42" s="223"/>
      <c r="GWR42" s="223"/>
      <c r="GWS42" s="223"/>
      <c r="GWT42" s="223"/>
      <c r="GWU42" s="223"/>
      <c r="GWV42" s="223"/>
      <c r="GWW42" s="223"/>
      <c r="GWX42" s="223"/>
      <c r="GWY42" s="223"/>
      <c r="GWZ42" s="223"/>
      <c r="GXA42" s="223"/>
      <c r="GXB42" s="223"/>
      <c r="GXC42" s="223"/>
      <c r="GXD42" s="223"/>
      <c r="GXE42" s="223"/>
      <c r="GXF42" s="223"/>
      <c r="GXG42" s="223"/>
      <c r="GXH42" s="223"/>
      <c r="GXI42" s="223"/>
      <c r="GXJ42" s="223"/>
      <c r="GXK42" s="223"/>
      <c r="GXL42" s="223"/>
      <c r="GXM42" s="223"/>
      <c r="GXN42" s="223"/>
      <c r="GXO42" s="223"/>
      <c r="GXP42" s="223"/>
      <c r="GXQ42" s="223"/>
      <c r="GXR42" s="223"/>
      <c r="GXS42" s="223"/>
      <c r="GXT42" s="223"/>
      <c r="GXU42" s="223"/>
      <c r="GXV42" s="223"/>
      <c r="GXW42" s="223"/>
      <c r="GXX42" s="223"/>
      <c r="GXY42" s="223"/>
      <c r="GXZ42" s="223"/>
      <c r="GYA42" s="223"/>
      <c r="GYB42" s="223"/>
      <c r="GYC42" s="223"/>
      <c r="GYD42" s="223"/>
      <c r="GYE42" s="223"/>
      <c r="GYF42" s="223"/>
      <c r="GYG42" s="223"/>
      <c r="GYH42" s="223"/>
      <c r="GYI42" s="223"/>
      <c r="GYJ42" s="223"/>
      <c r="GYK42" s="223"/>
      <c r="GYL42" s="223"/>
      <c r="GYM42" s="223"/>
      <c r="GYN42" s="223"/>
      <c r="GYO42" s="223"/>
      <c r="GYP42" s="223"/>
      <c r="GYQ42" s="223"/>
      <c r="GYR42" s="223"/>
      <c r="GYS42" s="223"/>
      <c r="GYT42" s="223"/>
      <c r="GYU42" s="223"/>
      <c r="GYV42" s="223"/>
      <c r="GYW42" s="223"/>
      <c r="GYX42" s="223"/>
      <c r="GYY42" s="223"/>
      <c r="GYZ42" s="223"/>
      <c r="GZA42" s="223"/>
      <c r="GZB42" s="223"/>
      <c r="GZC42" s="223"/>
      <c r="GZD42" s="223"/>
      <c r="GZE42" s="223"/>
      <c r="GZF42" s="223"/>
      <c r="GZG42" s="223"/>
      <c r="GZH42" s="223"/>
      <c r="GZI42" s="223"/>
      <c r="GZJ42" s="223"/>
      <c r="GZK42" s="223"/>
      <c r="GZL42" s="223"/>
      <c r="GZM42" s="223"/>
      <c r="GZN42" s="223"/>
      <c r="GZO42" s="223"/>
      <c r="GZP42" s="223"/>
      <c r="GZQ42" s="223"/>
      <c r="GZR42" s="223"/>
      <c r="GZS42" s="223"/>
      <c r="GZT42" s="223"/>
      <c r="GZU42" s="223"/>
      <c r="GZV42" s="223"/>
      <c r="GZW42" s="223"/>
      <c r="GZX42" s="223"/>
      <c r="GZY42" s="223"/>
      <c r="GZZ42" s="223"/>
      <c r="HAA42" s="223"/>
      <c r="HAB42" s="223"/>
      <c r="HAC42" s="223"/>
      <c r="HAD42" s="223"/>
      <c r="HAE42" s="223"/>
      <c r="HAF42" s="223"/>
      <c r="HAG42" s="223"/>
      <c r="HAH42" s="223"/>
      <c r="HAI42" s="223"/>
      <c r="HAJ42" s="223"/>
      <c r="HAK42" s="223"/>
      <c r="HAL42" s="223"/>
      <c r="HAM42" s="223"/>
      <c r="HAN42" s="223"/>
      <c r="HAO42" s="223"/>
      <c r="HAP42" s="223"/>
      <c r="HAQ42" s="223"/>
      <c r="HAR42" s="223"/>
      <c r="HAS42" s="223"/>
      <c r="HAT42" s="223"/>
      <c r="HAU42" s="223"/>
      <c r="HAV42" s="223"/>
      <c r="HAW42" s="223"/>
      <c r="HAX42" s="223"/>
      <c r="HAY42" s="223"/>
      <c r="HAZ42" s="223"/>
      <c r="HBA42" s="223"/>
      <c r="HBB42" s="223"/>
      <c r="HBC42" s="223"/>
      <c r="HBD42" s="223"/>
      <c r="HBE42" s="223"/>
      <c r="HBF42" s="223"/>
      <c r="HBG42" s="223"/>
      <c r="HBH42" s="223"/>
      <c r="HBI42" s="223"/>
      <c r="HBJ42" s="223"/>
      <c r="HBK42" s="223"/>
      <c r="HBL42" s="223"/>
      <c r="HBM42" s="223"/>
      <c r="HBN42" s="223"/>
      <c r="HBO42" s="223"/>
      <c r="HBP42" s="223"/>
      <c r="HBQ42" s="223"/>
      <c r="HBR42" s="223"/>
      <c r="HBS42" s="223"/>
      <c r="HBT42" s="223"/>
      <c r="HBU42" s="223"/>
      <c r="HBV42" s="223"/>
      <c r="HBW42" s="223"/>
      <c r="HBX42" s="223"/>
      <c r="HBY42" s="223"/>
      <c r="HBZ42" s="223"/>
      <c r="HCA42" s="223"/>
      <c r="HCB42" s="223"/>
      <c r="HCC42" s="223"/>
      <c r="HCD42" s="223"/>
      <c r="HCE42" s="223"/>
      <c r="HCF42" s="223"/>
      <c r="HCG42" s="223"/>
      <c r="HCH42" s="223"/>
      <c r="HCI42" s="223"/>
      <c r="HCJ42" s="223"/>
      <c r="HCK42" s="223"/>
      <c r="HCL42" s="223"/>
      <c r="HCM42" s="223"/>
      <c r="HCN42" s="223"/>
      <c r="HCO42" s="223"/>
      <c r="HCP42" s="223"/>
      <c r="HCQ42" s="223"/>
      <c r="HCR42" s="223"/>
      <c r="HCS42" s="223"/>
      <c r="HCT42" s="223"/>
      <c r="HCU42" s="223"/>
      <c r="HCV42" s="223"/>
      <c r="HCW42" s="223"/>
      <c r="HCX42" s="223"/>
      <c r="HCY42" s="223"/>
      <c r="HCZ42" s="223"/>
      <c r="HDA42" s="223"/>
      <c r="HDB42" s="223"/>
      <c r="HDC42" s="223"/>
      <c r="HDD42" s="223"/>
      <c r="HDE42" s="223"/>
      <c r="HDF42" s="223"/>
      <c r="HDG42" s="223"/>
      <c r="HDH42" s="223"/>
      <c r="HDI42" s="223"/>
      <c r="HDJ42" s="223"/>
      <c r="HDK42" s="223"/>
      <c r="HDL42" s="223"/>
      <c r="HDM42" s="223"/>
      <c r="HDN42" s="223"/>
      <c r="HDO42" s="223"/>
      <c r="HDP42" s="223"/>
      <c r="HDQ42" s="223"/>
      <c r="HDR42" s="223"/>
      <c r="HDS42" s="223"/>
      <c r="HDT42" s="223"/>
      <c r="HDU42" s="223"/>
      <c r="HDV42" s="223"/>
      <c r="HDW42" s="223"/>
      <c r="HDX42" s="223"/>
      <c r="HDY42" s="223"/>
      <c r="HDZ42" s="223"/>
      <c r="HEA42" s="223"/>
      <c r="HEB42" s="223"/>
      <c r="HEC42" s="223"/>
      <c r="HED42" s="223"/>
      <c r="HEE42" s="223"/>
      <c r="HEF42" s="223"/>
      <c r="HEG42" s="223"/>
      <c r="HEH42" s="223"/>
      <c r="HEI42" s="223"/>
      <c r="HEJ42" s="223"/>
      <c r="HEK42" s="223"/>
      <c r="HEL42" s="223"/>
      <c r="HEM42" s="223"/>
      <c r="HEN42" s="223"/>
      <c r="HEO42" s="223"/>
      <c r="HEP42" s="223"/>
      <c r="HEQ42" s="223"/>
      <c r="HER42" s="223"/>
      <c r="HES42" s="223"/>
      <c r="HET42" s="223"/>
      <c r="HEU42" s="223"/>
      <c r="HEV42" s="223"/>
      <c r="HEW42" s="223"/>
      <c r="HEX42" s="223"/>
      <c r="HEY42" s="223"/>
      <c r="HEZ42" s="223"/>
      <c r="HFA42" s="223"/>
      <c r="HFB42" s="223"/>
      <c r="HFC42" s="223"/>
      <c r="HFD42" s="223"/>
      <c r="HFE42" s="223"/>
      <c r="HFF42" s="223"/>
      <c r="HFG42" s="223"/>
      <c r="HFH42" s="223"/>
      <c r="HFI42" s="223"/>
      <c r="HFJ42" s="223"/>
      <c r="HFK42" s="223"/>
      <c r="HFL42" s="223"/>
      <c r="HFM42" s="223"/>
      <c r="HFN42" s="223"/>
      <c r="HFO42" s="223"/>
      <c r="HFP42" s="223"/>
      <c r="HFQ42" s="223"/>
      <c r="HFR42" s="223"/>
      <c r="HFS42" s="223"/>
      <c r="HFT42" s="223"/>
      <c r="HFU42" s="223"/>
      <c r="HFV42" s="223"/>
      <c r="HFW42" s="223"/>
      <c r="HFX42" s="223"/>
      <c r="HFY42" s="223"/>
      <c r="HFZ42" s="223"/>
      <c r="HGA42" s="223"/>
      <c r="HGB42" s="223"/>
      <c r="HGC42" s="223"/>
      <c r="HGD42" s="223"/>
      <c r="HGE42" s="223"/>
      <c r="HGF42" s="223"/>
      <c r="HGG42" s="223"/>
      <c r="HGH42" s="223"/>
      <c r="HGI42" s="223"/>
      <c r="HGJ42" s="223"/>
      <c r="HGK42" s="223"/>
      <c r="HGL42" s="223"/>
      <c r="HGM42" s="223"/>
      <c r="HGN42" s="223"/>
      <c r="HGO42" s="223"/>
      <c r="HGP42" s="223"/>
      <c r="HGQ42" s="223"/>
      <c r="HGR42" s="223"/>
      <c r="HGS42" s="223"/>
      <c r="HGT42" s="223"/>
      <c r="HGU42" s="223"/>
      <c r="HGV42" s="223"/>
      <c r="HGW42" s="223"/>
      <c r="HGX42" s="223"/>
      <c r="HGY42" s="223"/>
      <c r="HGZ42" s="223"/>
      <c r="HHA42" s="223"/>
      <c r="HHB42" s="223"/>
      <c r="HHC42" s="223"/>
      <c r="HHD42" s="223"/>
      <c r="HHE42" s="223"/>
      <c r="HHF42" s="223"/>
      <c r="HHG42" s="223"/>
      <c r="HHH42" s="223"/>
      <c r="HHI42" s="223"/>
      <c r="HHJ42" s="223"/>
      <c r="HHK42" s="223"/>
      <c r="HHL42" s="223"/>
      <c r="HHM42" s="223"/>
      <c r="HHN42" s="223"/>
      <c r="HHO42" s="223"/>
      <c r="HHP42" s="223"/>
      <c r="HHQ42" s="223"/>
      <c r="HHR42" s="223"/>
      <c r="HHS42" s="223"/>
      <c r="HHT42" s="223"/>
      <c r="HHU42" s="223"/>
      <c r="HHV42" s="223"/>
      <c r="HHW42" s="223"/>
      <c r="HHX42" s="223"/>
      <c r="HHY42" s="223"/>
      <c r="HHZ42" s="223"/>
      <c r="HIA42" s="223"/>
      <c r="HIB42" s="223"/>
      <c r="HIC42" s="223"/>
      <c r="HID42" s="223"/>
      <c r="HIE42" s="223"/>
      <c r="HIF42" s="223"/>
      <c r="HIG42" s="223"/>
      <c r="HIH42" s="223"/>
      <c r="HII42" s="223"/>
      <c r="HIJ42" s="223"/>
      <c r="HIK42" s="223"/>
      <c r="HIL42" s="223"/>
      <c r="HIM42" s="223"/>
      <c r="HIN42" s="223"/>
      <c r="HIO42" s="223"/>
      <c r="HIP42" s="223"/>
      <c r="HIQ42" s="223"/>
      <c r="HIR42" s="223"/>
      <c r="HIS42" s="223"/>
      <c r="HIT42" s="223"/>
      <c r="HIU42" s="223"/>
      <c r="HIV42" s="223"/>
      <c r="HIW42" s="223"/>
      <c r="HIX42" s="223"/>
      <c r="HIY42" s="223"/>
      <c r="HIZ42" s="223"/>
      <c r="HJA42" s="223"/>
      <c r="HJB42" s="223"/>
      <c r="HJC42" s="223"/>
      <c r="HJD42" s="223"/>
      <c r="HJE42" s="223"/>
      <c r="HJF42" s="223"/>
      <c r="HJG42" s="223"/>
      <c r="HJH42" s="223"/>
      <c r="HJI42" s="223"/>
      <c r="HJJ42" s="223"/>
      <c r="HJK42" s="223"/>
      <c r="HJL42" s="223"/>
      <c r="HJM42" s="223"/>
      <c r="HJN42" s="223"/>
      <c r="HJO42" s="223"/>
      <c r="HJP42" s="223"/>
      <c r="HJQ42" s="223"/>
      <c r="HJR42" s="223"/>
      <c r="HJS42" s="223"/>
      <c r="HJT42" s="223"/>
      <c r="HJU42" s="223"/>
      <c r="HJV42" s="223"/>
      <c r="HJW42" s="223"/>
      <c r="HJX42" s="223"/>
      <c r="HJY42" s="223"/>
      <c r="HJZ42" s="223"/>
      <c r="HKA42" s="223"/>
      <c r="HKB42" s="223"/>
      <c r="HKC42" s="223"/>
      <c r="HKD42" s="223"/>
      <c r="HKE42" s="223"/>
      <c r="HKF42" s="223"/>
      <c r="HKG42" s="223"/>
      <c r="HKH42" s="223"/>
      <c r="HKI42" s="223"/>
      <c r="HKJ42" s="223"/>
      <c r="HKK42" s="223"/>
      <c r="HKL42" s="223"/>
      <c r="HKM42" s="223"/>
      <c r="HKN42" s="223"/>
      <c r="HKO42" s="223"/>
      <c r="HKP42" s="223"/>
      <c r="HKQ42" s="223"/>
      <c r="HKR42" s="223"/>
      <c r="HKS42" s="223"/>
      <c r="HKT42" s="223"/>
      <c r="HKU42" s="223"/>
      <c r="HKV42" s="223"/>
      <c r="HKW42" s="223"/>
      <c r="HKX42" s="223"/>
      <c r="HKY42" s="223"/>
      <c r="HKZ42" s="223"/>
      <c r="HLA42" s="223"/>
      <c r="HLB42" s="223"/>
      <c r="HLC42" s="223"/>
      <c r="HLD42" s="223"/>
      <c r="HLE42" s="223"/>
      <c r="HLF42" s="223"/>
      <c r="HLG42" s="223"/>
      <c r="HLH42" s="223"/>
      <c r="HLI42" s="223"/>
      <c r="HLJ42" s="223"/>
      <c r="HLK42" s="223"/>
      <c r="HLL42" s="223"/>
      <c r="HLM42" s="223"/>
      <c r="HLN42" s="223"/>
      <c r="HLO42" s="223"/>
      <c r="HLP42" s="223"/>
      <c r="HLQ42" s="223"/>
      <c r="HLR42" s="223"/>
      <c r="HLS42" s="223"/>
      <c r="HLT42" s="223"/>
      <c r="HLU42" s="223"/>
      <c r="HLV42" s="223"/>
      <c r="HLW42" s="223"/>
      <c r="HLX42" s="223"/>
      <c r="HLY42" s="223"/>
      <c r="HLZ42" s="223"/>
      <c r="HMA42" s="223"/>
      <c r="HMB42" s="223"/>
      <c r="HMC42" s="223"/>
      <c r="HMD42" s="223"/>
      <c r="HME42" s="223"/>
      <c r="HMF42" s="223"/>
      <c r="HMG42" s="223"/>
      <c r="HMH42" s="223"/>
      <c r="HMI42" s="223"/>
      <c r="HMJ42" s="223"/>
      <c r="HMK42" s="223"/>
      <c r="HML42" s="223"/>
      <c r="HMM42" s="223"/>
      <c r="HMN42" s="223"/>
      <c r="HMO42" s="223"/>
      <c r="HMP42" s="223"/>
      <c r="HMQ42" s="223"/>
      <c r="HMR42" s="223"/>
      <c r="HMS42" s="223"/>
      <c r="HMT42" s="223"/>
      <c r="HMU42" s="223"/>
      <c r="HMV42" s="223"/>
      <c r="HMW42" s="223"/>
      <c r="HMX42" s="223"/>
      <c r="HMY42" s="223"/>
      <c r="HMZ42" s="223"/>
      <c r="HNA42" s="223"/>
      <c r="HNB42" s="223"/>
      <c r="HNC42" s="223"/>
      <c r="HND42" s="223"/>
      <c r="HNE42" s="223"/>
      <c r="HNF42" s="223"/>
      <c r="HNG42" s="223"/>
      <c r="HNH42" s="223"/>
      <c r="HNI42" s="223"/>
      <c r="HNJ42" s="223"/>
      <c r="HNK42" s="223"/>
      <c r="HNL42" s="223"/>
      <c r="HNM42" s="223"/>
      <c r="HNN42" s="223"/>
      <c r="HNO42" s="223"/>
      <c r="HNP42" s="223"/>
      <c r="HNQ42" s="223"/>
      <c r="HNR42" s="223"/>
      <c r="HNS42" s="223"/>
      <c r="HNT42" s="223"/>
      <c r="HNU42" s="223"/>
      <c r="HNV42" s="223"/>
      <c r="HNW42" s="223"/>
      <c r="HNX42" s="223"/>
      <c r="HNY42" s="223"/>
      <c r="HNZ42" s="223"/>
      <c r="HOA42" s="223"/>
      <c r="HOB42" s="223"/>
      <c r="HOC42" s="223"/>
      <c r="HOD42" s="223"/>
      <c r="HOE42" s="223"/>
      <c r="HOF42" s="223"/>
      <c r="HOG42" s="223"/>
      <c r="HOH42" s="223"/>
      <c r="HOI42" s="223"/>
      <c r="HOJ42" s="223"/>
      <c r="HOK42" s="223"/>
      <c r="HOL42" s="223"/>
      <c r="HOM42" s="223"/>
      <c r="HON42" s="223"/>
      <c r="HOO42" s="223"/>
      <c r="HOP42" s="223"/>
      <c r="HOQ42" s="223"/>
      <c r="HOR42" s="223"/>
      <c r="HOS42" s="223"/>
      <c r="HOT42" s="223"/>
      <c r="HOU42" s="223"/>
      <c r="HOV42" s="223"/>
      <c r="HOW42" s="223"/>
      <c r="HOX42" s="223"/>
      <c r="HOY42" s="223"/>
      <c r="HOZ42" s="223"/>
      <c r="HPA42" s="223"/>
      <c r="HPB42" s="223"/>
      <c r="HPC42" s="223"/>
      <c r="HPD42" s="223"/>
      <c r="HPE42" s="223"/>
      <c r="HPF42" s="223"/>
      <c r="HPG42" s="223"/>
      <c r="HPH42" s="223"/>
      <c r="HPI42" s="223"/>
      <c r="HPJ42" s="223"/>
      <c r="HPK42" s="223"/>
      <c r="HPL42" s="223"/>
      <c r="HPM42" s="223"/>
      <c r="HPN42" s="223"/>
      <c r="HPO42" s="223"/>
      <c r="HPP42" s="223"/>
      <c r="HPQ42" s="223"/>
      <c r="HPR42" s="223"/>
      <c r="HPS42" s="223"/>
      <c r="HPT42" s="223"/>
      <c r="HPU42" s="223"/>
      <c r="HPV42" s="223"/>
      <c r="HPW42" s="223"/>
      <c r="HPX42" s="223"/>
      <c r="HPY42" s="223"/>
      <c r="HPZ42" s="223"/>
      <c r="HQA42" s="223"/>
      <c r="HQB42" s="223"/>
      <c r="HQC42" s="223"/>
      <c r="HQD42" s="223"/>
      <c r="HQE42" s="223"/>
      <c r="HQF42" s="223"/>
      <c r="HQG42" s="223"/>
      <c r="HQH42" s="223"/>
      <c r="HQI42" s="223"/>
      <c r="HQJ42" s="223"/>
      <c r="HQK42" s="223"/>
      <c r="HQL42" s="223"/>
      <c r="HQM42" s="223"/>
      <c r="HQN42" s="223"/>
      <c r="HQO42" s="223"/>
      <c r="HQP42" s="223"/>
      <c r="HQQ42" s="223"/>
      <c r="HQR42" s="223"/>
      <c r="HQS42" s="223"/>
      <c r="HQT42" s="223"/>
      <c r="HQU42" s="223"/>
      <c r="HQV42" s="223"/>
      <c r="HQW42" s="223"/>
      <c r="HQX42" s="223"/>
      <c r="HQY42" s="223"/>
      <c r="HQZ42" s="223"/>
      <c r="HRA42" s="223"/>
      <c r="HRB42" s="223"/>
      <c r="HRC42" s="223"/>
      <c r="HRD42" s="223"/>
      <c r="HRE42" s="223"/>
      <c r="HRF42" s="223"/>
      <c r="HRG42" s="223"/>
      <c r="HRH42" s="223"/>
      <c r="HRI42" s="223"/>
      <c r="HRJ42" s="223"/>
      <c r="HRK42" s="223"/>
      <c r="HRL42" s="223"/>
      <c r="HRM42" s="223"/>
      <c r="HRN42" s="223"/>
      <c r="HRO42" s="223"/>
      <c r="HRP42" s="223"/>
      <c r="HRQ42" s="223"/>
      <c r="HRR42" s="223"/>
      <c r="HRS42" s="223"/>
      <c r="HRT42" s="223"/>
      <c r="HRU42" s="223"/>
      <c r="HRV42" s="223"/>
      <c r="HRW42" s="223"/>
      <c r="HRX42" s="223"/>
      <c r="HRY42" s="223"/>
      <c r="HRZ42" s="223"/>
      <c r="HSA42" s="223"/>
      <c r="HSB42" s="223"/>
      <c r="HSC42" s="223"/>
      <c r="HSD42" s="223"/>
      <c r="HSE42" s="223"/>
      <c r="HSF42" s="223"/>
      <c r="HSG42" s="223"/>
      <c r="HSH42" s="223"/>
      <c r="HSI42" s="223"/>
      <c r="HSJ42" s="223"/>
      <c r="HSK42" s="223"/>
      <c r="HSL42" s="223"/>
      <c r="HSM42" s="223"/>
      <c r="HSN42" s="223"/>
      <c r="HSO42" s="223"/>
      <c r="HSP42" s="223"/>
      <c r="HSQ42" s="223"/>
      <c r="HSR42" s="223"/>
      <c r="HSS42" s="223"/>
      <c r="HST42" s="223"/>
      <c r="HSU42" s="223"/>
      <c r="HSV42" s="223"/>
      <c r="HSW42" s="223"/>
      <c r="HSX42" s="223"/>
      <c r="HSY42" s="223"/>
      <c r="HSZ42" s="223"/>
      <c r="HTA42" s="223"/>
      <c r="HTB42" s="223"/>
      <c r="HTC42" s="223"/>
      <c r="HTD42" s="223"/>
      <c r="HTE42" s="223"/>
      <c r="HTF42" s="223"/>
      <c r="HTG42" s="223"/>
      <c r="HTH42" s="223"/>
      <c r="HTI42" s="223"/>
      <c r="HTJ42" s="223"/>
      <c r="HTK42" s="223"/>
      <c r="HTL42" s="223"/>
      <c r="HTM42" s="223"/>
      <c r="HTN42" s="223"/>
      <c r="HTO42" s="223"/>
      <c r="HTP42" s="223"/>
      <c r="HTQ42" s="223"/>
      <c r="HTR42" s="223"/>
      <c r="HTS42" s="223"/>
      <c r="HTT42" s="223"/>
      <c r="HTU42" s="223"/>
      <c r="HTV42" s="223"/>
      <c r="HTW42" s="223"/>
      <c r="HTX42" s="223"/>
      <c r="HTY42" s="223"/>
      <c r="HTZ42" s="223"/>
      <c r="HUA42" s="223"/>
      <c r="HUB42" s="223"/>
      <c r="HUC42" s="223"/>
      <c r="HUD42" s="223"/>
      <c r="HUE42" s="223"/>
      <c r="HUF42" s="223"/>
      <c r="HUG42" s="223"/>
      <c r="HUH42" s="223"/>
      <c r="HUI42" s="223"/>
      <c r="HUJ42" s="223"/>
      <c r="HUK42" s="223"/>
      <c r="HUL42" s="223"/>
      <c r="HUM42" s="223"/>
      <c r="HUN42" s="223"/>
      <c r="HUO42" s="223"/>
      <c r="HUP42" s="223"/>
      <c r="HUQ42" s="223"/>
      <c r="HUR42" s="223"/>
      <c r="HUS42" s="223"/>
      <c r="HUT42" s="223"/>
      <c r="HUU42" s="223"/>
      <c r="HUV42" s="223"/>
      <c r="HUW42" s="223"/>
      <c r="HUX42" s="223"/>
      <c r="HUY42" s="223"/>
      <c r="HUZ42" s="223"/>
      <c r="HVA42" s="223"/>
      <c r="HVB42" s="223"/>
      <c r="HVC42" s="223"/>
      <c r="HVD42" s="223"/>
      <c r="HVE42" s="223"/>
      <c r="HVF42" s="223"/>
      <c r="HVG42" s="223"/>
      <c r="HVH42" s="223"/>
      <c r="HVI42" s="223"/>
      <c r="HVJ42" s="223"/>
      <c r="HVK42" s="223"/>
      <c r="HVL42" s="223"/>
      <c r="HVM42" s="223"/>
      <c r="HVN42" s="223"/>
      <c r="HVO42" s="223"/>
      <c r="HVP42" s="223"/>
      <c r="HVQ42" s="223"/>
      <c r="HVR42" s="223"/>
      <c r="HVS42" s="223"/>
      <c r="HVT42" s="223"/>
      <c r="HVU42" s="223"/>
      <c r="HVV42" s="223"/>
      <c r="HVW42" s="223"/>
      <c r="HVX42" s="223"/>
      <c r="HVY42" s="223"/>
      <c r="HVZ42" s="223"/>
      <c r="HWA42" s="223"/>
      <c r="HWB42" s="223"/>
      <c r="HWC42" s="223"/>
      <c r="HWD42" s="223"/>
      <c r="HWE42" s="223"/>
      <c r="HWF42" s="223"/>
      <c r="HWG42" s="223"/>
      <c r="HWH42" s="223"/>
      <c r="HWI42" s="223"/>
      <c r="HWJ42" s="223"/>
      <c r="HWK42" s="223"/>
      <c r="HWL42" s="223"/>
      <c r="HWM42" s="223"/>
      <c r="HWN42" s="223"/>
      <c r="HWO42" s="223"/>
      <c r="HWP42" s="223"/>
      <c r="HWQ42" s="223"/>
      <c r="HWR42" s="223"/>
      <c r="HWS42" s="223"/>
      <c r="HWT42" s="223"/>
      <c r="HWU42" s="223"/>
      <c r="HWV42" s="223"/>
      <c r="HWW42" s="223"/>
      <c r="HWX42" s="223"/>
      <c r="HWY42" s="223"/>
      <c r="HWZ42" s="223"/>
      <c r="HXA42" s="223"/>
      <c r="HXB42" s="223"/>
      <c r="HXC42" s="223"/>
      <c r="HXD42" s="223"/>
      <c r="HXE42" s="223"/>
      <c r="HXF42" s="223"/>
      <c r="HXG42" s="223"/>
      <c r="HXH42" s="223"/>
      <c r="HXI42" s="223"/>
      <c r="HXJ42" s="223"/>
      <c r="HXK42" s="223"/>
      <c r="HXL42" s="223"/>
      <c r="HXM42" s="223"/>
      <c r="HXN42" s="223"/>
      <c r="HXO42" s="223"/>
      <c r="HXP42" s="223"/>
      <c r="HXQ42" s="223"/>
      <c r="HXR42" s="223"/>
      <c r="HXS42" s="223"/>
      <c r="HXT42" s="223"/>
      <c r="HXU42" s="223"/>
      <c r="HXV42" s="223"/>
      <c r="HXW42" s="223"/>
      <c r="HXX42" s="223"/>
      <c r="HXY42" s="223"/>
      <c r="HXZ42" s="223"/>
      <c r="HYA42" s="223"/>
      <c r="HYB42" s="223"/>
      <c r="HYC42" s="223"/>
      <c r="HYD42" s="223"/>
      <c r="HYE42" s="223"/>
      <c r="HYF42" s="223"/>
      <c r="HYG42" s="223"/>
      <c r="HYH42" s="223"/>
      <c r="HYI42" s="223"/>
      <c r="HYJ42" s="223"/>
      <c r="HYK42" s="223"/>
      <c r="HYL42" s="223"/>
      <c r="HYM42" s="223"/>
      <c r="HYN42" s="223"/>
      <c r="HYO42" s="223"/>
      <c r="HYP42" s="223"/>
      <c r="HYQ42" s="223"/>
      <c r="HYR42" s="223"/>
      <c r="HYS42" s="223"/>
      <c r="HYT42" s="223"/>
      <c r="HYU42" s="223"/>
      <c r="HYV42" s="223"/>
      <c r="HYW42" s="223"/>
      <c r="HYX42" s="223"/>
      <c r="HYY42" s="223"/>
      <c r="HYZ42" s="223"/>
      <c r="HZA42" s="223"/>
      <c r="HZB42" s="223"/>
      <c r="HZC42" s="223"/>
      <c r="HZD42" s="223"/>
      <c r="HZE42" s="223"/>
      <c r="HZF42" s="223"/>
      <c r="HZG42" s="223"/>
      <c r="HZH42" s="223"/>
      <c r="HZI42" s="223"/>
      <c r="HZJ42" s="223"/>
      <c r="HZK42" s="223"/>
      <c r="HZL42" s="223"/>
      <c r="HZM42" s="223"/>
      <c r="HZN42" s="223"/>
      <c r="HZO42" s="223"/>
      <c r="HZP42" s="223"/>
      <c r="HZQ42" s="223"/>
      <c r="HZR42" s="223"/>
      <c r="HZS42" s="223"/>
      <c r="HZT42" s="223"/>
      <c r="HZU42" s="223"/>
      <c r="HZV42" s="223"/>
      <c r="HZW42" s="223"/>
      <c r="HZX42" s="223"/>
      <c r="HZY42" s="223"/>
      <c r="HZZ42" s="223"/>
      <c r="IAA42" s="223"/>
      <c r="IAB42" s="223"/>
      <c r="IAC42" s="223"/>
      <c r="IAD42" s="223"/>
      <c r="IAE42" s="223"/>
      <c r="IAF42" s="223"/>
      <c r="IAG42" s="223"/>
      <c r="IAH42" s="223"/>
      <c r="IAI42" s="223"/>
      <c r="IAJ42" s="223"/>
      <c r="IAK42" s="223"/>
      <c r="IAL42" s="223"/>
      <c r="IAM42" s="223"/>
      <c r="IAN42" s="223"/>
      <c r="IAO42" s="223"/>
      <c r="IAP42" s="223"/>
      <c r="IAQ42" s="223"/>
      <c r="IAR42" s="223"/>
      <c r="IAS42" s="223"/>
      <c r="IAT42" s="223"/>
      <c r="IAU42" s="223"/>
      <c r="IAV42" s="223"/>
      <c r="IAW42" s="223"/>
      <c r="IAX42" s="223"/>
      <c r="IAY42" s="223"/>
      <c r="IAZ42" s="223"/>
      <c r="IBA42" s="223"/>
      <c r="IBB42" s="223"/>
      <c r="IBC42" s="223"/>
      <c r="IBD42" s="223"/>
      <c r="IBE42" s="223"/>
      <c r="IBF42" s="223"/>
      <c r="IBG42" s="223"/>
      <c r="IBH42" s="223"/>
      <c r="IBI42" s="223"/>
      <c r="IBJ42" s="223"/>
      <c r="IBK42" s="223"/>
      <c r="IBL42" s="223"/>
      <c r="IBM42" s="223"/>
      <c r="IBN42" s="223"/>
      <c r="IBO42" s="223"/>
      <c r="IBP42" s="223"/>
      <c r="IBQ42" s="223"/>
      <c r="IBR42" s="223"/>
      <c r="IBS42" s="223"/>
      <c r="IBT42" s="223"/>
      <c r="IBU42" s="223"/>
      <c r="IBV42" s="223"/>
      <c r="IBW42" s="223"/>
      <c r="IBX42" s="223"/>
      <c r="IBY42" s="223"/>
      <c r="IBZ42" s="223"/>
      <c r="ICA42" s="223"/>
      <c r="ICB42" s="223"/>
      <c r="ICC42" s="223"/>
      <c r="ICD42" s="223"/>
      <c r="ICE42" s="223"/>
      <c r="ICF42" s="223"/>
      <c r="ICG42" s="223"/>
      <c r="ICH42" s="223"/>
      <c r="ICI42" s="223"/>
      <c r="ICJ42" s="223"/>
      <c r="ICK42" s="223"/>
      <c r="ICL42" s="223"/>
      <c r="ICM42" s="223"/>
      <c r="ICN42" s="223"/>
      <c r="ICO42" s="223"/>
      <c r="ICP42" s="223"/>
      <c r="ICQ42" s="223"/>
      <c r="ICR42" s="223"/>
      <c r="ICS42" s="223"/>
      <c r="ICT42" s="223"/>
      <c r="ICU42" s="223"/>
      <c r="ICV42" s="223"/>
      <c r="ICW42" s="223"/>
      <c r="ICX42" s="223"/>
      <c r="ICY42" s="223"/>
      <c r="ICZ42" s="223"/>
      <c r="IDA42" s="223"/>
      <c r="IDB42" s="223"/>
      <c r="IDC42" s="223"/>
      <c r="IDD42" s="223"/>
      <c r="IDE42" s="223"/>
      <c r="IDF42" s="223"/>
      <c r="IDG42" s="223"/>
      <c r="IDH42" s="223"/>
      <c r="IDI42" s="223"/>
      <c r="IDJ42" s="223"/>
      <c r="IDK42" s="223"/>
      <c r="IDL42" s="223"/>
      <c r="IDM42" s="223"/>
      <c r="IDN42" s="223"/>
      <c r="IDO42" s="223"/>
      <c r="IDP42" s="223"/>
      <c r="IDQ42" s="223"/>
      <c r="IDR42" s="223"/>
      <c r="IDS42" s="223"/>
      <c r="IDT42" s="223"/>
      <c r="IDU42" s="223"/>
      <c r="IDV42" s="223"/>
      <c r="IDW42" s="223"/>
      <c r="IDX42" s="223"/>
      <c r="IDY42" s="223"/>
      <c r="IDZ42" s="223"/>
      <c r="IEA42" s="223"/>
      <c r="IEB42" s="223"/>
      <c r="IEC42" s="223"/>
      <c r="IED42" s="223"/>
      <c r="IEE42" s="223"/>
      <c r="IEF42" s="223"/>
      <c r="IEG42" s="223"/>
      <c r="IEH42" s="223"/>
      <c r="IEI42" s="223"/>
      <c r="IEJ42" s="223"/>
      <c r="IEK42" s="223"/>
      <c r="IEL42" s="223"/>
      <c r="IEM42" s="223"/>
      <c r="IEN42" s="223"/>
      <c r="IEO42" s="223"/>
      <c r="IEP42" s="223"/>
      <c r="IEQ42" s="223"/>
      <c r="IER42" s="223"/>
      <c r="IES42" s="223"/>
      <c r="IET42" s="223"/>
      <c r="IEU42" s="223"/>
      <c r="IEV42" s="223"/>
      <c r="IEW42" s="223"/>
      <c r="IEX42" s="223"/>
      <c r="IEY42" s="223"/>
      <c r="IEZ42" s="223"/>
      <c r="IFA42" s="223"/>
      <c r="IFB42" s="223"/>
      <c r="IFC42" s="223"/>
      <c r="IFD42" s="223"/>
      <c r="IFE42" s="223"/>
      <c r="IFF42" s="223"/>
      <c r="IFG42" s="223"/>
      <c r="IFH42" s="223"/>
      <c r="IFI42" s="223"/>
      <c r="IFJ42" s="223"/>
      <c r="IFK42" s="223"/>
      <c r="IFL42" s="223"/>
      <c r="IFM42" s="223"/>
      <c r="IFN42" s="223"/>
      <c r="IFO42" s="223"/>
      <c r="IFP42" s="223"/>
      <c r="IFQ42" s="223"/>
      <c r="IFR42" s="223"/>
      <c r="IFS42" s="223"/>
      <c r="IFT42" s="223"/>
      <c r="IFU42" s="223"/>
      <c r="IFV42" s="223"/>
      <c r="IFW42" s="223"/>
      <c r="IFX42" s="223"/>
      <c r="IFY42" s="223"/>
      <c r="IFZ42" s="223"/>
      <c r="IGA42" s="223"/>
      <c r="IGB42" s="223"/>
      <c r="IGC42" s="223"/>
      <c r="IGD42" s="223"/>
      <c r="IGE42" s="223"/>
      <c r="IGF42" s="223"/>
      <c r="IGG42" s="223"/>
      <c r="IGH42" s="223"/>
      <c r="IGI42" s="223"/>
      <c r="IGJ42" s="223"/>
      <c r="IGK42" s="223"/>
      <c r="IGL42" s="223"/>
      <c r="IGM42" s="223"/>
      <c r="IGN42" s="223"/>
      <c r="IGO42" s="223"/>
      <c r="IGP42" s="223"/>
      <c r="IGQ42" s="223"/>
      <c r="IGR42" s="223"/>
      <c r="IGS42" s="223"/>
      <c r="IGT42" s="223"/>
      <c r="IGU42" s="223"/>
      <c r="IGV42" s="223"/>
      <c r="IGW42" s="223"/>
      <c r="IGX42" s="223"/>
      <c r="IGY42" s="223"/>
      <c r="IGZ42" s="223"/>
      <c r="IHA42" s="223"/>
      <c r="IHB42" s="223"/>
      <c r="IHC42" s="223"/>
      <c r="IHD42" s="223"/>
      <c r="IHE42" s="223"/>
      <c r="IHF42" s="223"/>
      <c r="IHG42" s="223"/>
      <c r="IHH42" s="223"/>
      <c r="IHI42" s="223"/>
      <c r="IHJ42" s="223"/>
      <c r="IHK42" s="223"/>
      <c r="IHL42" s="223"/>
      <c r="IHM42" s="223"/>
      <c r="IHN42" s="223"/>
      <c r="IHO42" s="223"/>
      <c r="IHP42" s="223"/>
      <c r="IHQ42" s="223"/>
      <c r="IHR42" s="223"/>
      <c r="IHS42" s="223"/>
      <c r="IHT42" s="223"/>
      <c r="IHU42" s="223"/>
      <c r="IHV42" s="223"/>
      <c r="IHW42" s="223"/>
      <c r="IHX42" s="223"/>
      <c r="IHY42" s="223"/>
      <c r="IHZ42" s="223"/>
      <c r="IIA42" s="223"/>
      <c r="IIB42" s="223"/>
      <c r="IIC42" s="223"/>
      <c r="IID42" s="223"/>
      <c r="IIE42" s="223"/>
      <c r="IIF42" s="223"/>
      <c r="IIG42" s="223"/>
      <c r="IIH42" s="223"/>
      <c r="III42" s="223"/>
      <c r="IIJ42" s="223"/>
      <c r="IIK42" s="223"/>
      <c r="IIL42" s="223"/>
      <c r="IIM42" s="223"/>
      <c r="IIN42" s="223"/>
      <c r="IIO42" s="223"/>
      <c r="IIP42" s="223"/>
      <c r="IIQ42" s="223"/>
      <c r="IIR42" s="223"/>
      <c r="IIS42" s="223"/>
      <c r="IIT42" s="223"/>
      <c r="IIU42" s="223"/>
      <c r="IIV42" s="223"/>
      <c r="IIW42" s="223"/>
      <c r="IIX42" s="223"/>
      <c r="IIY42" s="223"/>
      <c r="IIZ42" s="223"/>
      <c r="IJA42" s="223"/>
      <c r="IJB42" s="223"/>
      <c r="IJC42" s="223"/>
      <c r="IJD42" s="223"/>
      <c r="IJE42" s="223"/>
      <c r="IJF42" s="223"/>
      <c r="IJG42" s="223"/>
      <c r="IJH42" s="223"/>
      <c r="IJI42" s="223"/>
      <c r="IJJ42" s="223"/>
      <c r="IJK42" s="223"/>
      <c r="IJL42" s="223"/>
      <c r="IJM42" s="223"/>
      <c r="IJN42" s="223"/>
      <c r="IJO42" s="223"/>
      <c r="IJP42" s="223"/>
      <c r="IJQ42" s="223"/>
      <c r="IJR42" s="223"/>
      <c r="IJS42" s="223"/>
      <c r="IJT42" s="223"/>
      <c r="IJU42" s="223"/>
      <c r="IJV42" s="223"/>
      <c r="IJW42" s="223"/>
      <c r="IJX42" s="223"/>
      <c r="IJY42" s="223"/>
      <c r="IJZ42" s="223"/>
      <c r="IKA42" s="223"/>
      <c r="IKB42" s="223"/>
      <c r="IKC42" s="223"/>
      <c r="IKD42" s="223"/>
      <c r="IKE42" s="223"/>
      <c r="IKF42" s="223"/>
      <c r="IKG42" s="223"/>
      <c r="IKH42" s="223"/>
      <c r="IKI42" s="223"/>
      <c r="IKJ42" s="223"/>
      <c r="IKK42" s="223"/>
      <c r="IKL42" s="223"/>
      <c r="IKM42" s="223"/>
      <c r="IKN42" s="223"/>
      <c r="IKO42" s="223"/>
      <c r="IKP42" s="223"/>
      <c r="IKQ42" s="223"/>
      <c r="IKR42" s="223"/>
      <c r="IKS42" s="223"/>
      <c r="IKT42" s="223"/>
      <c r="IKU42" s="223"/>
      <c r="IKV42" s="223"/>
      <c r="IKW42" s="223"/>
      <c r="IKX42" s="223"/>
      <c r="IKY42" s="223"/>
      <c r="IKZ42" s="223"/>
      <c r="ILA42" s="223"/>
      <c r="ILB42" s="223"/>
      <c r="ILC42" s="223"/>
      <c r="ILD42" s="223"/>
      <c r="ILE42" s="223"/>
      <c r="ILF42" s="223"/>
      <c r="ILG42" s="223"/>
      <c r="ILH42" s="223"/>
      <c r="ILI42" s="223"/>
      <c r="ILJ42" s="223"/>
      <c r="ILK42" s="223"/>
      <c r="ILL42" s="223"/>
      <c r="ILM42" s="223"/>
      <c r="ILN42" s="223"/>
      <c r="ILO42" s="223"/>
      <c r="ILP42" s="223"/>
      <c r="ILQ42" s="223"/>
      <c r="ILR42" s="223"/>
      <c r="ILS42" s="223"/>
      <c r="ILT42" s="223"/>
      <c r="ILU42" s="223"/>
      <c r="ILV42" s="223"/>
      <c r="ILW42" s="223"/>
      <c r="ILX42" s="223"/>
      <c r="ILY42" s="223"/>
      <c r="ILZ42" s="223"/>
      <c r="IMA42" s="223"/>
      <c r="IMB42" s="223"/>
      <c r="IMC42" s="223"/>
      <c r="IMD42" s="223"/>
      <c r="IME42" s="223"/>
      <c r="IMF42" s="223"/>
      <c r="IMG42" s="223"/>
      <c r="IMH42" s="223"/>
      <c r="IMI42" s="223"/>
      <c r="IMJ42" s="223"/>
      <c r="IMK42" s="223"/>
      <c r="IML42" s="223"/>
      <c r="IMM42" s="223"/>
      <c r="IMN42" s="223"/>
      <c r="IMO42" s="223"/>
      <c r="IMP42" s="223"/>
      <c r="IMQ42" s="223"/>
      <c r="IMR42" s="223"/>
      <c r="IMS42" s="223"/>
      <c r="IMT42" s="223"/>
      <c r="IMU42" s="223"/>
      <c r="IMV42" s="223"/>
      <c r="IMW42" s="223"/>
      <c r="IMX42" s="223"/>
      <c r="IMY42" s="223"/>
      <c r="IMZ42" s="223"/>
      <c r="INA42" s="223"/>
      <c r="INB42" s="223"/>
      <c r="INC42" s="223"/>
      <c r="IND42" s="223"/>
      <c r="INE42" s="223"/>
      <c r="INF42" s="223"/>
      <c r="ING42" s="223"/>
      <c r="INH42" s="223"/>
      <c r="INI42" s="223"/>
      <c r="INJ42" s="223"/>
      <c r="INK42" s="223"/>
      <c r="INL42" s="223"/>
      <c r="INM42" s="223"/>
      <c r="INN42" s="223"/>
      <c r="INO42" s="223"/>
      <c r="INP42" s="223"/>
      <c r="INQ42" s="223"/>
      <c r="INR42" s="223"/>
      <c r="INS42" s="223"/>
      <c r="INT42" s="223"/>
      <c r="INU42" s="223"/>
      <c r="INV42" s="223"/>
      <c r="INW42" s="223"/>
      <c r="INX42" s="223"/>
      <c r="INY42" s="223"/>
      <c r="INZ42" s="223"/>
      <c r="IOA42" s="223"/>
      <c r="IOB42" s="223"/>
      <c r="IOC42" s="223"/>
      <c r="IOD42" s="223"/>
      <c r="IOE42" s="223"/>
      <c r="IOF42" s="223"/>
      <c r="IOG42" s="223"/>
      <c r="IOH42" s="223"/>
      <c r="IOI42" s="223"/>
      <c r="IOJ42" s="223"/>
      <c r="IOK42" s="223"/>
      <c r="IOL42" s="223"/>
      <c r="IOM42" s="223"/>
      <c r="ION42" s="223"/>
      <c r="IOO42" s="223"/>
      <c r="IOP42" s="223"/>
      <c r="IOQ42" s="223"/>
      <c r="IOR42" s="223"/>
      <c r="IOS42" s="223"/>
      <c r="IOT42" s="223"/>
      <c r="IOU42" s="223"/>
      <c r="IOV42" s="223"/>
      <c r="IOW42" s="223"/>
      <c r="IOX42" s="223"/>
      <c r="IOY42" s="223"/>
      <c r="IOZ42" s="223"/>
      <c r="IPA42" s="223"/>
      <c r="IPB42" s="223"/>
      <c r="IPC42" s="223"/>
      <c r="IPD42" s="223"/>
      <c r="IPE42" s="223"/>
      <c r="IPF42" s="223"/>
      <c r="IPG42" s="223"/>
      <c r="IPH42" s="223"/>
      <c r="IPI42" s="223"/>
      <c r="IPJ42" s="223"/>
      <c r="IPK42" s="223"/>
      <c r="IPL42" s="223"/>
      <c r="IPM42" s="223"/>
      <c r="IPN42" s="223"/>
      <c r="IPO42" s="223"/>
      <c r="IPP42" s="223"/>
      <c r="IPQ42" s="223"/>
      <c r="IPR42" s="223"/>
      <c r="IPS42" s="223"/>
      <c r="IPT42" s="223"/>
      <c r="IPU42" s="223"/>
      <c r="IPV42" s="223"/>
      <c r="IPW42" s="223"/>
      <c r="IPX42" s="223"/>
      <c r="IPY42" s="223"/>
      <c r="IPZ42" s="223"/>
      <c r="IQA42" s="223"/>
      <c r="IQB42" s="223"/>
      <c r="IQC42" s="223"/>
      <c r="IQD42" s="223"/>
      <c r="IQE42" s="223"/>
      <c r="IQF42" s="223"/>
      <c r="IQG42" s="223"/>
      <c r="IQH42" s="223"/>
      <c r="IQI42" s="223"/>
      <c r="IQJ42" s="223"/>
      <c r="IQK42" s="223"/>
      <c r="IQL42" s="223"/>
      <c r="IQM42" s="223"/>
      <c r="IQN42" s="223"/>
      <c r="IQO42" s="223"/>
      <c r="IQP42" s="223"/>
      <c r="IQQ42" s="223"/>
      <c r="IQR42" s="223"/>
      <c r="IQS42" s="223"/>
      <c r="IQT42" s="223"/>
      <c r="IQU42" s="223"/>
      <c r="IQV42" s="223"/>
      <c r="IQW42" s="223"/>
      <c r="IQX42" s="223"/>
      <c r="IQY42" s="223"/>
      <c r="IQZ42" s="223"/>
      <c r="IRA42" s="223"/>
      <c r="IRB42" s="223"/>
      <c r="IRC42" s="223"/>
      <c r="IRD42" s="223"/>
      <c r="IRE42" s="223"/>
      <c r="IRF42" s="223"/>
      <c r="IRG42" s="223"/>
      <c r="IRH42" s="223"/>
      <c r="IRI42" s="223"/>
      <c r="IRJ42" s="223"/>
      <c r="IRK42" s="223"/>
      <c r="IRL42" s="223"/>
      <c r="IRM42" s="223"/>
      <c r="IRN42" s="223"/>
      <c r="IRO42" s="223"/>
      <c r="IRP42" s="223"/>
      <c r="IRQ42" s="223"/>
      <c r="IRR42" s="223"/>
      <c r="IRS42" s="223"/>
      <c r="IRT42" s="223"/>
      <c r="IRU42" s="223"/>
      <c r="IRV42" s="223"/>
      <c r="IRW42" s="223"/>
      <c r="IRX42" s="223"/>
      <c r="IRY42" s="223"/>
      <c r="IRZ42" s="223"/>
      <c r="ISA42" s="223"/>
      <c r="ISB42" s="223"/>
      <c r="ISC42" s="223"/>
      <c r="ISD42" s="223"/>
      <c r="ISE42" s="223"/>
      <c r="ISF42" s="223"/>
      <c r="ISG42" s="223"/>
      <c r="ISH42" s="223"/>
      <c r="ISI42" s="223"/>
      <c r="ISJ42" s="223"/>
      <c r="ISK42" s="223"/>
      <c r="ISL42" s="223"/>
      <c r="ISM42" s="223"/>
      <c r="ISN42" s="223"/>
      <c r="ISO42" s="223"/>
      <c r="ISP42" s="223"/>
      <c r="ISQ42" s="223"/>
      <c r="ISR42" s="223"/>
      <c r="ISS42" s="223"/>
      <c r="IST42" s="223"/>
      <c r="ISU42" s="223"/>
      <c r="ISV42" s="223"/>
      <c r="ISW42" s="223"/>
      <c r="ISX42" s="223"/>
      <c r="ISY42" s="223"/>
      <c r="ISZ42" s="223"/>
      <c r="ITA42" s="223"/>
      <c r="ITB42" s="223"/>
      <c r="ITC42" s="223"/>
      <c r="ITD42" s="223"/>
      <c r="ITE42" s="223"/>
      <c r="ITF42" s="223"/>
      <c r="ITG42" s="223"/>
      <c r="ITH42" s="223"/>
      <c r="ITI42" s="223"/>
      <c r="ITJ42" s="223"/>
      <c r="ITK42" s="223"/>
      <c r="ITL42" s="223"/>
      <c r="ITM42" s="223"/>
      <c r="ITN42" s="223"/>
      <c r="ITO42" s="223"/>
      <c r="ITP42" s="223"/>
      <c r="ITQ42" s="223"/>
      <c r="ITR42" s="223"/>
      <c r="ITS42" s="223"/>
      <c r="ITT42" s="223"/>
      <c r="ITU42" s="223"/>
      <c r="ITV42" s="223"/>
      <c r="ITW42" s="223"/>
      <c r="ITX42" s="223"/>
      <c r="ITY42" s="223"/>
      <c r="ITZ42" s="223"/>
      <c r="IUA42" s="223"/>
      <c r="IUB42" s="223"/>
      <c r="IUC42" s="223"/>
      <c r="IUD42" s="223"/>
      <c r="IUE42" s="223"/>
      <c r="IUF42" s="223"/>
      <c r="IUG42" s="223"/>
      <c r="IUH42" s="223"/>
      <c r="IUI42" s="223"/>
      <c r="IUJ42" s="223"/>
      <c r="IUK42" s="223"/>
      <c r="IUL42" s="223"/>
      <c r="IUM42" s="223"/>
      <c r="IUN42" s="223"/>
      <c r="IUO42" s="223"/>
      <c r="IUP42" s="223"/>
      <c r="IUQ42" s="223"/>
      <c r="IUR42" s="223"/>
      <c r="IUS42" s="223"/>
      <c r="IUT42" s="223"/>
      <c r="IUU42" s="223"/>
      <c r="IUV42" s="223"/>
      <c r="IUW42" s="223"/>
      <c r="IUX42" s="223"/>
      <c r="IUY42" s="223"/>
      <c r="IUZ42" s="223"/>
      <c r="IVA42" s="223"/>
      <c r="IVB42" s="223"/>
      <c r="IVC42" s="223"/>
      <c r="IVD42" s="223"/>
      <c r="IVE42" s="223"/>
      <c r="IVF42" s="223"/>
      <c r="IVG42" s="223"/>
      <c r="IVH42" s="223"/>
      <c r="IVI42" s="223"/>
      <c r="IVJ42" s="223"/>
      <c r="IVK42" s="223"/>
      <c r="IVL42" s="223"/>
      <c r="IVM42" s="223"/>
      <c r="IVN42" s="223"/>
      <c r="IVO42" s="223"/>
      <c r="IVP42" s="223"/>
      <c r="IVQ42" s="223"/>
      <c r="IVR42" s="223"/>
      <c r="IVS42" s="223"/>
      <c r="IVT42" s="223"/>
      <c r="IVU42" s="223"/>
      <c r="IVV42" s="223"/>
      <c r="IVW42" s="223"/>
      <c r="IVX42" s="223"/>
      <c r="IVY42" s="223"/>
      <c r="IVZ42" s="223"/>
      <c r="IWA42" s="223"/>
      <c r="IWB42" s="223"/>
      <c r="IWC42" s="223"/>
      <c r="IWD42" s="223"/>
      <c r="IWE42" s="223"/>
      <c r="IWF42" s="223"/>
      <c r="IWG42" s="223"/>
      <c r="IWH42" s="223"/>
      <c r="IWI42" s="223"/>
      <c r="IWJ42" s="223"/>
      <c r="IWK42" s="223"/>
      <c r="IWL42" s="223"/>
      <c r="IWM42" s="223"/>
      <c r="IWN42" s="223"/>
      <c r="IWO42" s="223"/>
      <c r="IWP42" s="223"/>
      <c r="IWQ42" s="223"/>
      <c r="IWR42" s="223"/>
      <c r="IWS42" s="223"/>
      <c r="IWT42" s="223"/>
      <c r="IWU42" s="223"/>
      <c r="IWV42" s="223"/>
      <c r="IWW42" s="223"/>
      <c r="IWX42" s="223"/>
      <c r="IWY42" s="223"/>
      <c r="IWZ42" s="223"/>
      <c r="IXA42" s="223"/>
      <c r="IXB42" s="223"/>
      <c r="IXC42" s="223"/>
      <c r="IXD42" s="223"/>
      <c r="IXE42" s="223"/>
      <c r="IXF42" s="223"/>
      <c r="IXG42" s="223"/>
      <c r="IXH42" s="223"/>
      <c r="IXI42" s="223"/>
      <c r="IXJ42" s="223"/>
      <c r="IXK42" s="223"/>
      <c r="IXL42" s="223"/>
      <c r="IXM42" s="223"/>
      <c r="IXN42" s="223"/>
      <c r="IXO42" s="223"/>
      <c r="IXP42" s="223"/>
      <c r="IXQ42" s="223"/>
      <c r="IXR42" s="223"/>
      <c r="IXS42" s="223"/>
      <c r="IXT42" s="223"/>
      <c r="IXU42" s="223"/>
      <c r="IXV42" s="223"/>
      <c r="IXW42" s="223"/>
      <c r="IXX42" s="223"/>
      <c r="IXY42" s="223"/>
      <c r="IXZ42" s="223"/>
      <c r="IYA42" s="223"/>
      <c r="IYB42" s="223"/>
      <c r="IYC42" s="223"/>
      <c r="IYD42" s="223"/>
      <c r="IYE42" s="223"/>
      <c r="IYF42" s="223"/>
      <c r="IYG42" s="223"/>
      <c r="IYH42" s="223"/>
      <c r="IYI42" s="223"/>
      <c r="IYJ42" s="223"/>
      <c r="IYK42" s="223"/>
      <c r="IYL42" s="223"/>
      <c r="IYM42" s="223"/>
      <c r="IYN42" s="223"/>
      <c r="IYO42" s="223"/>
      <c r="IYP42" s="223"/>
      <c r="IYQ42" s="223"/>
      <c r="IYR42" s="223"/>
      <c r="IYS42" s="223"/>
      <c r="IYT42" s="223"/>
      <c r="IYU42" s="223"/>
      <c r="IYV42" s="223"/>
      <c r="IYW42" s="223"/>
      <c r="IYX42" s="223"/>
      <c r="IYY42" s="223"/>
      <c r="IYZ42" s="223"/>
      <c r="IZA42" s="223"/>
      <c r="IZB42" s="223"/>
      <c r="IZC42" s="223"/>
      <c r="IZD42" s="223"/>
      <c r="IZE42" s="223"/>
      <c r="IZF42" s="223"/>
      <c r="IZG42" s="223"/>
      <c r="IZH42" s="223"/>
      <c r="IZI42" s="223"/>
      <c r="IZJ42" s="223"/>
      <c r="IZK42" s="223"/>
      <c r="IZL42" s="223"/>
      <c r="IZM42" s="223"/>
      <c r="IZN42" s="223"/>
      <c r="IZO42" s="223"/>
      <c r="IZP42" s="223"/>
      <c r="IZQ42" s="223"/>
      <c r="IZR42" s="223"/>
      <c r="IZS42" s="223"/>
      <c r="IZT42" s="223"/>
      <c r="IZU42" s="223"/>
      <c r="IZV42" s="223"/>
      <c r="IZW42" s="223"/>
      <c r="IZX42" s="223"/>
      <c r="IZY42" s="223"/>
      <c r="IZZ42" s="223"/>
      <c r="JAA42" s="223"/>
      <c r="JAB42" s="223"/>
      <c r="JAC42" s="223"/>
      <c r="JAD42" s="223"/>
      <c r="JAE42" s="223"/>
      <c r="JAF42" s="223"/>
      <c r="JAG42" s="223"/>
      <c r="JAH42" s="223"/>
      <c r="JAI42" s="223"/>
      <c r="JAJ42" s="223"/>
      <c r="JAK42" s="223"/>
      <c r="JAL42" s="223"/>
      <c r="JAM42" s="223"/>
      <c r="JAN42" s="223"/>
      <c r="JAO42" s="223"/>
      <c r="JAP42" s="223"/>
      <c r="JAQ42" s="223"/>
      <c r="JAR42" s="223"/>
      <c r="JAS42" s="223"/>
      <c r="JAT42" s="223"/>
      <c r="JAU42" s="223"/>
      <c r="JAV42" s="223"/>
      <c r="JAW42" s="223"/>
      <c r="JAX42" s="223"/>
      <c r="JAY42" s="223"/>
      <c r="JAZ42" s="223"/>
      <c r="JBA42" s="223"/>
      <c r="JBB42" s="223"/>
      <c r="JBC42" s="223"/>
      <c r="JBD42" s="223"/>
      <c r="JBE42" s="223"/>
      <c r="JBF42" s="223"/>
      <c r="JBG42" s="223"/>
      <c r="JBH42" s="223"/>
      <c r="JBI42" s="223"/>
      <c r="JBJ42" s="223"/>
      <c r="JBK42" s="223"/>
      <c r="JBL42" s="223"/>
      <c r="JBM42" s="223"/>
      <c r="JBN42" s="223"/>
      <c r="JBO42" s="223"/>
      <c r="JBP42" s="223"/>
      <c r="JBQ42" s="223"/>
      <c r="JBR42" s="223"/>
      <c r="JBS42" s="223"/>
      <c r="JBT42" s="223"/>
      <c r="JBU42" s="223"/>
      <c r="JBV42" s="223"/>
      <c r="JBW42" s="223"/>
      <c r="JBX42" s="223"/>
      <c r="JBY42" s="223"/>
      <c r="JBZ42" s="223"/>
      <c r="JCA42" s="223"/>
      <c r="JCB42" s="223"/>
      <c r="JCC42" s="223"/>
      <c r="JCD42" s="223"/>
      <c r="JCE42" s="223"/>
      <c r="JCF42" s="223"/>
      <c r="JCG42" s="223"/>
      <c r="JCH42" s="223"/>
      <c r="JCI42" s="223"/>
      <c r="JCJ42" s="223"/>
      <c r="JCK42" s="223"/>
      <c r="JCL42" s="223"/>
      <c r="JCM42" s="223"/>
      <c r="JCN42" s="223"/>
      <c r="JCO42" s="223"/>
      <c r="JCP42" s="223"/>
      <c r="JCQ42" s="223"/>
      <c r="JCR42" s="223"/>
      <c r="JCS42" s="223"/>
      <c r="JCT42" s="223"/>
      <c r="JCU42" s="223"/>
      <c r="JCV42" s="223"/>
      <c r="JCW42" s="223"/>
      <c r="JCX42" s="223"/>
      <c r="JCY42" s="223"/>
      <c r="JCZ42" s="223"/>
      <c r="JDA42" s="223"/>
      <c r="JDB42" s="223"/>
      <c r="JDC42" s="223"/>
      <c r="JDD42" s="223"/>
      <c r="JDE42" s="223"/>
      <c r="JDF42" s="223"/>
      <c r="JDG42" s="223"/>
      <c r="JDH42" s="223"/>
      <c r="JDI42" s="223"/>
      <c r="JDJ42" s="223"/>
      <c r="JDK42" s="223"/>
      <c r="JDL42" s="223"/>
      <c r="JDM42" s="223"/>
      <c r="JDN42" s="223"/>
      <c r="JDO42" s="223"/>
      <c r="JDP42" s="223"/>
      <c r="JDQ42" s="223"/>
      <c r="JDR42" s="223"/>
      <c r="JDS42" s="223"/>
      <c r="JDT42" s="223"/>
      <c r="JDU42" s="223"/>
      <c r="JDV42" s="223"/>
      <c r="JDW42" s="223"/>
      <c r="JDX42" s="223"/>
      <c r="JDY42" s="223"/>
      <c r="JDZ42" s="223"/>
      <c r="JEA42" s="223"/>
      <c r="JEB42" s="223"/>
      <c r="JEC42" s="223"/>
      <c r="JED42" s="223"/>
      <c r="JEE42" s="223"/>
      <c r="JEF42" s="223"/>
      <c r="JEG42" s="223"/>
      <c r="JEH42" s="223"/>
      <c r="JEI42" s="223"/>
      <c r="JEJ42" s="223"/>
      <c r="JEK42" s="223"/>
      <c r="JEL42" s="223"/>
      <c r="JEM42" s="223"/>
      <c r="JEN42" s="223"/>
      <c r="JEO42" s="223"/>
      <c r="JEP42" s="223"/>
      <c r="JEQ42" s="223"/>
      <c r="JER42" s="223"/>
      <c r="JES42" s="223"/>
      <c r="JET42" s="223"/>
      <c r="JEU42" s="223"/>
      <c r="JEV42" s="223"/>
      <c r="JEW42" s="223"/>
      <c r="JEX42" s="223"/>
      <c r="JEY42" s="223"/>
      <c r="JEZ42" s="223"/>
      <c r="JFA42" s="223"/>
      <c r="JFB42" s="223"/>
      <c r="JFC42" s="223"/>
      <c r="JFD42" s="223"/>
      <c r="JFE42" s="223"/>
      <c r="JFF42" s="223"/>
      <c r="JFG42" s="223"/>
      <c r="JFH42" s="223"/>
      <c r="JFI42" s="223"/>
      <c r="JFJ42" s="223"/>
      <c r="JFK42" s="223"/>
      <c r="JFL42" s="223"/>
      <c r="JFM42" s="223"/>
      <c r="JFN42" s="223"/>
      <c r="JFO42" s="223"/>
      <c r="JFP42" s="223"/>
      <c r="JFQ42" s="223"/>
      <c r="JFR42" s="223"/>
      <c r="JFS42" s="223"/>
      <c r="JFT42" s="223"/>
      <c r="JFU42" s="223"/>
      <c r="JFV42" s="223"/>
      <c r="JFW42" s="223"/>
      <c r="JFX42" s="223"/>
      <c r="JFY42" s="223"/>
      <c r="JFZ42" s="223"/>
      <c r="JGA42" s="223"/>
      <c r="JGB42" s="223"/>
      <c r="JGC42" s="223"/>
      <c r="JGD42" s="223"/>
      <c r="JGE42" s="223"/>
      <c r="JGF42" s="223"/>
      <c r="JGG42" s="223"/>
      <c r="JGH42" s="223"/>
      <c r="JGI42" s="223"/>
      <c r="JGJ42" s="223"/>
      <c r="JGK42" s="223"/>
      <c r="JGL42" s="223"/>
      <c r="JGM42" s="223"/>
      <c r="JGN42" s="223"/>
      <c r="JGO42" s="223"/>
      <c r="JGP42" s="223"/>
      <c r="JGQ42" s="223"/>
      <c r="JGR42" s="223"/>
      <c r="JGS42" s="223"/>
      <c r="JGT42" s="223"/>
      <c r="JGU42" s="223"/>
      <c r="JGV42" s="223"/>
      <c r="JGW42" s="223"/>
      <c r="JGX42" s="223"/>
      <c r="JGY42" s="223"/>
      <c r="JGZ42" s="223"/>
      <c r="JHA42" s="223"/>
      <c r="JHB42" s="223"/>
      <c r="JHC42" s="223"/>
      <c r="JHD42" s="223"/>
      <c r="JHE42" s="223"/>
      <c r="JHF42" s="223"/>
      <c r="JHG42" s="223"/>
      <c r="JHH42" s="223"/>
      <c r="JHI42" s="223"/>
      <c r="JHJ42" s="223"/>
      <c r="JHK42" s="223"/>
      <c r="JHL42" s="223"/>
      <c r="JHM42" s="223"/>
      <c r="JHN42" s="223"/>
      <c r="JHO42" s="223"/>
      <c r="JHP42" s="223"/>
      <c r="JHQ42" s="223"/>
      <c r="JHR42" s="223"/>
      <c r="JHS42" s="223"/>
      <c r="JHT42" s="223"/>
      <c r="JHU42" s="223"/>
      <c r="JHV42" s="223"/>
      <c r="JHW42" s="223"/>
      <c r="JHX42" s="223"/>
      <c r="JHY42" s="223"/>
      <c r="JHZ42" s="223"/>
      <c r="JIA42" s="223"/>
      <c r="JIB42" s="223"/>
      <c r="JIC42" s="223"/>
      <c r="JID42" s="223"/>
      <c r="JIE42" s="223"/>
      <c r="JIF42" s="223"/>
      <c r="JIG42" s="223"/>
      <c r="JIH42" s="223"/>
      <c r="JII42" s="223"/>
      <c r="JIJ42" s="223"/>
      <c r="JIK42" s="223"/>
      <c r="JIL42" s="223"/>
      <c r="JIM42" s="223"/>
      <c r="JIN42" s="223"/>
      <c r="JIO42" s="223"/>
      <c r="JIP42" s="223"/>
      <c r="JIQ42" s="223"/>
      <c r="JIR42" s="223"/>
      <c r="JIS42" s="223"/>
      <c r="JIT42" s="223"/>
      <c r="JIU42" s="223"/>
      <c r="JIV42" s="223"/>
      <c r="JIW42" s="223"/>
      <c r="JIX42" s="223"/>
      <c r="JIY42" s="223"/>
      <c r="JIZ42" s="223"/>
      <c r="JJA42" s="223"/>
      <c r="JJB42" s="223"/>
      <c r="JJC42" s="223"/>
      <c r="JJD42" s="223"/>
      <c r="JJE42" s="223"/>
      <c r="JJF42" s="223"/>
      <c r="JJG42" s="223"/>
      <c r="JJH42" s="223"/>
      <c r="JJI42" s="223"/>
      <c r="JJJ42" s="223"/>
      <c r="JJK42" s="223"/>
      <c r="JJL42" s="223"/>
      <c r="JJM42" s="223"/>
      <c r="JJN42" s="223"/>
      <c r="JJO42" s="223"/>
      <c r="JJP42" s="223"/>
      <c r="JJQ42" s="223"/>
      <c r="JJR42" s="223"/>
      <c r="JJS42" s="223"/>
      <c r="JJT42" s="223"/>
      <c r="JJU42" s="223"/>
      <c r="JJV42" s="223"/>
      <c r="JJW42" s="223"/>
      <c r="JJX42" s="223"/>
      <c r="JJY42" s="223"/>
      <c r="JJZ42" s="223"/>
      <c r="JKA42" s="223"/>
      <c r="JKB42" s="223"/>
      <c r="JKC42" s="223"/>
      <c r="JKD42" s="223"/>
      <c r="JKE42" s="223"/>
      <c r="JKF42" s="223"/>
      <c r="JKG42" s="223"/>
      <c r="JKH42" s="223"/>
      <c r="JKI42" s="223"/>
      <c r="JKJ42" s="223"/>
      <c r="JKK42" s="223"/>
      <c r="JKL42" s="223"/>
      <c r="JKM42" s="223"/>
      <c r="JKN42" s="223"/>
      <c r="JKO42" s="223"/>
      <c r="JKP42" s="223"/>
      <c r="JKQ42" s="223"/>
      <c r="JKR42" s="223"/>
      <c r="JKS42" s="223"/>
      <c r="JKT42" s="223"/>
      <c r="JKU42" s="223"/>
      <c r="JKV42" s="223"/>
      <c r="JKW42" s="223"/>
      <c r="JKX42" s="223"/>
      <c r="JKY42" s="223"/>
      <c r="JKZ42" s="223"/>
      <c r="JLA42" s="223"/>
      <c r="JLB42" s="223"/>
      <c r="JLC42" s="223"/>
      <c r="JLD42" s="223"/>
      <c r="JLE42" s="223"/>
      <c r="JLF42" s="223"/>
      <c r="JLG42" s="223"/>
      <c r="JLH42" s="223"/>
      <c r="JLI42" s="223"/>
      <c r="JLJ42" s="223"/>
      <c r="JLK42" s="223"/>
      <c r="JLL42" s="223"/>
      <c r="JLM42" s="223"/>
      <c r="JLN42" s="223"/>
      <c r="JLO42" s="223"/>
      <c r="JLP42" s="223"/>
      <c r="JLQ42" s="223"/>
      <c r="JLR42" s="223"/>
      <c r="JLS42" s="223"/>
      <c r="JLT42" s="223"/>
      <c r="JLU42" s="223"/>
      <c r="JLV42" s="223"/>
      <c r="JLW42" s="223"/>
      <c r="JLX42" s="223"/>
      <c r="JLY42" s="223"/>
      <c r="JLZ42" s="223"/>
      <c r="JMA42" s="223"/>
      <c r="JMB42" s="223"/>
      <c r="JMC42" s="223"/>
      <c r="JMD42" s="223"/>
      <c r="JME42" s="223"/>
      <c r="JMF42" s="223"/>
      <c r="JMG42" s="223"/>
      <c r="JMH42" s="223"/>
      <c r="JMI42" s="223"/>
      <c r="JMJ42" s="223"/>
      <c r="JMK42" s="223"/>
      <c r="JML42" s="223"/>
      <c r="JMM42" s="223"/>
      <c r="JMN42" s="223"/>
      <c r="JMO42" s="223"/>
      <c r="JMP42" s="223"/>
      <c r="JMQ42" s="223"/>
      <c r="JMR42" s="223"/>
      <c r="JMS42" s="223"/>
      <c r="JMT42" s="223"/>
      <c r="JMU42" s="223"/>
      <c r="JMV42" s="223"/>
      <c r="JMW42" s="223"/>
      <c r="JMX42" s="223"/>
      <c r="JMY42" s="223"/>
      <c r="JMZ42" s="223"/>
      <c r="JNA42" s="223"/>
      <c r="JNB42" s="223"/>
      <c r="JNC42" s="223"/>
      <c r="JND42" s="223"/>
      <c r="JNE42" s="223"/>
      <c r="JNF42" s="223"/>
      <c r="JNG42" s="223"/>
      <c r="JNH42" s="223"/>
      <c r="JNI42" s="223"/>
      <c r="JNJ42" s="223"/>
      <c r="JNK42" s="223"/>
      <c r="JNL42" s="223"/>
      <c r="JNM42" s="223"/>
      <c r="JNN42" s="223"/>
      <c r="JNO42" s="223"/>
      <c r="JNP42" s="223"/>
      <c r="JNQ42" s="223"/>
      <c r="JNR42" s="223"/>
      <c r="JNS42" s="223"/>
      <c r="JNT42" s="223"/>
      <c r="JNU42" s="223"/>
      <c r="JNV42" s="223"/>
      <c r="JNW42" s="223"/>
      <c r="JNX42" s="223"/>
      <c r="JNY42" s="223"/>
      <c r="JNZ42" s="223"/>
      <c r="JOA42" s="223"/>
      <c r="JOB42" s="223"/>
      <c r="JOC42" s="223"/>
      <c r="JOD42" s="223"/>
      <c r="JOE42" s="223"/>
      <c r="JOF42" s="223"/>
      <c r="JOG42" s="223"/>
      <c r="JOH42" s="223"/>
      <c r="JOI42" s="223"/>
      <c r="JOJ42" s="223"/>
      <c r="JOK42" s="223"/>
      <c r="JOL42" s="223"/>
      <c r="JOM42" s="223"/>
      <c r="JON42" s="223"/>
      <c r="JOO42" s="223"/>
      <c r="JOP42" s="223"/>
      <c r="JOQ42" s="223"/>
      <c r="JOR42" s="223"/>
      <c r="JOS42" s="223"/>
      <c r="JOT42" s="223"/>
      <c r="JOU42" s="223"/>
      <c r="JOV42" s="223"/>
      <c r="JOW42" s="223"/>
      <c r="JOX42" s="223"/>
      <c r="JOY42" s="223"/>
      <c r="JOZ42" s="223"/>
      <c r="JPA42" s="223"/>
      <c r="JPB42" s="223"/>
      <c r="JPC42" s="223"/>
      <c r="JPD42" s="223"/>
      <c r="JPE42" s="223"/>
      <c r="JPF42" s="223"/>
      <c r="JPG42" s="223"/>
      <c r="JPH42" s="223"/>
      <c r="JPI42" s="223"/>
      <c r="JPJ42" s="223"/>
      <c r="JPK42" s="223"/>
      <c r="JPL42" s="223"/>
      <c r="JPM42" s="223"/>
      <c r="JPN42" s="223"/>
      <c r="JPO42" s="223"/>
      <c r="JPP42" s="223"/>
      <c r="JPQ42" s="223"/>
      <c r="JPR42" s="223"/>
      <c r="JPS42" s="223"/>
      <c r="JPT42" s="223"/>
      <c r="JPU42" s="223"/>
      <c r="JPV42" s="223"/>
      <c r="JPW42" s="223"/>
      <c r="JPX42" s="223"/>
      <c r="JPY42" s="223"/>
      <c r="JPZ42" s="223"/>
      <c r="JQA42" s="223"/>
      <c r="JQB42" s="223"/>
      <c r="JQC42" s="223"/>
      <c r="JQD42" s="223"/>
      <c r="JQE42" s="223"/>
      <c r="JQF42" s="223"/>
      <c r="JQG42" s="223"/>
      <c r="JQH42" s="223"/>
      <c r="JQI42" s="223"/>
      <c r="JQJ42" s="223"/>
      <c r="JQK42" s="223"/>
      <c r="JQL42" s="223"/>
      <c r="JQM42" s="223"/>
      <c r="JQN42" s="223"/>
      <c r="JQO42" s="223"/>
      <c r="JQP42" s="223"/>
      <c r="JQQ42" s="223"/>
      <c r="JQR42" s="223"/>
      <c r="JQS42" s="223"/>
      <c r="JQT42" s="223"/>
      <c r="JQU42" s="223"/>
      <c r="JQV42" s="223"/>
      <c r="JQW42" s="223"/>
      <c r="JQX42" s="223"/>
      <c r="JQY42" s="223"/>
      <c r="JQZ42" s="223"/>
      <c r="JRA42" s="223"/>
      <c r="JRB42" s="223"/>
      <c r="JRC42" s="223"/>
      <c r="JRD42" s="223"/>
      <c r="JRE42" s="223"/>
      <c r="JRF42" s="223"/>
      <c r="JRG42" s="223"/>
      <c r="JRH42" s="223"/>
      <c r="JRI42" s="223"/>
      <c r="JRJ42" s="223"/>
      <c r="JRK42" s="223"/>
      <c r="JRL42" s="223"/>
      <c r="JRM42" s="223"/>
      <c r="JRN42" s="223"/>
      <c r="JRO42" s="223"/>
      <c r="JRP42" s="223"/>
      <c r="JRQ42" s="223"/>
      <c r="JRR42" s="223"/>
      <c r="JRS42" s="223"/>
      <c r="JRT42" s="223"/>
      <c r="JRU42" s="223"/>
      <c r="JRV42" s="223"/>
      <c r="JRW42" s="223"/>
      <c r="JRX42" s="223"/>
      <c r="JRY42" s="223"/>
      <c r="JRZ42" s="223"/>
      <c r="JSA42" s="223"/>
      <c r="JSB42" s="223"/>
      <c r="JSC42" s="223"/>
      <c r="JSD42" s="223"/>
      <c r="JSE42" s="223"/>
      <c r="JSF42" s="223"/>
      <c r="JSG42" s="223"/>
      <c r="JSH42" s="223"/>
      <c r="JSI42" s="223"/>
      <c r="JSJ42" s="223"/>
      <c r="JSK42" s="223"/>
      <c r="JSL42" s="223"/>
      <c r="JSM42" s="223"/>
      <c r="JSN42" s="223"/>
      <c r="JSO42" s="223"/>
      <c r="JSP42" s="223"/>
      <c r="JSQ42" s="223"/>
      <c r="JSR42" s="223"/>
      <c r="JSS42" s="223"/>
      <c r="JST42" s="223"/>
      <c r="JSU42" s="223"/>
      <c r="JSV42" s="223"/>
      <c r="JSW42" s="223"/>
      <c r="JSX42" s="223"/>
      <c r="JSY42" s="223"/>
      <c r="JSZ42" s="223"/>
      <c r="JTA42" s="223"/>
      <c r="JTB42" s="223"/>
      <c r="JTC42" s="223"/>
      <c r="JTD42" s="223"/>
      <c r="JTE42" s="223"/>
      <c r="JTF42" s="223"/>
      <c r="JTG42" s="223"/>
      <c r="JTH42" s="223"/>
      <c r="JTI42" s="223"/>
      <c r="JTJ42" s="223"/>
      <c r="JTK42" s="223"/>
      <c r="JTL42" s="223"/>
      <c r="JTM42" s="223"/>
      <c r="JTN42" s="223"/>
      <c r="JTO42" s="223"/>
      <c r="JTP42" s="223"/>
      <c r="JTQ42" s="223"/>
      <c r="JTR42" s="223"/>
      <c r="JTS42" s="223"/>
      <c r="JTT42" s="223"/>
      <c r="JTU42" s="223"/>
      <c r="JTV42" s="223"/>
      <c r="JTW42" s="223"/>
      <c r="JTX42" s="223"/>
      <c r="JTY42" s="223"/>
      <c r="JTZ42" s="223"/>
      <c r="JUA42" s="223"/>
      <c r="JUB42" s="223"/>
      <c r="JUC42" s="223"/>
      <c r="JUD42" s="223"/>
      <c r="JUE42" s="223"/>
      <c r="JUF42" s="223"/>
      <c r="JUG42" s="223"/>
      <c r="JUH42" s="223"/>
      <c r="JUI42" s="223"/>
      <c r="JUJ42" s="223"/>
      <c r="JUK42" s="223"/>
      <c r="JUL42" s="223"/>
      <c r="JUM42" s="223"/>
      <c r="JUN42" s="223"/>
      <c r="JUO42" s="223"/>
      <c r="JUP42" s="223"/>
      <c r="JUQ42" s="223"/>
      <c r="JUR42" s="223"/>
      <c r="JUS42" s="223"/>
      <c r="JUT42" s="223"/>
      <c r="JUU42" s="223"/>
      <c r="JUV42" s="223"/>
      <c r="JUW42" s="223"/>
      <c r="JUX42" s="223"/>
      <c r="JUY42" s="223"/>
      <c r="JUZ42" s="223"/>
      <c r="JVA42" s="223"/>
      <c r="JVB42" s="223"/>
      <c r="JVC42" s="223"/>
      <c r="JVD42" s="223"/>
      <c r="JVE42" s="223"/>
      <c r="JVF42" s="223"/>
      <c r="JVG42" s="223"/>
      <c r="JVH42" s="223"/>
      <c r="JVI42" s="223"/>
      <c r="JVJ42" s="223"/>
      <c r="JVK42" s="223"/>
      <c r="JVL42" s="223"/>
      <c r="JVM42" s="223"/>
      <c r="JVN42" s="223"/>
      <c r="JVO42" s="223"/>
      <c r="JVP42" s="223"/>
      <c r="JVQ42" s="223"/>
      <c r="JVR42" s="223"/>
      <c r="JVS42" s="223"/>
      <c r="JVT42" s="223"/>
      <c r="JVU42" s="223"/>
      <c r="JVV42" s="223"/>
      <c r="JVW42" s="223"/>
      <c r="JVX42" s="223"/>
      <c r="JVY42" s="223"/>
      <c r="JVZ42" s="223"/>
      <c r="JWA42" s="223"/>
      <c r="JWB42" s="223"/>
      <c r="JWC42" s="223"/>
      <c r="JWD42" s="223"/>
      <c r="JWE42" s="223"/>
      <c r="JWF42" s="223"/>
      <c r="JWG42" s="223"/>
      <c r="JWH42" s="223"/>
      <c r="JWI42" s="223"/>
      <c r="JWJ42" s="223"/>
      <c r="JWK42" s="223"/>
      <c r="JWL42" s="223"/>
      <c r="JWM42" s="223"/>
      <c r="JWN42" s="223"/>
      <c r="JWO42" s="223"/>
      <c r="JWP42" s="223"/>
      <c r="JWQ42" s="223"/>
      <c r="JWR42" s="223"/>
      <c r="JWS42" s="223"/>
      <c r="JWT42" s="223"/>
      <c r="JWU42" s="223"/>
      <c r="JWV42" s="223"/>
      <c r="JWW42" s="223"/>
      <c r="JWX42" s="223"/>
      <c r="JWY42" s="223"/>
      <c r="JWZ42" s="223"/>
      <c r="JXA42" s="223"/>
      <c r="JXB42" s="223"/>
      <c r="JXC42" s="223"/>
      <c r="JXD42" s="223"/>
      <c r="JXE42" s="223"/>
      <c r="JXF42" s="223"/>
      <c r="JXG42" s="223"/>
      <c r="JXH42" s="223"/>
      <c r="JXI42" s="223"/>
      <c r="JXJ42" s="223"/>
      <c r="JXK42" s="223"/>
      <c r="JXL42" s="223"/>
      <c r="JXM42" s="223"/>
      <c r="JXN42" s="223"/>
      <c r="JXO42" s="223"/>
      <c r="JXP42" s="223"/>
      <c r="JXQ42" s="223"/>
      <c r="JXR42" s="223"/>
      <c r="JXS42" s="223"/>
      <c r="JXT42" s="223"/>
      <c r="JXU42" s="223"/>
      <c r="JXV42" s="223"/>
      <c r="JXW42" s="223"/>
      <c r="JXX42" s="223"/>
      <c r="JXY42" s="223"/>
      <c r="JXZ42" s="223"/>
      <c r="JYA42" s="223"/>
      <c r="JYB42" s="223"/>
      <c r="JYC42" s="223"/>
      <c r="JYD42" s="223"/>
      <c r="JYE42" s="223"/>
      <c r="JYF42" s="223"/>
      <c r="JYG42" s="223"/>
      <c r="JYH42" s="223"/>
      <c r="JYI42" s="223"/>
      <c r="JYJ42" s="223"/>
      <c r="JYK42" s="223"/>
      <c r="JYL42" s="223"/>
      <c r="JYM42" s="223"/>
      <c r="JYN42" s="223"/>
      <c r="JYO42" s="223"/>
      <c r="JYP42" s="223"/>
      <c r="JYQ42" s="223"/>
      <c r="JYR42" s="223"/>
      <c r="JYS42" s="223"/>
      <c r="JYT42" s="223"/>
      <c r="JYU42" s="223"/>
      <c r="JYV42" s="223"/>
      <c r="JYW42" s="223"/>
      <c r="JYX42" s="223"/>
      <c r="JYY42" s="223"/>
      <c r="JYZ42" s="223"/>
      <c r="JZA42" s="223"/>
      <c r="JZB42" s="223"/>
      <c r="JZC42" s="223"/>
      <c r="JZD42" s="223"/>
      <c r="JZE42" s="223"/>
      <c r="JZF42" s="223"/>
      <c r="JZG42" s="223"/>
      <c r="JZH42" s="223"/>
      <c r="JZI42" s="223"/>
      <c r="JZJ42" s="223"/>
      <c r="JZK42" s="223"/>
      <c r="JZL42" s="223"/>
      <c r="JZM42" s="223"/>
      <c r="JZN42" s="223"/>
      <c r="JZO42" s="223"/>
      <c r="JZP42" s="223"/>
      <c r="JZQ42" s="223"/>
      <c r="JZR42" s="223"/>
      <c r="JZS42" s="223"/>
      <c r="JZT42" s="223"/>
      <c r="JZU42" s="223"/>
      <c r="JZV42" s="223"/>
      <c r="JZW42" s="223"/>
      <c r="JZX42" s="223"/>
      <c r="JZY42" s="223"/>
      <c r="JZZ42" s="223"/>
      <c r="KAA42" s="223"/>
      <c r="KAB42" s="223"/>
      <c r="KAC42" s="223"/>
      <c r="KAD42" s="223"/>
      <c r="KAE42" s="223"/>
      <c r="KAF42" s="223"/>
      <c r="KAG42" s="223"/>
      <c r="KAH42" s="223"/>
      <c r="KAI42" s="223"/>
      <c r="KAJ42" s="223"/>
      <c r="KAK42" s="223"/>
      <c r="KAL42" s="223"/>
      <c r="KAM42" s="223"/>
      <c r="KAN42" s="223"/>
      <c r="KAO42" s="223"/>
      <c r="KAP42" s="223"/>
      <c r="KAQ42" s="223"/>
      <c r="KAR42" s="223"/>
      <c r="KAS42" s="223"/>
      <c r="KAT42" s="223"/>
      <c r="KAU42" s="223"/>
      <c r="KAV42" s="223"/>
      <c r="KAW42" s="223"/>
      <c r="KAX42" s="223"/>
      <c r="KAY42" s="223"/>
      <c r="KAZ42" s="223"/>
      <c r="KBA42" s="223"/>
      <c r="KBB42" s="223"/>
      <c r="KBC42" s="223"/>
      <c r="KBD42" s="223"/>
      <c r="KBE42" s="223"/>
      <c r="KBF42" s="223"/>
      <c r="KBG42" s="223"/>
      <c r="KBH42" s="223"/>
      <c r="KBI42" s="223"/>
      <c r="KBJ42" s="223"/>
      <c r="KBK42" s="223"/>
      <c r="KBL42" s="223"/>
      <c r="KBM42" s="223"/>
      <c r="KBN42" s="223"/>
      <c r="KBO42" s="223"/>
      <c r="KBP42" s="223"/>
      <c r="KBQ42" s="223"/>
      <c r="KBR42" s="223"/>
      <c r="KBS42" s="223"/>
      <c r="KBT42" s="223"/>
      <c r="KBU42" s="223"/>
      <c r="KBV42" s="223"/>
      <c r="KBW42" s="223"/>
      <c r="KBX42" s="223"/>
      <c r="KBY42" s="223"/>
      <c r="KBZ42" s="223"/>
      <c r="KCA42" s="223"/>
      <c r="KCB42" s="223"/>
      <c r="KCC42" s="223"/>
      <c r="KCD42" s="223"/>
      <c r="KCE42" s="223"/>
      <c r="KCF42" s="223"/>
      <c r="KCG42" s="223"/>
      <c r="KCH42" s="223"/>
      <c r="KCI42" s="223"/>
      <c r="KCJ42" s="223"/>
      <c r="KCK42" s="223"/>
      <c r="KCL42" s="223"/>
      <c r="KCM42" s="223"/>
      <c r="KCN42" s="223"/>
      <c r="KCO42" s="223"/>
      <c r="KCP42" s="223"/>
      <c r="KCQ42" s="223"/>
      <c r="KCR42" s="223"/>
      <c r="KCS42" s="223"/>
      <c r="KCT42" s="223"/>
      <c r="KCU42" s="223"/>
      <c r="KCV42" s="223"/>
      <c r="KCW42" s="223"/>
      <c r="KCX42" s="223"/>
      <c r="KCY42" s="223"/>
      <c r="KCZ42" s="223"/>
      <c r="KDA42" s="223"/>
      <c r="KDB42" s="223"/>
      <c r="KDC42" s="223"/>
      <c r="KDD42" s="223"/>
      <c r="KDE42" s="223"/>
      <c r="KDF42" s="223"/>
      <c r="KDG42" s="223"/>
      <c r="KDH42" s="223"/>
      <c r="KDI42" s="223"/>
      <c r="KDJ42" s="223"/>
      <c r="KDK42" s="223"/>
      <c r="KDL42" s="223"/>
      <c r="KDM42" s="223"/>
      <c r="KDN42" s="223"/>
      <c r="KDO42" s="223"/>
      <c r="KDP42" s="223"/>
      <c r="KDQ42" s="223"/>
      <c r="KDR42" s="223"/>
      <c r="KDS42" s="223"/>
      <c r="KDT42" s="223"/>
      <c r="KDU42" s="223"/>
      <c r="KDV42" s="223"/>
      <c r="KDW42" s="223"/>
      <c r="KDX42" s="223"/>
      <c r="KDY42" s="223"/>
      <c r="KDZ42" s="223"/>
      <c r="KEA42" s="223"/>
      <c r="KEB42" s="223"/>
      <c r="KEC42" s="223"/>
      <c r="KED42" s="223"/>
      <c r="KEE42" s="223"/>
      <c r="KEF42" s="223"/>
      <c r="KEG42" s="223"/>
      <c r="KEH42" s="223"/>
      <c r="KEI42" s="223"/>
      <c r="KEJ42" s="223"/>
      <c r="KEK42" s="223"/>
      <c r="KEL42" s="223"/>
      <c r="KEM42" s="223"/>
      <c r="KEN42" s="223"/>
      <c r="KEO42" s="223"/>
      <c r="KEP42" s="223"/>
      <c r="KEQ42" s="223"/>
      <c r="KER42" s="223"/>
      <c r="KES42" s="223"/>
      <c r="KET42" s="223"/>
      <c r="KEU42" s="223"/>
      <c r="KEV42" s="223"/>
      <c r="KEW42" s="223"/>
      <c r="KEX42" s="223"/>
      <c r="KEY42" s="223"/>
      <c r="KEZ42" s="223"/>
      <c r="KFA42" s="223"/>
      <c r="KFB42" s="223"/>
      <c r="KFC42" s="223"/>
      <c r="KFD42" s="223"/>
      <c r="KFE42" s="223"/>
      <c r="KFF42" s="223"/>
      <c r="KFG42" s="223"/>
      <c r="KFH42" s="223"/>
      <c r="KFI42" s="223"/>
      <c r="KFJ42" s="223"/>
      <c r="KFK42" s="223"/>
      <c r="KFL42" s="223"/>
      <c r="KFM42" s="223"/>
      <c r="KFN42" s="223"/>
      <c r="KFO42" s="223"/>
      <c r="KFP42" s="223"/>
      <c r="KFQ42" s="223"/>
      <c r="KFR42" s="223"/>
      <c r="KFS42" s="223"/>
      <c r="KFT42" s="223"/>
      <c r="KFU42" s="223"/>
      <c r="KFV42" s="223"/>
      <c r="KFW42" s="223"/>
      <c r="KFX42" s="223"/>
      <c r="KFY42" s="223"/>
      <c r="KFZ42" s="223"/>
      <c r="KGA42" s="223"/>
      <c r="KGB42" s="223"/>
      <c r="KGC42" s="223"/>
      <c r="KGD42" s="223"/>
      <c r="KGE42" s="223"/>
      <c r="KGF42" s="223"/>
      <c r="KGG42" s="223"/>
      <c r="KGH42" s="223"/>
      <c r="KGI42" s="223"/>
      <c r="KGJ42" s="223"/>
      <c r="KGK42" s="223"/>
      <c r="KGL42" s="223"/>
      <c r="KGM42" s="223"/>
      <c r="KGN42" s="223"/>
      <c r="KGO42" s="223"/>
      <c r="KGP42" s="223"/>
      <c r="KGQ42" s="223"/>
      <c r="KGR42" s="223"/>
      <c r="KGS42" s="223"/>
      <c r="KGT42" s="223"/>
      <c r="KGU42" s="223"/>
      <c r="KGV42" s="223"/>
      <c r="KGW42" s="223"/>
      <c r="KGX42" s="223"/>
      <c r="KGY42" s="223"/>
      <c r="KGZ42" s="223"/>
      <c r="KHA42" s="223"/>
      <c r="KHB42" s="223"/>
      <c r="KHC42" s="223"/>
      <c r="KHD42" s="223"/>
      <c r="KHE42" s="223"/>
      <c r="KHF42" s="223"/>
      <c r="KHG42" s="223"/>
      <c r="KHH42" s="223"/>
      <c r="KHI42" s="223"/>
      <c r="KHJ42" s="223"/>
      <c r="KHK42" s="223"/>
      <c r="KHL42" s="223"/>
      <c r="KHM42" s="223"/>
      <c r="KHN42" s="223"/>
      <c r="KHO42" s="223"/>
      <c r="KHP42" s="223"/>
      <c r="KHQ42" s="223"/>
      <c r="KHR42" s="223"/>
      <c r="KHS42" s="223"/>
      <c r="KHT42" s="223"/>
      <c r="KHU42" s="223"/>
      <c r="KHV42" s="223"/>
      <c r="KHW42" s="223"/>
      <c r="KHX42" s="223"/>
      <c r="KHY42" s="223"/>
      <c r="KHZ42" s="223"/>
      <c r="KIA42" s="223"/>
      <c r="KIB42" s="223"/>
      <c r="KIC42" s="223"/>
      <c r="KID42" s="223"/>
      <c r="KIE42" s="223"/>
      <c r="KIF42" s="223"/>
      <c r="KIG42" s="223"/>
      <c r="KIH42" s="223"/>
      <c r="KII42" s="223"/>
      <c r="KIJ42" s="223"/>
      <c r="KIK42" s="223"/>
      <c r="KIL42" s="223"/>
      <c r="KIM42" s="223"/>
      <c r="KIN42" s="223"/>
      <c r="KIO42" s="223"/>
      <c r="KIP42" s="223"/>
      <c r="KIQ42" s="223"/>
      <c r="KIR42" s="223"/>
      <c r="KIS42" s="223"/>
      <c r="KIT42" s="223"/>
      <c r="KIU42" s="223"/>
      <c r="KIV42" s="223"/>
      <c r="KIW42" s="223"/>
      <c r="KIX42" s="223"/>
      <c r="KIY42" s="223"/>
      <c r="KIZ42" s="223"/>
      <c r="KJA42" s="223"/>
      <c r="KJB42" s="223"/>
      <c r="KJC42" s="223"/>
      <c r="KJD42" s="223"/>
      <c r="KJE42" s="223"/>
      <c r="KJF42" s="223"/>
      <c r="KJG42" s="223"/>
      <c r="KJH42" s="223"/>
      <c r="KJI42" s="223"/>
      <c r="KJJ42" s="223"/>
      <c r="KJK42" s="223"/>
      <c r="KJL42" s="223"/>
      <c r="KJM42" s="223"/>
      <c r="KJN42" s="223"/>
      <c r="KJO42" s="223"/>
      <c r="KJP42" s="223"/>
      <c r="KJQ42" s="223"/>
      <c r="KJR42" s="223"/>
      <c r="KJS42" s="223"/>
      <c r="KJT42" s="223"/>
      <c r="KJU42" s="223"/>
      <c r="KJV42" s="223"/>
      <c r="KJW42" s="223"/>
      <c r="KJX42" s="223"/>
      <c r="KJY42" s="223"/>
      <c r="KJZ42" s="223"/>
      <c r="KKA42" s="223"/>
      <c r="KKB42" s="223"/>
      <c r="KKC42" s="223"/>
      <c r="KKD42" s="223"/>
      <c r="KKE42" s="223"/>
      <c r="KKF42" s="223"/>
      <c r="KKG42" s="223"/>
      <c r="KKH42" s="223"/>
      <c r="KKI42" s="223"/>
      <c r="KKJ42" s="223"/>
      <c r="KKK42" s="223"/>
      <c r="KKL42" s="223"/>
      <c r="KKM42" s="223"/>
      <c r="KKN42" s="223"/>
      <c r="KKO42" s="223"/>
      <c r="KKP42" s="223"/>
      <c r="KKQ42" s="223"/>
      <c r="KKR42" s="223"/>
      <c r="KKS42" s="223"/>
      <c r="KKT42" s="223"/>
      <c r="KKU42" s="223"/>
      <c r="KKV42" s="223"/>
      <c r="KKW42" s="223"/>
      <c r="KKX42" s="223"/>
      <c r="KKY42" s="223"/>
      <c r="KKZ42" s="223"/>
      <c r="KLA42" s="223"/>
      <c r="KLB42" s="223"/>
      <c r="KLC42" s="223"/>
      <c r="KLD42" s="223"/>
      <c r="KLE42" s="223"/>
      <c r="KLF42" s="223"/>
      <c r="KLG42" s="223"/>
      <c r="KLH42" s="223"/>
      <c r="KLI42" s="223"/>
      <c r="KLJ42" s="223"/>
      <c r="KLK42" s="223"/>
      <c r="KLL42" s="223"/>
      <c r="KLM42" s="223"/>
      <c r="KLN42" s="223"/>
      <c r="KLO42" s="223"/>
      <c r="KLP42" s="223"/>
      <c r="KLQ42" s="223"/>
      <c r="KLR42" s="223"/>
      <c r="KLS42" s="223"/>
      <c r="KLT42" s="223"/>
      <c r="KLU42" s="223"/>
      <c r="KLV42" s="223"/>
      <c r="KLW42" s="223"/>
      <c r="KLX42" s="223"/>
      <c r="KLY42" s="223"/>
      <c r="KLZ42" s="223"/>
      <c r="KMA42" s="223"/>
      <c r="KMB42" s="223"/>
      <c r="KMC42" s="223"/>
      <c r="KMD42" s="223"/>
      <c r="KME42" s="223"/>
      <c r="KMF42" s="223"/>
      <c r="KMG42" s="223"/>
      <c r="KMH42" s="223"/>
      <c r="KMI42" s="223"/>
      <c r="KMJ42" s="223"/>
      <c r="KMK42" s="223"/>
      <c r="KML42" s="223"/>
      <c r="KMM42" s="223"/>
      <c r="KMN42" s="223"/>
      <c r="KMO42" s="223"/>
      <c r="KMP42" s="223"/>
      <c r="KMQ42" s="223"/>
      <c r="KMR42" s="223"/>
      <c r="KMS42" s="223"/>
      <c r="KMT42" s="223"/>
      <c r="KMU42" s="223"/>
      <c r="KMV42" s="223"/>
      <c r="KMW42" s="223"/>
      <c r="KMX42" s="223"/>
      <c r="KMY42" s="223"/>
      <c r="KMZ42" s="223"/>
      <c r="KNA42" s="223"/>
      <c r="KNB42" s="223"/>
      <c r="KNC42" s="223"/>
      <c r="KND42" s="223"/>
      <c r="KNE42" s="223"/>
      <c r="KNF42" s="223"/>
      <c r="KNG42" s="223"/>
      <c r="KNH42" s="223"/>
      <c r="KNI42" s="223"/>
      <c r="KNJ42" s="223"/>
      <c r="KNK42" s="223"/>
      <c r="KNL42" s="223"/>
      <c r="KNM42" s="223"/>
      <c r="KNN42" s="223"/>
      <c r="KNO42" s="223"/>
      <c r="KNP42" s="223"/>
      <c r="KNQ42" s="223"/>
      <c r="KNR42" s="223"/>
      <c r="KNS42" s="223"/>
      <c r="KNT42" s="223"/>
      <c r="KNU42" s="223"/>
      <c r="KNV42" s="223"/>
      <c r="KNW42" s="223"/>
      <c r="KNX42" s="223"/>
      <c r="KNY42" s="223"/>
      <c r="KNZ42" s="223"/>
      <c r="KOA42" s="223"/>
      <c r="KOB42" s="223"/>
      <c r="KOC42" s="223"/>
      <c r="KOD42" s="223"/>
      <c r="KOE42" s="223"/>
      <c r="KOF42" s="223"/>
      <c r="KOG42" s="223"/>
      <c r="KOH42" s="223"/>
      <c r="KOI42" s="223"/>
      <c r="KOJ42" s="223"/>
      <c r="KOK42" s="223"/>
      <c r="KOL42" s="223"/>
      <c r="KOM42" s="223"/>
      <c r="KON42" s="223"/>
      <c r="KOO42" s="223"/>
      <c r="KOP42" s="223"/>
      <c r="KOQ42" s="223"/>
      <c r="KOR42" s="223"/>
      <c r="KOS42" s="223"/>
      <c r="KOT42" s="223"/>
      <c r="KOU42" s="223"/>
      <c r="KOV42" s="223"/>
      <c r="KOW42" s="223"/>
      <c r="KOX42" s="223"/>
      <c r="KOY42" s="223"/>
      <c r="KOZ42" s="223"/>
      <c r="KPA42" s="223"/>
      <c r="KPB42" s="223"/>
      <c r="KPC42" s="223"/>
      <c r="KPD42" s="223"/>
      <c r="KPE42" s="223"/>
      <c r="KPF42" s="223"/>
      <c r="KPG42" s="223"/>
      <c r="KPH42" s="223"/>
      <c r="KPI42" s="223"/>
      <c r="KPJ42" s="223"/>
      <c r="KPK42" s="223"/>
      <c r="KPL42" s="223"/>
      <c r="KPM42" s="223"/>
      <c r="KPN42" s="223"/>
      <c r="KPO42" s="223"/>
      <c r="KPP42" s="223"/>
      <c r="KPQ42" s="223"/>
      <c r="KPR42" s="223"/>
      <c r="KPS42" s="223"/>
      <c r="KPT42" s="223"/>
      <c r="KPU42" s="223"/>
      <c r="KPV42" s="223"/>
      <c r="KPW42" s="223"/>
      <c r="KPX42" s="223"/>
      <c r="KPY42" s="223"/>
      <c r="KPZ42" s="223"/>
      <c r="KQA42" s="223"/>
      <c r="KQB42" s="223"/>
      <c r="KQC42" s="223"/>
      <c r="KQD42" s="223"/>
      <c r="KQE42" s="223"/>
      <c r="KQF42" s="223"/>
      <c r="KQG42" s="223"/>
      <c r="KQH42" s="223"/>
      <c r="KQI42" s="223"/>
      <c r="KQJ42" s="223"/>
      <c r="KQK42" s="223"/>
      <c r="KQL42" s="223"/>
      <c r="KQM42" s="223"/>
      <c r="KQN42" s="223"/>
      <c r="KQO42" s="223"/>
      <c r="KQP42" s="223"/>
      <c r="KQQ42" s="223"/>
      <c r="KQR42" s="223"/>
      <c r="KQS42" s="223"/>
      <c r="KQT42" s="223"/>
      <c r="KQU42" s="223"/>
      <c r="KQV42" s="223"/>
      <c r="KQW42" s="223"/>
      <c r="KQX42" s="223"/>
      <c r="KQY42" s="223"/>
      <c r="KQZ42" s="223"/>
      <c r="KRA42" s="223"/>
      <c r="KRB42" s="223"/>
      <c r="KRC42" s="223"/>
      <c r="KRD42" s="223"/>
      <c r="KRE42" s="223"/>
      <c r="KRF42" s="223"/>
      <c r="KRG42" s="223"/>
      <c r="KRH42" s="223"/>
      <c r="KRI42" s="223"/>
      <c r="KRJ42" s="223"/>
      <c r="KRK42" s="223"/>
      <c r="KRL42" s="223"/>
      <c r="KRM42" s="223"/>
      <c r="KRN42" s="223"/>
      <c r="KRO42" s="223"/>
      <c r="KRP42" s="223"/>
      <c r="KRQ42" s="223"/>
      <c r="KRR42" s="223"/>
      <c r="KRS42" s="223"/>
      <c r="KRT42" s="223"/>
      <c r="KRU42" s="223"/>
      <c r="KRV42" s="223"/>
      <c r="KRW42" s="223"/>
      <c r="KRX42" s="223"/>
      <c r="KRY42" s="223"/>
      <c r="KRZ42" s="223"/>
      <c r="KSA42" s="223"/>
      <c r="KSB42" s="223"/>
      <c r="KSC42" s="223"/>
      <c r="KSD42" s="223"/>
      <c r="KSE42" s="223"/>
      <c r="KSF42" s="223"/>
      <c r="KSG42" s="223"/>
      <c r="KSH42" s="223"/>
      <c r="KSI42" s="223"/>
      <c r="KSJ42" s="223"/>
      <c r="KSK42" s="223"/>
      <c r="KSL42" s="223"/>
      <c r="KSM42" s="223"/>
      <c r="KSN42" s="223"/>
      <c r="KSO42" s="223"/>
      <c r="KSP42" s="223"/>
      <c r="KSQ42" s="223"/>
      <c r="KSR42" s="223"/>
      <c r="KSS42" s="223"/>
      <c r="KST42" s="223"/>
      <c r="KSU42" s="223"/>
      <c r="KSV42" s="223"/>
      <c r="KSW42" s="223"/>
      <c r="KSX42" s="223"/>
      <c r="KSY42" s="223"/>
      <c r="KSZ42" s="223"/>
      <c r="KTA42" s="223"/>
      <c r="KTB42" s="223"/>
      <c r="KTC42" s="223"/>
      <c r="KTD42" s="223"/>
      <c r="KTE42" s="223"/>
      <c r="KTF42" s="223"/>
      <c r="KTG42" s="223"/>
      <c r="KTH42" s="223"/>
      <c r="KTI42" s="223"/>
      <c r="KTJ42" s="223"/>
      <c r="KTK42" s="223"/>
      <c r="KTL42" s="223"/>
      <c r="KTM42" s="223"/>
      <c r="KTN42" s="223"/>
      <c r="KTO42" s="223"/>
      <c r="KTP42" s="223"/>
      <c r="KTQ42" s="223"/>
      <c r="KTR42" s="223"/>
      <c r="KTS42" s="223"/>
      <c r="KTT42" s="223"/>
      <c r="KTU42" s="223"/>
      <c r="KTV42" s="223"/>
      <c r="KTW42" s="223"/>
      <c r="KTX42" s="223"/>
      <c r="KTY42" s="223"/>
      <c r="KTZ42" s="223"/>
      <c r="KUA42" s="223"/>
      <c r="KUB42" s="223"/>
      <c r="KUC42" s="223"/>
      <c r="KUD42" s="223"/>
      <c r="KUE42" s="223"/>
      <c r="KUF42" s="223"/>
      <c r="KUG42" s="223"/>
      <c r="KUH42" s="223"/>
      <c r="KUI42" s="223"/>
      <c r="KUJ42" s="223"/>
      <c r="KUK42" s="223"/>
      <c r="KUL42" s="223"/>
      <c r="KUM42" s="223"/>
      <c r="KUN42" s="223"/>
      <c r="KUO42" s="223"/>
      <c r="KUP42" s="223"/>
      <c r="KUQ42" s="223"/>
      <c r="KUR42" s="223"/>
      <c r="KUS42" s="223"/>
      <c r="KUT42" s="223"/>
      <c r="KUU42" s="223"/>
      <c r="KUV42" s="223"/>
      <c r="KUW42" s="223"/>
      <c r="KUX42" s="223"/>
      <c r="KUY42" s="223"/>
      <c r="KUZ42" s="223"/>
      <c r="KVA42" s="223"/>
      <c r="KVB42" s="223"/>
      <c r="KVC42" s="223"/>
      <c r="KVD42" s="223"/>
      <c r="KVE42" s="223"/>
      <c r="KVF42" s="223"/>
      <c r="KVG42" s="223"/>
      <c r="KVH42" s="223"/>
      <c r="KVI42" s="223"/>
      <c r="KVJ42" s="223"/>
      <c r="KVK42" s="223"/>
      <c r="KVL42" s="223"/>
      <c r="KVM42" s="223"/>
      <c r="KVN42" s="223"/>
      <c r="KVO42" s="223"/>
      <c r="KVP42" s="223"/>
      <c r="KVQ42" s="223"/>
      <c r="KVR42" s="223"/>
      <c r="KVS42" s="223"/>
      <c r="KVT42" s="223"/>
      <c r="KVU42" s="223"/>
      <c r="KVV42" s="223"/>
      <c r="KVW42" s="223"/>
      <c r="KVX42" s="223"/>
      <c r="KVY42" s="223"/>
      <c r="KVZ42" s="223"/>
      <c r="KWA42" s="223"/>
      <c r="KWB42" s="223"/>
      <c r="KWC42" s="223"/>
      <c r="KWD42" s="223"/>
      <c r="KWE42" s="223"/>
      <c r="KWF42" s="223"/>
      <c r="KWG42" s="223"/>
      <c r="KWH42" s="223"/>
      <c r="KWI42" s="223"/>
      <c r="KWJ42" s="223"/>
      <c r="KWK42" s="223"/>
      <c r="KWL42" s="223"/>
      <c r="KWM42" s="223"/>
      <c r="KWN42" s="223"/>
      <c r="KWO42" s="223"/>
      <c r="KWP42" s="223"/>
      <c r="KWQ42" s="223"/>
      <c r="KWR42" s="223"/>
      <c r="KWS42" s="223"/>
      <c r="KWT42" s="223"/>
      <c r="KWU42" s="223"/>
      <c r="KWV42" s="223"/>
      <c r="KWW42" s="223"/>
      <c r="KWX42" s="223"/>
      <c r="KWY42" s="223"/>
      <c r="KWZ42" s="223"/>
      <c r="KXA42" s="223"/>
      <c r="KXB42" s="223"/>
      <c r="KXC42" s="223"/>
      <c r="KXD42" s="223"/>
      <c r="KXE42" s="223"/>
      <c r="KXF42" s="223"/>
      <c r="KXG42" s="223"/>
      <c r="KXH42" s="223"/>
      <c r="KXI42" s="223"/>
      <c r="KXJ42" s="223"/>
      <c r="KXK42" s="223"/>
      <c r="KXL42" s="223"/>
      <c r="KXM42" s="223"/>
      <c r="KXN42" s="223"/>
      <c r="KXO42" s="223"/>
      <c r="KXP42" s="223"/>
      <c r="KXQ42" s="223"/>
      <c r="KXR42" s="223"/>
      <c r="KXS42" s="223"/>
      <c r="KXT42" s="223"/>
      <c r="KXU42" s="223"/>
      <c r="KXV42" s="223"/>
      <c r="KXW42" s="223"/>
      <c r="KXX42" s="223"/>
      <c r="KXY42" s="223"/>
      <c r="KXZ42" s="223"/>
      <c r="KYA42" s="223"/>
      <c r="KYB42" s="223"/>
      <c r="KYC42" s="223"/>
      <c r="KYD42" s="223"/>
      <c r="KYE42" s="223"/>
      <c r="KYF42" s="223"/>
      <c r="KYG42" s="223"/>
      <c r="KYH42" s="223"/>
      <c r="KYI42" s="223"/>
      <c r="KYJ42" s="223"/>
      <c r="KYK42" s="223"/>
      <c r="KYL42" s="223"/>
      <c r="KYM42" s="223"/>
      <c r="KYN42" s="223"/>
      <c r="KYO42" s="223"/>
      <c r="KYP42" s="223"/>
      <c r="KYQ42" s="223"/>
      <c r="KYR42" s="223"/>
      <c r="KYS42" s="223"/>
      <c r="KYT42" s="223"/>
      <c r="KYU42" s="223"/>
      <c r="KYV42" s="223"/>
      <c r="KYW42" s="223"/>
      <c r="KYX42" s="223"/>
      <c r="KYY42" s="223"/>
      <c r="KYZ42" s="223"/>
      <c r="KZA42" s="223"/>
      <c r="KZB42" s="223"/>
      <c r="KZC42" s="223"/>
      <c r="KZD42" s="223"/>
      <c r="KZE42" s="223"/>
      <c r="KZF42" s="223"/>
      <c r="KZG42" s="223"/>
      <c r="KZH42" s="223"/>
      <c r="KZI42" s="223"/>
      <c r="KZJ42" s="223"/>
      <c r="KZK42" s="223"/>
      <c r="KZL42" s="223"/>
      <c r="KZM42" s="223"/>
      <c r="KZN42" s="223"/>
      <c r="KZO42" s="223"/>
      <c r="KZP42" s="223"/>
      <c r="KZQ42" s="223"/>
      <c r="KZR42" s="223"/>
      <c r="KZS42" s="223"/>
      <c r="KZT42" s="223"/>
      <c r="KZU42" s="223"/>
      <c r="KZV42" s="223"/>
      <c r="KZW42" s="223"/>
      <c r="KZX42" s="223"/>
      <c r="KZY42" s="223"/>
      <c r="KZZ42" s="223"/>
      <c r="LAA42" s="223"/>
      <c r="LAB42" s="223"/>
      <c r="LAC42" s="223"/>
      <c r="LAD42" s="223"/>
      <c r="LAE42" s="223"/>
      <c r="LAF42" s="223"/>
      <c r="LAG42" s="223"/>
      <c r="LAH42" s="223"/>
      <c r="LAI42" s="223"/>
      <c r="LAJ42" s="223"/>
      <c r="LAK42" s="223"/>
      <c r="LAL42" s="223"/>
      <c r="LAM42" s="223"/>
      <c r="LAN42" s="223"/>
      <c r="LAO42" s="223"/>
      <c r="LAP42" s="223"/>
      <c r="LAQ42" s="223"/>
      <c r="LAR42" s="223"/>
      <c r="LAS42" s="223"/>
      <c r="LAT42" s="223"/>
      <c r="LAU42" s="223"/>
      <c r="LAV42" s="223"/>
      <c r="LAW42" s="223"/>
      <c r="LAX42" s="223"/>
      <c r="LAY42" s="223"/>
      <c r="LAZ42" s="223"/>
      <c r="LBA42" s="223"/>
      <c r="LBB42" s="223"/>
      <c r="LBC42" s="223"/>
      <c r="LBD42" s="223"/>
      <c r="LBE42" s="223"/>
      <c r="LBF42" s="223"/>
      <c r="LBG42" s="223"/>
      <c r="LBH42" s="223"/>
      <c r="LBI42" s="223"/>
      <c r="LBJ42" s="223"/>
      <c r="LBK42" s="223"/>
      <c r="LBL42" s="223"/>
      <c r="LBM42" s="223"/>
      <c r="LBN42" s="223"/>
      <c r="LBO42" s="223"/>
      <c r="LBP42" s="223"/>
      <c r="LBQ42" s="223"/>
      <c r="LBR42" s="223"/>
      <c r="LBS42" s="223"/>
      <c r="LBT42" s="223"/>
      <c r="LBU42" s="223"/>
      <c r="LBV42" s="223"/>
      <c r="LBW42" s="223"/>
      <c r="LBX42" s="223"/>
      <c r="LBY42" s="223"/>
      <c r="LBZ42" s="223"/>
      <c r="LCA42" s="223"/>
      <c r="LCB42" s="223"/>
      <c r="LCC42" s="223"/>
      <c r="LCD42" s="223"/>
      <c r="LCE42" s="223"/>
      <c r="LCF42" s="223"/>
      <c r="LCG42" s="223"/>
      <c r="LCH42" s="223"/>
      <c r="LCI42" s="223"/>
      <c r="LCJ42" s="223"/>
      <c r="LCK42" s="223"/>
      <c r="LCL42" s="223"/>
      <c r="LCM42" s="223"/>
      <c r="LCN42" s="223"/>
      <c r="LCO42" s="223"/>
      <c r="LCP42" s="223"/>
      <c r="LCQ42" s="223"/>
      <c r="LCR42" s="223"/>
      <c r="LCS42" s="223"/>
      <c r="LCT42" s="223"/>
      <c r="LCU42" s="223"/>
      <c r="LCV42" s="223"/>
      <c r="LCW42" s="223"/>
      <c r="LCX42" s="223"/>
      <c r="LCY42" s="223"/>
      <c r="LCZ42" s="223"/>
      <c r="LDA42" s="223"/>
      <c r="LDB42" s="223"/>
      <c r="LDC42" s="223"/>
      <c r="LDD42" s="223"/>
      <c r="LDE42" s="223"/>
      <c r="LDF42" s="223"/>
      <c r="LDG42" s="223"/>
      <c r="LDH42" s="223"/>
      <c r="LDI42" s="223"/>
      <c r="LDJ42" s="223"/>
      <c r="LDK42" s="223"/>
      <c r="LDL42" s="223"/>
      <c r="LDM42" s="223"/>
      <c r="LDN42" s="223"/>
      <c r="LDO42" s="223"/>
      <c r="LDP42" s="223"/>
      <c r="LDQ42" s="223"/>
      <c r="LDR42" s="223"/>
      <c r="LDS42" s="223"/>
      <c r="LDT42" s="223"/>
      <c r="LDU42" s="223"/>
      <c r="LDV42" s="223"/>
      <c r="LDW42" s="223"/>
      <c r="LDX42" s="223"/>
      <c r="LDY42" s="223"/>
      <c r="LDZ42" s="223"/>
      <c r="LEA42" s="223"/>
      <c r="LEB42" s="223"/>
      <c r="LEC42" s="223"/>
      <c r="LED42" s="223"/>
      <c r="LEE42" s="223"/>
      <c r="LEF42" s="223"/>
      <c r="LEG42" s="223"/>
      <c r="LEH42" s="223"/>
      <c r="LEI42" s="223"/>
      <c r="LEJ42" s="223"/>
      <c r="LEK42" s="223"/>
      <c r="LEL42" s="223"/>
      <c r="LEM42" s="223"/>
      <c r="LEN42" s="223"/>
      <c r="LEO42" s="223"/>
      <c r="LEP42" s="223"/>
      <c r="LEQ42" s="223"/>
      <c r="LER42" s="223"/>
      <c r="LES42" s="223"/>
      <c r="LET42" s="223"/>
      <c r="LEU42" s="223"/>
      <c r="LEV42" s="223"/>
      <c r="LEW42" s="223"/>
      <c r="LEX42" s="223"/>
      <c r="LEY42" s="223"/>
      <c r="LEZ42" s="223"/>
      <c r="LFA42" s="223"/>
      <c r="LFB42" s="223"/>
      <c r="LFC42" s="223"/>
      <c r="LFD42" s="223"/>
      <c r="LFE42" s="223"/>
      <c r="LFF42" s="223"/>
      <c r="LFG42" s="223"/>
      <c r="LFH42" s="223"/>
      <c r="LFI42" s="223"/>
      <c r="LFJ42" s="223"/>
      <c r="LFK42" s="223"/>
      <c r="LFL42" s="223"/>
      <c r="LFM42" s="223"/>
      <c r="LFN42" s="223"/>
      <c r="LFO42" s="223"/>
      <c r="LFP42" s="223"/>
      <c r="LFQ42" s="223"/>
      <c r="LFR42" s="223"/>
      <c r="LFS42" s="223"/>
      <c r="LFT42" s="223"/>
      <c r="LFU42" s="223"/>
      <c r="LFV42" s="223"/>
      <c r="LFW42" s="223"/>
      <c r="LFX42" s="223"/>
      <c r="LFY42" s="223"/>
      <c r="LFZ42" s="223"/>
      <c r="LGA42" s="223"/>
      <c r="LGB42" s="223"/>
      <c r="LGC42" s="223"/>
      <c r="LGD42" s="223"/>
      <c r="LGE42" s="223"/>
      <c r="LGF42" s="223"/>
      <c r="LGG42" s="223"/>
      <c r="LGH42" s="223"/>
      <c r="LGI42" s="223"/>
      <c r="LGJ42" s="223"/>
      <c r="LGK42" s="223"/>
      <c r="LGL42" s="223"/>
      <c r="LGM42" s="223"/>
      <c r="LGN42" s="223"/>
      <c r="LGO42" s="223"/>
      <c r="LGP42" s="223"/>
      <c r="LGQ42" s="223"/>
      <c r="LGR42" s="223"/>
      <c r="LGS42" s="223"/>
      <c r="LGT42" s="223"/>
      <c r="LGU42" s="223"/>
      <c r="LGV42" s="223"/>
      <c r="LGW42" s="223"/>
      <c r="LGX42" s="223"/>
      <c r="LGY42" s="223"/>
      <c r="LGZ42" s="223"/>
      <c r="LHA42" s="223"/>
      <c r="LHB42" s="223"/>
      <c r="LHC42" s="223"/>
      <c r="LHD42" s="223"/>
      <c r="LHE42" s="223"/>
      <c r="LHF42" s="223"/>
      <c r="LHG42" s="223"/>
      <c r="LHH42" s="223"/>
      <c r="LHI42" s="223"/>
      <c r="LHJ42" s="223"/>
      <c r="LHK42" s="223"/>
      <c r="LHL42" s="223"/>
      <c r="LHM42" s="223"/>
      <c r="LHN42" s="223"/>
      <c r="LHO42" s="223"/>
      <c r="LHP42" s="223"/>
      <c r="LHQ42" s="223"/>
      <c r="LHR42" s="223"/>
      <c r="LHS42" s="223"/>
      <c r="LHT42" s="223"/>
      <c r="LHU42" s="223"/>
      <c r="LHV42" s="223"/>
      <c r="LHW42" s="223"/>
      <c r="LHX42" s="223"/>
      <c r="LHY42" s="223"/>
      <c r="LHZ42" s="223"/>
      <c r="LIA42" s="223"/>
      <c r="LIB42" s="223"/>
      <c r="LIC42" s="223"/>
      <c r="LID42" s="223"/>
      <c r="LIE42" s="223"/>
      <c r="LIF42" s="223"/>
      <c r="LIG42" s="223"/>
      <c r="LIH42" s="223"/>
      <c r="LII42" s="223"/>
      <c r="LIJ42" s="223"/>
      <c r="LIK42" s="223"/>
      <c r="LIL42" s="223"/>
      <c r="LIM42" s="223"/>
      <c r="LIN42" s="223"/>
      <c r="LIO42" s="223"/>
      <c r="LIP42" s="223"/>
      <c r="LIQ42" s="223"/>
      <c r="LIR42" s="223"/>
      <c r="LIS42" s="223"/>
      <c r="LIT42" s="223"/>
      <c r="LIU42" s="223"/>
      <c r="LIV42" s="223"/>
      <c r="LIW42" s="223"/>
      <c r="LIX42" s="223"/>
      <c r="LIY42" s="223"/>
      <c r="LIZ42" s="223"/>
      <c r="LJA42" s="223"/>
      <c r="LJB42" s="223"/>
      <c r="LJC42" s="223"/>
      <c r="LJD42" s="223"/>
      <c r="LJE42" s="223"/>
      <c r="LJF42" s="223"/>
      <c r="LJG42" s="223"/>
      <c r="LJH42" s="223"/>
      <c r="LJI42" s="223"/>
      <c r="LJJ42" s="223"/>
      <c r="LJK42" s="223"/>
      <c r="LJL42" s="223"/>
      <c r="LJM42" s="223"/>
      <c r="LJN42" s="223"/>
      <c r="LJO42" s="223"/>
      <c r="LJP42" s="223"/>
      <c r="LJQ42" s="223"/>
      <c r="LJR42" s="223"/>
      <c r="LJS42" s="223"/>
      <c r="LJT42" s="223"/>
      <c r="LJU42" s="223"/>
      <c r="LJV42" s="223"/>
      <c r="LJW42" s="223"/>
      <c r="LJX42" s="223"/>
      <c r="LJY42" s="223"/>
      <c r="LJZ42" s="223"/>
      <c r="LKA42" s="223"/>
      <c r="LKB42" s="223"/>
      <c r="LKC42" s="223"/>
      <c r="LKD42" s="223"/>
      <c r="LKE42" s="223"/>
      <c r="LKF42" s="223"/>
      <c r="LKG42" s="223"/>
      <c r="LKH42" s="223"/>
      <c r="LKI42" s="223"/>
      <c r="LKJ42" s="223"/>
      <c r="LKK42" s="223"/>
      <c r="LKL42" s="223"/>
      <c r="LKM42" s="223"/>
      <c r="LKN42" s="223"/>
      <c r="LKO42" s="223"/>
      <c r="LKP42" s="223"/>
      <c r="LKQ42" s="223"/>
      <c r="LKR42" s="223"/>
      <c r="LKS42" s="223"/>
      <c r="LKT42" s="223"/>
      <c r="LKU42" s="223"/>
      <c r="LKV42" s="223"/>
      <c r="LKW42" s="223"/>
      <c r="LKX42" s="223"/>
      <c r="LKY42" s="223"/>
      <c r="LKZ42" s="223"/>
      <c r="LLA42" s="223"/>
      <c r="LLB42" s="223"/>
      <c r="LLC42" s="223"/>
      <c r="LLD42" s="223"/>
      <c r="LLE42" s="223"/>
      <c r="LLF42" s="223"/>
      <c r="LLG42" s="223"/>
      <c r="LLH42" s="223"/>
      <c r="LLI42" s="223"/>
      <c r="LLJ42" s="223"/>
      <c r="LLK42" s="223"/>
      <c r="LLL42" s="223"/>
      <c r="LLM42" s="223"/>
      <c r="LLN42" s="223"/>
      <c r="LLO42" s="223"/>
      <c r="LLP42" s="223"/>
      <c r="LLQ42" s="223"/>
      <c r="LLR42" s="223"/>
      <c r="LLS42" s="223"/>
      <c r="LLT42" s="223"/>
      <c r="LLU42" s="223"/>
      <c r="LLV42" s="223"/>
      <c r="LLW42" s="223"/>
      <c r="LLX42" s="223"/>
      <c r="LLY42" s="223"/>
      <c r="LLZ42" s="223"/>
      <c r="LMA42" s="223"/>
      <c r="LMB42" s="223"/>
      <c r="LMC42" s="223"/>
      <c r="LMD42" s="223"/>
      <c r="LME42" s="223"/>
      <c r="LMF42" s="223"/>
      <c r="LMG42" s="223"/>
      <c r="LMH42" s="223"/>
      <c r="LMI42" s="223"/>
      <c r="LMJ42" s="223"/>
      <c r="LMK42" s="223"/>
      <c r="LML42" s="223"/>
      <c r="LMM42" s="223"/>
      <c r="LMN42" s="223"/>
      <c r="LMO42" s="223"/>
      <c r="LMP42" s="223"/>
      <c r="LMQ42" s="223"/>
      <c r="LMR42" s="223"/>
      <c r="LMS42" s="223"/>
      <c r="LMT42" s="223"/>
      <c r="LMU42" s="223"/>
      <c r="LMV42" s="223"/>
      <c r="LMW42" s="223"/>
      <c r="LMX42" s="223"/>
      <c r="LMY42" s="223"/>
      <c r="LMZ42" s="223"/>
      <c r="LNA42" s="223"/>
      <c r="LNB42" s="223"/>
      <c r="LNC42" s="223"/>
      <c r="LND42" s="223"/>
      <c r="LNE42" s="223"/>
      <c r="LNF42" s="223"/>
      <c r="LNG42" s="223"/>
      <c r="LNH42" s="223"/>
      <c r="LNI42" s="223"/>
      <c r="LNJ42" s="223"/>
      <c r="LNK42" s="223"/>
      <c r="LNL42" s="223"/>
      <c r="LNM42" s="223"/>
      <c r="LNN42" s="223"/>
      <c r="LNO42" s="223"/>
      <c r="LNP42" s="223"/>
      <c r="LNQ42" s="223"/>
      <c r="LNR42" s="223"/>
      <c r="LNS42" s="223"/>
      <c r="LNT42" s="223"/>
      <c r="LNU42" s="223"/>
      <c r="LNV42" s="223"/>
      <c r="LNW42" s="223"/>
      <c r="LNX42" s="223"/>
      <c r="LNY42" s="223"/>
      <c r="LNZ42" s="223"/>
      <c r="LOA42" s="223"/>
      <c r="LOB42" s="223"/>
      <c r="LOC42" s="223"/>
      <c r="LOD42" s="223"/>
      <c r="LOE42" s="223"/>
      <c r="LOF42" s="223"/>
      <c r="LOG42" s="223"/>
      <c r="LOH42" s="223"/>
      <c r="LOI42" s="223"/>
      <c r="LOJ42" s="223"/>
      <c r="LOK42" s="223"/>
      <c r="LOL42" s="223"/>
      <c r="LOM42" s="223"/>
      <c r="LON42" s="223"/>
      <c r="LOO42" s="223"/>
      <c r="LOP42" s="223"/>
      <c r="LOQ42" s="223"/>
      <c r="LOR42" s="223"/>
      <c r="LOS42" s="223"/>
      <c r="LOT42" s="223"/>
      <c r="LOU42" s="223"/>
      <c r="LOV42" s="223"/>
      <c r="LOW42" s="223"/>
      <c r="LOX42" s="223"/>
      <c r="LOY42" s="223"/>
      <c r="LOZ42" s="223"/>
      <c r="LPA42" s="223"/>
      <c r="LPB42" s="223"/>
      <c r="LPC42" s="223"/>
      <c r="LPD42" s="223"/>
      <c r="LPE42" s="223"/>
      <c r="LPF42" s="223"/>
      <c r="LPG42" s="223"/>
      <c r="LPH42" s="223"/>
      <c r="LPI42" s="223"/>
      <c r="LPJ42" s="223"/>
      <c r="LPK42" s="223"/>
      <c r="LPL42" s="223"/>
      <c r="LPM42" s="223"/>
      <c r="LPN42" s="223"/>
      <c r="LPO42" s="223"/>
      <c r="LPP42" s="223"/>
      <c r="LPQ42" s="223"/>
      <c r="LPR42" s="223"/>
      <c r="LPS42" s="223"/>
      <c r="LPT42" s="223"/>
      <c r="LPU42" s="223"/>
      <c r="LPV42" s="223"/>
      <c r="LPW42" s="223"/>
      <c r="LPX42" s="223"/>
      <c r="LPY42" s="223"/>
      <c r="LPZ42" s="223"/>
      <c r="LQA42" s="223"/>
      <c r="LQB42" s="223"/>
      <c r="LQC42" s="223"/>
      <c r="LQD42" s="223"/>
      <c r="LQE42" s="223"/>
      <c r="LQF42" s="223"/>
      <c r="LQG42" s="223"/>
      <c r="LQH42" s="223"/>
      <c r="LQI42" s="223"/>
      <c r="LQJ42" s="223"/>
      <c r="LQK42" s="223"/>
      <c r="LQL42" s="223"/>
      <c r="LQM42" s="223"/>
      <c r="LQN42" s="223"/>
      <c r="LQO42" s="223"/>
      <c r="LQP42" s="223"/>
      <c r="LQQ42" s="223"/>
      <c r="LQR42" s="223"/>
      <c r="LQS42" s="223"/>
      <c r="LQT42" s="223"/>
      <c r="LQU42" s="223"/>
      <c r="LQV42" s="223"/>
      <c r="LQW42" s="223"/>
      <c r="LQX42" s="223"/>
      <c r="LQY42" s="223"/>
      <c r="LQZ42" s="223"/>
      <c r="LRA42" s="223"/>
      <c r="LRB42" s="223"/>
      <c r="LRC42" s="223"/>
      <c r="LRD42" s="223"/>
      <c r="LRE42" s="223"/>
      <c r="LRF42" s="223"/>
      <c r="LRG42" s="223"/>
      <c r="LRH42" s="223"/>
      <c r="LRI42" s="223"/>
      <c r="LRJ42" s="223"/>
      <c r="LRK42" s="223"/>
      <c r="LRL42" s="223"/>
      <c r="LRM42" s="223"/>
      <c r="LRN42" s="223"/>
      <c r="LRO42" s="223"/>
      <c r="LRP42" s="223"/>
      <c r="LRQ42" s="223"/>
      <c r="LRR42" s="223"/>
      <c r="LRS42" s="223"/>
      <c r="LRT42" s="223"/>
      <c r="LRU42" s="223"/>
      <c r="LRV42" s="223"/>
      <c r="LRW42" s="223"/>
      <c r="LRX42" s="223"/>
      <c r="LRY42" s="223"/>
      <c r="LRZ42" s="223"/>
      <c r="LSA42" s="223"/>
      <c r="LSB42" s="223"/>
      <c r="LSC42" s="223"/>
      <c r="LSD42" s="223"/>
      <c r="LSE42" s="223"/>
      <c r="LSF42" s="223"/>
      <c r="LSG42" s="223"/>
      <c r="LSH42" s="223"/>
      <c r="LSI42" s="223"/>
      <c r="LSJ42" s="223"/>
      <c r="LSK42" s="223"/>
      <c r="LSL42" s="223"/>
      <c r="LSM42" s="223"/>
      <c r="LSN42" s="223"/>
      <c r="LSO42" s="223"/>
      <c r="LSP42" s="223"/>
      <c r="LSQ42" s="223"/>
      <c r="LSR42" s="223"/>
      <c r="LSS42" s="223"/>
      <c r="LST42" s="223"/>
      <c r="LSU42" s="223"/>
      <c r="LSV42" s="223"/>
      <c r="LSW42" s="223"/>
      <c r="LSX42" s="223"/>
      <c r="LSY42" s="223"/>
      <c r="LSZ42" s="223"/>
      <c r="LTA42" s="223"/>
      <c r="LTB42" s="223"/>
      <c r="LTC42" s="223"/>
      <c r="LTD42" s="223"/>
      <c r="LTE42" s="223"/>
      <c r="LTF42" s="223"/>
      <c r="LTG42" s="223"/>
      <c r="LTH42" s="223"/>
      <c r="LTI42" s="223"/>
      <c r="LTJ42" s="223"/>
      <c r="LTK42" s="223"/>
      <c r="LTL42" s="223"/>
      <c r="LTM42" s="223"/>
      <c r="LTN42" s="223"/>
      <c r="LTO42" s="223"/>
      <c r="LTP42" s="223"/>
      <c r="LTQ42" s="223"/>
      <c r="LTR42" s="223"/>
      <c r="LTS42" s="223"/>
      <c r="LTT42" s="223"/>
      <c r="LTU42" s="223"/>
      <c r="LTV42" s="223"/>
      <c r="LTW42" s="223"/>
      <c r="LTX42" s="223"/>
      <c r="LTY42" s="223"/>
      <c r="LTZ42" s="223"/>
      <c r="LUA42" s="223"/>
      <c r="LUB42" s="223"/>
      <c r="LUC42" s="223"/>
      <c r="LUD42" s="223"/>
      <c r="LUE42" s="223"/>
      <c r="LUF42" s="223"/>
      <c r="LUG42" s="223"/>
      <c r="LUH42" s="223"/>
      <c r="LUI42" s="223"/>
      <c r="LUJ42" s="223"/>
      <c r="LUK42" s="223"/>
      <c r="LUL42" s="223"/>
      <c r="LUM42" s="223"/>
      <c r="LUN42" s="223"/>
      <c r="LUO42" s="223"/>
      <c r="LUP42" s="223"/>
      <c r="LUQ42" s="223"/>
      <c r="LUR42" s="223"/>
      <c r="LUS42" s="223"/>
      <c r="LUT42" s="223"/>
      <c r="LUU42" s="223"/>
      <c r="LUV42" s="223"/>
      <c r="LUW42" s="223"/>
      <c r="LUX42" s="223"/>
      <c r="LUY42" s="223"/>
      <c r="LUZ42" s="223"/>
      <c r="LVA42" s="223"/>
      <c r="LVB42" s="223"/>
      <c r="LVC42" s="223"/>
      <c r="LVD42" s="223"/>
      <c r="LVE42" s="223"/>
      <c r="LVF42" s="223"/>
      <c r="LVG42" s="223"/>
      <c r="LVH42" s="223"/>
      <c r="LVI42" s="223"/>
      <c r="LVJ42" s="223"/>
      <c r="LVK42" s="223"/>
      <c r="LVL42" s="223"/>
      <c r="LVM42" s="223"/>
      <c r="LVN42" s="223"/>
      <c r="LVO42" s="223"/>
      <c r="LVP42" s="223"/>
      <c r="LVQ42" s="223"/>
      <c r="LVR42" s="223"/>
      <c r="LVS42" s="223"/>
      <c r="LVT42" s="223"/>
      <c r="LVU42" s="223"/>
      <c r="LVV42" s="223"/>
      <c r="LVW42" s="223"/>
      <c r="LVX42" s="223"/>
      <c r="LVY42" s="223"/>
      <c r="LVZ42" s="223"/>
      <c r="LWA42" s="223"/>
      <c r="LWB42" s="223"/>
      <c r="LWC42" s="223"/>
      <c r="LWD42" s="223"/>
      <c r="LWE42" s="223"/>
      <c r="LWF42" s="223"/>
      <c r="LWG42" s="223"/>
      <c r="LWH42" s="223"/>
      <c r="LWI42" s="223"/>
      <c r="LWJ42" s="223"/>
      <c r="LWK42" s="223"/>
      <c r="LWL42" s="223"/>
      <c r="LWM42" s="223"/>
      <c r="LWN42" s="223"/>
      <c r="LWO42" s="223"/>
      <c r="LWP42" s="223"/>
      <c r="LWQ42" s="223"/>
      <c r="LWR42" s="223"/>
      <c r="LWS42" s="223"/>
      <c r="LWT42" s="223"/>
      <c r="LWU42" s="223"/>
      <c r="LWV42" s="223"/>
      <c r="LWW42" s="223"/>
      <c r="LWX42" s="223"/>
      <c r="LWY42" s="223"/>
      <c r="LWZ42" s="223"/>
      <c r="LXA42" s="223"/>
      <c r="LXB42" s="223"/>
      <c r="LXC42" s="223"/>
      <c r="LXD42" s="223"/>
      <c r="LXE42" s="223"/>
      <c r="LXF42" s="223"/>
      <c r="LXG42" s="223"/>
      <c r="LXH42" s="223"/>
      <c r="LXI42" s="223"/>
      <c r="LXJ42" s="223"/>
      <c r="LXK42" s="223"/>
      <c r="LXL42" s="223"/>
      <c r="LXM42" s="223"/>
      <c r="LXN42" s="223"/>
      <c r="LXO42" s="223"/>
      <c r="LXP42" s="223"/>
      <c r="LXQ42" s="223"/>
      <c r="LXR42" s="223"/>
      <c r="LXS42" s="223"/>
      <c r="LXT42" s="223"/>
      <c r="LXU42" s="223"/>
      <c r="LXV42" s="223"/>
      <c r="LXW42" s="223"/>
      <c r="LXX42" s="223"/>
      <c r="LXY42" s="223"/>
      <c r="LXZ42" s="223"/>
      <c r="LYA42" s="223"/>
      <c r="LYB42" s="223"/>
      <c r="LYC42" s="223"/>
      <c r="LYD42" s="223"/>
      <c r="LYE42" s="223"/>
      <c r="LYF42" s="223"/>
      <c r="LYG42" s="223"/>
      <c r="LYH42" s="223"/>
      <c r="LYI42" s="223"/>
      <c r="LYJ42" s="223"/>
      <c r="LYK42" s="223"/>
      <c r="LYL42" s="223"/>
      <c r="LYM42" s="223"/>
      <c r="LYN42" s="223"/>
      <c r="LYO42" s="223"/>
      <c r="LYP42" s="223"/>
      <c r="LYQ42" s="223"/>
      <c r="LYR42" s="223"/>
      <c r="LYS42" s="223"/>
      <c r="LYT42" s="223"/>
      <c r="LYU42" s="223"/>
      <c r="LYV42" s="223"/>
      <c r="LYW42" s="223"/>
      <c r="LYX42" s="223"/>
      <c r="LYY42" s="223"/>
      <c r="LYZ42" s="223"/>
      <c r="LZA42" s="223"/>
      <c r="LZB42" s="223"/>
      <c r="LZC42" s="223"/>
      <c r="LZD42" s="223"/>
      <c r="LZE42" s="223"/>
      <c r="LZF42" s="223"/>
      <c r="LZG42" s="223"/>
      <c r="LZH42" s="223"/>
      <c r="LZI42" s="223"/>
      <c r="LZJ42" s="223"/>
      <c r="LZK42" s="223"/>
      <c r="LZL42" s="223"/>
      <c r="LZM42" s="223"/>
      <c r="LZN42" s="223"/>
      <c r="LZO42" s="223"/>
      <c r="LZP42" s="223"/>
      <c r="LZQ42" s="223"/>
      <c r="LZR42" s="223"/>
      <c r="LZS42" s="223"/>
      <c r="LZT42" s="223"/>
      <c r="LZU42" s="223"/>
      <c r="LZV42" s="223"/>
      <c r="LZW42" s="223"/>
      <c r="LZX42" s="223"/>
      <c r="LZY42" s="223"/>
      <c r="LZZ42" s="223"/>
      <c r="MAA42" s="223"/>
      <c r="MAB42" s="223"/>
      <c r="MAC42" s="223"/>
      <c r="MAD42" s="223"/>
      <c r="MAE42" s="223"/>
      <c r="MAF42" s="223"/>
      <c r="MAG42" s="223"/>
      <c r="MAH42" s="223"/>
      <c r="MAI42" s="223"/>
      <c r="MAJ42" s="223"/>
      <c r="MAK42" s="223"/>
      <c r="MAL42" s="223"/>
      <c r="MAM42" s="223"/>
      <c r="MAN42" s="223"/>
      <c r="MAO42" s="223"/>
      <c r="MAP42" s="223"/>
      <c r="MAQ42" s="223"/>
      <c r="MAR42" s="223"/>
      <c r="MAS42" s="223"/>
      <c r="MAT42" s="223"/>
      <c r="MAU42" s="223"/>
      <c r="MAV42" s="223"/>
      <c r="MAW42" s="223"/>
      <c r="MAX42" s="223"/>
      <c r="MAY42" s="223"/>
      <c r="MAZ42" s="223"/>
      <c r="MBA42" s="223"/>
      <c r="MBB42" s="223"/>
      <c r="MBC42" s="223"/>
      <c r="MBD42" s="223"/>
      <c r="MBE42" s="223"/>
      <c r="MBF42" s="223"/>
      <c r="MBG42" s="223"/>
      <c r="MBH42" s="223"/>
      <c r="MBI42" s="223"/>
      <c r="MBJ42" s="223"/>
      <c r="MBK42" s="223"/>
      <c r="MBL42" s="223"/>
      <c r="MBM42" s="223"/>
      <c r="MBN42" s="223"/>
      <c r="MBO42" s="223"/>
      <c r="MBP42" s="223"/>
      <c r="MBQ42" s="223"/>
      <c r="MBR42" s="223"/>
      <c r="MBS42" s="223"/>
      <c r="MBT42" s="223"/>
      <c r="MBU42" s="223"/>
      <c r="MBV42" s="223"/>
      <c r="MBW42" s="223"/>
      <c r="MBX42" s="223"/>
      <c r="MBY42" s="223"/>
      <c r="MBZ42" s="223"/>
      <c r="MCA42" s="223"/>
      <c r="MCB42" s="223"/>
      <c r="MCC42" s="223"/>
      <c r="MCD42" s="223"/>
      <c r="MCE42" s="223"/>
      <c r="MCF42" s="223"/>
      <c r="MCG42" s="223"/>
      <c r="MCH42" s="223"/>
      <c r="MCI42" s="223"/>
      <c r="MCJ42" s="223"/>
      <c r="MCK42" s="223"/>
      <c r="MCL42" s="223"/>
      <c r="MCM42" s="223"/>
      <c r="MCN42" s="223"/>
      <c r="MCO42" s="223"/>
      <c r="MCP42" s="223"/>
      <c r="MCQ42" s="223"/>
      <c r="MCR42" s="223"/>
      <c r="MCS42" s="223"/>
      <c r="MCT42" s="223"/>
      <c r="MCU42" s="223"/>
      <c r="MCV42" s="223"/>
      <c r="MCW42" s="223"/>
      <c r="MCX42" s="223"/>
      <c r="MCY42" s="223"/>
      <c r="MCZ42" s="223"/>
      <c r="MDA42" s="223"/>
      <c r="MDB42" s="223"/>
      <c r="MDC42" s="223"/>
      <c r="MDD42" s="223"/>
      <c r="MDE42" s="223"/>
      <c r="MDF42" s="223"/>
      <c r="MDG42" s="223"/>
      <c r="MDH42" s="223"/>
      <c r="MDI42" s="223"/>
      <c r="MDJ42" s="223"/>
      <c r="MDK42" s="223"/>
      <c r="MDL42" s="223"/>
      <c r="MDM42" s="223"/>
      <c r="MDN42" s="223"/>
      <c r="MDO42" s="223"/>
      <c r="MDP42" s="223"/>
      <c r="MDQ42" s="223"/>
      <c r="MDR42" s="223"/>
      <c r="MDS42" s="223"/>
      <c r="MDT42" s="223"/>
      <c r="MDU42" s="223"/>
      <c r="MDV42" s="223"/>
      <c r="MDW42" s="223"/>
      <c r="MDX42" s="223"/>
      <c r="MDY42" s="223"/>
      <c r="MDZ42" s="223"/>
      <c r="MEA42" s="223"/>
      <c r="MEB42" s="223"/>
      <c r="MEC42" s="223"/>
      <c r="MED42" s="223"/>
      <c r="MEE42" s="223"/>
      <c r="MEF42" s="223"/>
      <c r="MEG42" s="223"/>
      <c r="MEH42" s="223"/>
      <c r="MEI42" s="223"/>
      <c r="MEJ42" s="223"/>
      <c r="MEK42" s="223"/>
      <c r="MEL42" s="223"/>
      <c r="MEM42" s="223"/>
      <c r="MEN42" s="223"/>
      <c r="MEO42" s="223"/>
      <c r="MEP42" s="223"/>
      <c r="MEQ42" s="223"/>
      <c r="MER42" s="223"/>
      <c r="MES42" s="223"/>
      <c r="MET42" s="223"/>
      <c r="MEU42" s="223"/>
      <c r="MEV42" s="223"/>
      <c r="MEW42" s="223"/>
      <c r="MEX42" s="223"/>
      <c r="MEY42" s="223"/>
      <c r="MEZ42" s="223"/>
      <c r="MFA42" s="223"/>
      <c r="MFB42" s="223"/>
      <c r="MFC42" s="223"/>
      <c r="MFD42" s="223"/>
      <c r="MFE42" s="223"/>
      <c r="MFF42" s="223"/>
      <c r="MFG42" s="223"/>
      <c r="MFH42" s="223"/>
      <c r="MFI42" s="223"/>
      <c r="MFJ42" s="223"/>
      <c r="MFK42" s="223"/>
      <c r="MFL42" s="223"/>
      <c r="MFM42" s="223"/>
      <c r="MFN42" s="223"/>
      <c r="MFO42" s="223"/>
      <c r="MFP42" s="223"/>
      <c r="MFQ42" s="223"/>
      <c r="MFR42" s="223"/>
      <c r="MFS42" s="223"/>
      <c r="MFT42" s="223"/>
      <c r="MFU42" s="223"/>
      <c r="MFV42" s="223"/>
      <c r="MFW42" s="223"/>
      <c r="MFX42" s="223"/>
      <c r="MFY42" s="223"/>
      <c r="MFZ42" s="223"/>
      <c r="MGA42" s="223"/>
      <c r="MGB42" s="223"/>
      <c r="MGC42" s="223"/>
      <c r="MGD42" s="223"/>
      <c r="MGE42" s="223"/>
      <c r="MGF42" s="223"/>
      <c r="MGG42" s="223"/>
      <c r="MGH42" s="223"/>
      <c r="MGI42" s="223"/>
      <c r="MGJ42" s="223"/>
      <c r="MGK42" s="223"/>
      <c r="MGL42" s="223"/>
      <c r="MGM42" s="223"/>
      <c r="MGN42" s="223"/>
      <c r="MGO42" s="223"/>
      <c r="MGP42" s="223"/>
      <c r="MGQ42" s="223"/>
      <c r="MGR42" s="223"/>
      <c r="MGS42" s="223"/>
      <c r="MGT42" s="223"/>
      <c r="MGU42" s="223"/>
      <c r="MGV42" s="223"/>
      <c r="MGW42" s="223"/>
      <c r="MGX42" s="223"/>
      <c r="MGY42" s="223"/>
      <c r="MGZ42" s="223"/>
      <c r="MHA42" s="223"/>
      <c r="MHB42" s="223"/>
      <c r="MHC42" s="223"/>
      <c r="MHD42" s="223"/>
      <c r="MHE42" s="223"/>
      <c r="MHF42" s="223"/>
      <c r="MHG42" s="223"/>
      <c r="MHH42" s="223"/>
      <c r="MHI42" s="223"/>
      <c r="MHJ42" s="223"/>
      <c r="MHK42" s="223"/>
      <c r="MHL42" s="223"/>
      <c r="MHM42" s="223"/>
      <c r="MHN42" s="223"/>
      <c r="MHO42" s="223"/>
      <c r="MHP42" s="223"/>
      <c r="MHQ42" s="223"/>
      <c r="MHR42" s="223"/>
      <c r="MHS42" s="223"/>
      <c r="MHT42" s="223"/>
      <c r="MHU42" s="223"/>
      <c r="MHV42" s="223"/>
      <c r="MHW42" s="223"/>
      <c r="MHX42" s="223"/>
      <c r="MHY42" s="223"/>
      <c r="MHZ42" s="223"/>
      <c r="MIA42" s="223"/>
      <c r="MIB42" s="223"/>
      <c r="MIC42" s="223"/>
      <c r="MID42" s="223"/>
      <c r="MIE42" s="223"/>
      <c r="MIF42" s="223"/>
      <c r="MIG42" s="223"/>
      <c r="MIH42" s="223"/>
      <c r="MII42" s="223"/>
      <c r="MIJ42" s="223"/>
      <c r="MIK42" s="223"/>
      <c r="MIL42" s="223"/>
      <c r="MIM42" s="223"/>
      <c r="MIN42" s="223"/>
      <c r="MIO42" s="223"/>
      <c r="MIP42" s="223"/>
      <c r="MIQ42" s="223"/>
      <c r="MIR42" s="223"/>
      <c r="MIS42" s="223"/>
      <c r="MIT42" s="223"/>
      <c r="MIU42" s="223"/>
      <c r="MIV42" s="223"/>
      <c r="MIW42" s="223"/>
      <c r="MIX42" s="223"/>
      <c r="MIY42" s="223"/>
      <c r="MIZ42" s="223"/>
      <c r="MJA42" s="223"/>
      <c r="MJB42" s="223"/>
      <c r="MJC42" s="223"/>
      <c r="MJD42" s="223"/>
      <c r="MJE42" s="223"/>
      <c r="MJF42" s="223"/>
      <c r="MJG42" s="223"/>
      <c r="MJH42" s="223"/>
      <c r="MJI42" s="223"/>
      <c r="MJJ42" s="223"/>
      <c r="MJK42" s="223"/>
      <c r="MJL42" s="223"/>
      <c r="MJM42" s="223"/>
      <c r="MJN42" s="223"/>
      <c r="MJO42" s="223"/>
      <c r="MJP42" s="223"/>
      <c r="MJQ42" s="223"/>
      <c r="MJR42" s="223"/>
      <c r="MJS42" s="223"/>
      <c r="MJT42" s="223"/>
      <c r="MJU42" s="223"/>
      <c r="MJV42" s="223"/>
      <c r="MJW42" s="223"/>
      <c r="MJX42" s="223"/>
      <c r="MJY42" s="223"/>
      <c r="MJZ42" s="223"/>
      <c r="MKA42" s="223"/>
      <c r="MKB42" s="223"/>
      <c r="MKC42" s="223"/>
      <c r="MKD42" s="223"/>
      <c r="MKE42" s="223"/>
      <c r="MKF42" s="223"/>
      <c r="MKG42" s="223"/>
      <c r="MKH42" s="223"/>
      <c r="MKI42" s="223"/>
      <c r="MKJ42" s="223"/>
      <c r="MKK42" s="223"/>
      <c r="MKL42" s="223"/>
      <c r="MKM42" s="223"/>
      <c r="MKN42" s="223"/>
      <c r="MKO42" s="223"/>
      <c r="MKP42" s="223"/>
      <c r="MKQ42" s="223"/>
      <c r="MKR42" s="223"/>
      <c r="MKS42" s="223"/>
      <c r="MKT42" s="223"/>
      <c r="MKU42" s="223"/>
      <c r="MKV42" s="223"/>
      <c r="MKW42" s="223"/>
      <c r="MKX42" s="223"/>
      <c r="MKY42" s="223"/>
      <c r="MKZ42" s="223"/>
      <c r="MLA42" s="223"/>
      <c r="MLB42" s="223"/>
      <c r="MLC42" s="223"/>
      <c r="MLD42" s="223"/>
      <c r="MLE42" s="223"/>
      <c r="MLF42" s="223"/>
      <c r="MLG42" s="223"/>
      <c r="MLH42" s="223"/>
      <c r="MLI42" s="223"/>
      <c r="MLJ42" s="223"/>
      <c r="MLK42" s="223"/>
      <c r="MLL42" s="223"/>
      <c r="MLM42" s="223"/>
      <c r="MLN42" s="223"/>
      <c r="MLO42" s="223"/>
      <c r="MLP42" s="223"/>
      <c r="MLQ42" s="223"/>
      <c r="MLR42" s="223"/>
      <c r="MLS42" s="223"/>
      <c r="MLT42" s="223"/>
      <c r="MLU42" s="223"/>
      <c r="MLV42" s="223"/>
      <c r="MLW42" s="223"/>
      <c r="MLX42" s="223"/>
      <c r="MLY42" s="223"/>
      <c r="MLZ42" s="223"/>
      <c r="MMA42" s="223"/>
      <c r="MMB42" s="223"/>
      <c r="MMC42" s="223"/>
      <c r="MMD42" s="223"/>
      <c r="MME42" s="223"/>
      <c r="MMF42" s="223"/>
      <c r="MMG42" s="223"/>
      <c r="MMH42" s="223"/>
      <c r="MMI42" s="223"/>
      <c r="MMJ42" s="223"/>
      <c r="MMK42" s="223"/>
      <c r="MML42" s="223"/>
      <c r="MMM42" s="223"/>
      <c r="MMN42" s="223"/>
      <c r="MMO42" s="223"/>
      <c r="MMP42" s="223"/>
      <c r="MMQ42" s="223"/>
      <c r="MMR42" s="223"/>
      <c r="MMS42" s="223"/>
      <c r="MMT42" s="223"/>
      <c r="MMU42" s="223"/>
      <c r="MMV42" s="223"/>
      <c r="MMW42" s="223"/>
      <c r="MMX42" s="223"/>
      <c r="MMY42" s="223"/>
      <c r="MMZ42" s="223"/>
      <c r="MNA42" s="223"/>
      <c r="MNB42" s="223"/>
      <c r="MNC42" s="223"/>
      <c r="MND42" s="223"/>
      <c r="MNE42" s="223"/>
      <c r="MNF42" s="223"/>
      <c r="MNG42" s="223"/>
      <c r="MNH42" s="223"/>
      <c r="MNI42" s="223"/>
      <c r="MNJ42" s="223"/>
      <c r="MNK42" s="223"/>
      <c r="MNL42" s="223"/>
      <c r="MNM42" s="223"/>
      <c r="MNN42" s="223"/>
      <c r="MNO42" s="223"/>
      <c r="MNP42" s="223"/>
      <c r="MNQ42" s="223"/>
      <c r="MNR42" s="223"/>
      <c r="MNS42" s="223"/>
      <c r="MNT42" s="223"/>
      <c r="MNU42" s="223"/>
      <c r="MNV42" s="223"/>
      <c r="MNW42" s="223"/>
      <c r="MNX42" s="223"/>
      <c r="MNY42" s="223"/>
      <c r="MNZ42" s="223"/>
      <c r="MOA42" s="223"/>
      <c r="MOB42" s="223"/>
      <c r="MOC42" s="223"/>
      <c r="MOD42" s="223"/>
      <c r="MOE42" s="223"/>
      <c r="MOF42" s="223"/>
      <c r="MOG42" s="223"/>
      <c r="MOH42" s="223"/>
      <c r="MOI42" s="223"/>
      <c r="MOJ42" s="223"/>
      <c r="MOK42" s="223"/>
      <c r="MOL42" s="223"/>
      <c r="MOM42" s="223"/>
      <c r="MON42" s="223"/>
      <c r="MOO42" s="223"/>
      <c r="MOP42" s="223"/>
      <c r="MOQ42" s="223"/>
      <c r="MOR42" s="223"/>
      <c r="MOS42" s="223"/>
      <c r="MOT42" s="223"/>
      <c r="MOU42" s="223"/>
      <c r="MOV42" s="223"/>
      <c r="MOW42" s="223"/>
      <c r="MOX42" s="223"/>
      <c r="MOY42" s="223"/>
      <c r="MOZ42" s="223"/>
      <c r="MPA42" s="223"/>
      <c r="MPB42" s="223"/>
      <c r="MPC42" s="223"/>
      <c r="MPD42" s="223"/>
      <c r="MPE42" s="223"/>
      <c r="MPF42" s="223"/>
      <c r="MPG42" s="223"/>
      <c r="MPH42" s="223"/>
      <c r="MPI42" s="223"/>
      <c r="MPJ42" s="223"/>
      <c r="MPK42" s="223"/>
      <c r="MPL42" s="223"/>
      <c r="MPM42" s="223"/>
      <c r="MPN42" s="223"/>
      <c r="MPO42" s="223"/>
      <c r="MPP42" s="223"/>
      <c r="MPQ42" s="223"/>
      <c r="MPR42" s="223"/>
      <c r="MPS42" s="223"/>
      <c r="MPT42" s="223"/>
      <c r="MPU42" s="223"/>
      <c r="MPV42" s="223"/>
      <c r="MPW42" s="223"/>
      <c r="MPX42" s="223"/>
      <c r="MPY42" s="223"/>
      <c r="MPZ42" s="223"/>
      <c r="MQA42" s="223"/>
      <c r="MQB42" s="223"/>
      <c r="MQC42" s="223"/>
      <c r="MQD42" s="223"/>
      <c r="MQE42" s="223"/>
      <c r="MQF42" s="223"/>
      <c r="MQG42" s="223"/>
      <c r="MQH42" s="223"/>
      <c r="MQI42" s="223"/>
      <c r="MQJ42" s="223"/>
      <c r="MQK42" s="223"/>
      <c r="MQL42" s="223"/>
      <c r="MQM42" s="223"/>
      <c r="MQN42" s="223"/>
      <c r="MQO42" s="223"/>
      <c r="MQP42" s="223"/>
      <c r="MQQ42" s="223"/>
      <c r="MQR42" s="223"/>
      <c r="MQS42" s="223"/>
      <c r="MQT42" s="223"/>
      <c r="MQU42" s="223"/>
      <c r="MQV42" s="223"/>
      <c r="MQW42" s="223"/>
      <c r="MQX42" s="223"/>
      <c r="MQY42" s="223"/>
      <c r="MQZ42" s="223"/>
      <c r="MRA42" s="223"/>
      <c r="MRB42" s="223"/>
      <c r="MRC42" s="223"/>
      <c r="MRD42" s="223"/>
      <c r="MRE42" s="223"/>
      <c r="MRF42" s="223"/>
      <c r="MRG42" s="223"/>
      <c r="MRH42" s="223"/>
      <c r="MRI42" s="223"/>
      <c r="MRJ42" s="223"/>
      <c r="MRK42" s="223"/>
      <c r="MRL42" s="223"/>
      <c r="MRM42" s="223"/>
      <c r="MRN42" s="223"/>
      <c r="MRO42" s="223"/>
      <c r="MRP42" s="223"/>
      <c r="MRQ42" s="223"/>
      <c r="MRR42" s="223"/>
      <c r="MRS42" s="223"/>
      <c r="MRT42" s="223"/>
      <c r="MRU42" s="223"/>
      <c r="MRV42" s="223"/>
      <c r="MRW42" s="223"/>
      <c r="MRX42" s="223"/>
      <c r="MRY42" s="223"/>
      <c r="MRZ42" s="223"/>
      <c r="MSA42" s="223"/>
      <c r="MSB42" s="223"/>
      <c r="MSC42" s="223"/>
      <c r="MSD42" s="223"/>
      <c r="MSE42" s="223"/>
      <c r="MSF42" s="223"/>
      <c r="MSG42" s="223"/>
      <c r="MSH42" s="223"/>
      <c r="MSI42" s="223"/>
      <c r="MSJ42" s="223"/>
      <c r="MSK42" s="223"/>
      <c r="MSL42" s="223"/>
      <c r="MSM42" s="223"/>
      <c r="MSN42" s="223"/>
      <c r="MSO42" s="223"/>
      <c r="MSP42" s="223"/>
      <c r="MSQ42" s="223"/>
      <c r="MSR42" s="223"/>
      <c r="MSS42" s="223"/>
      <c r="MST42" s="223"/>
      <c r="MSU42" s="223"/>
      <c r="MSV42" s="223"/>
      <c r="MSW42" s="223"/>
      <c r="MSX42" s="223"/>
      <c r="MSY42" s="223"/>
      <c r="MSZ42" s="223"/>
      <c r="MTA42" s="223"/>
      <c r="MTB42" s="223"/>
      <c r="MTC42" s="223"/>
      <c r="MTD42" s="223"/>
      <c r="MTE42" s="223"/>
      <c r="MTF42" s="223"/>
      <c r="MTG42" s="223"/>
      <c r="MTH42" s="223"/>
      <c r="MTI42" s="223"/>
      <c r="MTJ42" s="223"/>
      <c r="MTK42" s="223"/>
      <c r="MTL42" s="223"/>
      <c r="MTM42" s="223"/>
      <c r="MTN42" s="223"/>
      <c r="MTO42" s="223"/>
      <c r="MTP42" s="223"/>
      <c r="MTQ42" s="223"/>
      <c r="MTR42" s="223"/>
      <c r="MTS42" s="223"/>
      <c r="MTT42" s="223"/>
      <c r="MTU42" s="223"/>
      <c r="MTV42" s="223"/>
      <c r="MTW42" s="223"/>
      <c r="MTX42" s="223"/>
      <c r="MTY42" s="223"/>
      <c r="MTZ42" s="223"/>
      <c r="MUA42" s="223"/>
      <c r="MUB42" s="223"/>
      <c r="MUC42" s="223"/>
      <c r="MUD42" s="223"/>
      <c r="MUE42" s="223"/>
      <c r="MUF42" s="223"/>
      <c r="MUG42" s="223"/>
      <c r="MUH42" s="223"/>
      <c r="MUI42" s="223"/>
      <c r="MUJ42" s="223"/>
      <c r="MUK42" s="223"/>
      <c r="MUL42" s="223"/>
      <c r="MUM42" s="223"/>
      <c r="MUN42" s="223"/>
      <c r="MUO42" s="223"/>
      <c r="MUP42" s="223"/>
      <c r="MUQ42" s="223"/>
      <c r="MUR42" s="223"/>
      <c r="MUS42" s="223"/>
      <c r="MUT42" s="223"/>
      <c r="MUU42" s="223"/>
      <c r="MUV42" s="223"/>
      <c r="MUW42" s="223"/>
      <c r="MUX42" s="223"/>
      <c r="MUY42" s="223"/>
      <c r="MUZ42" s="223"/>
      <c r="MVA42" s="223"/>
      <c r="MVB42" s="223"/>
      <c r="MVC42" s="223"/>
      <c r="MVD42" s="223"/>
      <c r="MVE42" s="223"/>
      <c r="MVF42" s="223"/>
      <c r="MVG42" s="223"/>
      <c r="MVH42" s="223"/>
      <c r="MVI42" s="223"/>
      <c r="MVJ42" s="223"/>
      <c r="MVK42" s="223"/>
      <c r="MVL42" s="223"/>
      <c r="MVM42" s="223"/>
      <c r="MVN42" s="223"/>
      <c r="MVO42" s="223"/>
      <c r="MVP42" s="223"/>
      <c r="MVQ42" s="223"/>
      <c r="MVR42" s="223"/>
      <c r="MVS42" s="223"/>
      <c r="MVT42" s="223"/>
      <c r="MVU42" s="223"/>
      <c r="MVV42" s="223"/>
      <c r="MVW42" s="223"/>
      <c r="MVX42" s="223"/>
      <c r="MVY42" s="223"/>
      <c r="MVZ42" s="223"/>
      <c r="MWA42" s="223"/>
      <c r="MWB42" s="223"/>
      <c r="MWC42" s="223"/>
      <c r="MWD42" s="223"/>
      <c r="MWE42" s="223"/>
      <c r="MWF42" s="223"/>
      <c r="MWG42" s="223"/>
      <c r="MWH42" s="223"/>
      <c r="MWI42" s="223"/>
      <c r="MWJ42" s="223"/>
      <c r="MWK42" s="223"/>
      <c r="MWL42" s="223"/>
      <c r="MWM42" s="223"/>
      <c r="MWN42" s="223"/>
      <c r="MWO42" s="223"/>
      <c r="MWP42" s="223"/>
      <c r="MWQ42" s="223"/>
      <c r="MWR42" s="223"/>
      <c r="MWS42" s="223"/>
      <c r="MWT42" s="223"/>
      <c r="MWU42" s="223"/>
      <c r="MWV42" s="223"/>
      <c r="MWW42" s="223"/>
      <c r="MWX42" s="223"/>
      <c r="MWY42" s="223"/>
      <c r="MWZ42" s="223"/>
      <c r="MXA42" s="223"/>
      <c r="MXB42" s="223"/>
      <c r="MXC42" s="223"/>
      <c r="MXD42" s="223"/>
      <c r="MXE42" s="223"/>
      <c r="MXF42" s="223"/>
      <c r="MXG42" s="223"/>
      <c r="MXH42" s="223"/>
      <c r="MXI42" s="223"/>
      <c r="MXJ42" s="223"/>
      <c r="MXK42" s="223"/>
      <c r="MXL42" s="223"/>
      <c r="MXM42" s="223"/>
      <c r="MXN42" s="223"/>
      <c r="MXO42" s="223"/>
      <c r="MXP42" s="223"/>
      <c r="MXQ42" s="223"/>
      <c r="MXR42" s="223"/>
      <c r="MXS42" s="223"/>
      <c r="MXT42" s="223"/>
      <c r="MXU42" s="223"/>
      <c r="MXV42" s="223"/>
      <c r="MXW42" s="223"/>
      <c r="MXX42" s="223"/>
      <c r="MXY42" s="223"/>
      <c r="MXZ42" s="223"/>
      <c r="MYA42" s="223"/>
      <c r="MYB42" s="223"/>
      <c r="MYC42" s="223"/>
      <c r="MYD42" s="223"/>
      <c r="MYE42" s="223"/>
      <c r="MYF42" s="223"/>
      <c r="MYG42" s="223"/>
      <c r="MYH42" s="223"/>
      <c r="MYI42" s="223"/>
      <c r="MYJ42" s="223"/>
      <c r="MYK42" s="223"/>
      <c r="MYL42" s="223"/>
      <c r="MYM42" s="223"/>
      <c r="MYN42" s="223"/>
      <c r="MYO42" s="223"/>
      <c r="MYP42" s="223"/>
      <c r="MYQ42" s="223"/>
      <c r="MYR42" s="223"/>
      <c r="MYS42" s="223"/>
      <c r="MYT42" s="223"/>
      <c r="MYU42" s="223"/>
      <c r="MYV42" s="223"/>
      <c r="MYW42" s="223"/>
      <c r="MYX42" s="223"/>
      <c r="MYY42" s="223"/>
      <c r="MYZ42" s="223"/>
      <c r="MZA42" s="223"/>
      <c r="MZB42" s="223"/>
      <c r="MZC42" s="223"/>
      <c r="MZD42" s="223"/>
      <c r="MZE42" s="223"/>
      <c r="MZF42" s="223"/>
      <c r="MZG42" s="223"/>
      <c r="MZH42" s="223"/>
      <c r="MZI42" s="223"/>
      <c r="MZJ42" s="223"/>
      <c r="MZK42" s="223"/>
      <c r="MZL42" s="223"/>
      <c r="MZM42" s="223"/>
      <c r="MZN42" s="223"/>
      <c r="MZO42" s="223"/>
      <c r="MZP42" s="223"/>
      <c r="MZQ42" s="223"/>
      <c r="MZR42" s="223"/>
      <c r="MZS42" s="223"/>
      <c r="MZT42" s="223"/>
      <c r="MZU42" s="223"/>
      <c r="MZV42" s="223"/>
      <c r="MZW42" s="223"/>
      <c r="MZX42" s="223"/>
      <c r="MZY42" s="223"/>
      <c r="MZZ42" s="223"/>
      <c r="NAA42" s="223"/>
      <c r="NAB42" s="223"/>
      <c r="NAC42" s="223"/>
      <c r="NAD42" s="223"/>
      <c r="NAE42" s="223"/>
      <c r="NAF42" s="223"/>
      <c r="NAG42" s="223"/>
      <c r="NAH42" s="223"/>
      <c r="NAI42" s="223"/>
      <c r="NAJ42" s="223"/>
      <c r="NAK42" s="223"/>
      <c r="NAL42" s="223"/>
      <c r="NAM42" s="223"/>
      <c r="NAN42" s="223"/>
      <c r="NAO42" s="223"/>
      <c r="NAP42" s="223"/>
      <c r="NAQ42" s="223"/>
      <c r="NAR42" s="223"/>
      <c r="NAS42" s="223"/>
      <c r="NAT42" s="223"/>
      <c r="NAU42" s="223"/>
      <c r="NAV42" s="223"/>
      <c r="NAW42" s="223"/>
      <c r="NAX42" s="223"/>
      <c r="NAY42" s="223"/>
      <c r="NAZ42" s="223"/>
      <c r="NBA42" s="223"/>
      <c r="NBB42" s="223"/>
      <c r="NBC42" s="223"/>
      <c r="NBD42" s="223"/>
      <c r="NBE42" s="223"/>
      <c r="NBF42" s="223"/>
      <c r="NBG42" s="223"/>
      <c r="NBH42" s="223"/>
      <c r="NBI42" s="223"/>
      <c r="NBJ42" s="223"/>
      <c r="NBK42" s="223"/>
      <c r="NBL42" s="223"/>
      <c r="NBM42" s="223"/>
      <c r="NBN42" s="223"/>
      <c r="NBO42" s="223"/>
      <c r="NBP42" s="223"/>
      <c r="NBQ42" s="223"/>
      <c r="NBR42" s="223"/>
      <c r="NBS42" s="223"/>
      <c r="NBT42" s="223"/>
      <c r="NBU42" s="223"/>
      <c r="NBV42" s="223"/>
      <c r="NBW42" s="223"/>
      <c r="NBX42" s="223"/>
      <c r="NBY42" s="223"/>
      <c r="NBZ42" s="223"/>
      <c r="NCA42" s="223"/>
      <c r="NCB42" s="223"/>
      <c r="NCC42" s="223"/>
      <c r="NCD42" s="223"/>
      <c r="NCE42" s="223"/>
      <c r="NCF42" s="223"/>
      <c r="NCG42" s="223"/>
      <c r="NCH42" s="223"/>
      <c r="NCI42" s="223"/>
      <c r="NCJ42" s="223"/>
      <c r="NCK42" s="223"/>
      <c r="NCL42" s="223"/>
      <c r="NCM42" s="223"/>
      <c r="NCN42" s="223"/>
      <c r="NCO42" s="223"/>
      <c r="NCP42" s="223"/>
      <c r="NCQ42" s="223"/>
      <c r="NCR42" s="223"/>
      <c r="NCS42" s="223"/>
      <c r="NCT42" s="223"/>
      <c r="NCU42" s="223"/>
      <c r="NCV42" s="223"/>
      <c r="NCW42" s="223"/>
      <c r="NCX42" s="223"/>
      <c r="NCY42" s="223"/>
      <c r="NCZ42" s="223"/>
      <c r="NDA42" s="223"/>
      <c r="NDB42" s="223"/>
      <c r="NDC42" s="223"/>
      <c r="NDD42" s="223"/>
      <c r="NDE42" s="223"/>
      <c r="NDF42" s="223"/>
      <c r="NDG42" s="223"/>
      <c r="NDH42" s="223"/>
      <c r="NDI42" s="223"/>
      <c r="NDJ42" s="223"/>
      <c r="NDK42" s="223"/>
      <c r="NDL42" s="223"/>
      <c r="NDM42" s="223"/>
      <c r="NDN42" s="223"/>
      <c r="NDO42" s="223"/>
      <c r="NDP42" s="223"/>
      <c r="NDQ42" s="223"/>
      <c r="NDR42" s="223"/>
      <c r="NDS42" s="223"/>
      <c r="NDT42" s="223"/>
      <c r="NDU42" s="223"/>
      <c r="NDV42" s="223"/>
      <c r="NDW42" s="223"/>
      <c r="NDX42" s="223"/>
      <c r="NDY42" s="223"/>
      <c r="NDZ42" s="223"/>
      <c r="NEA42" s="223"/>
      <c r="NEB42" s="223"/>
      <c r="NEC42" s="223"/>
      <c r="NED42" s="223"/>
      <c r="NEE42" s="223"/>
      <c r="NEF42" s="223"/>
      <c r="NEG42" s="223"/>
      <c r="NEH42" s="223"/>
      <c r="NEI42" s="223"/>
      <c r="NEJ42" s="223"/>
      <c r="NEK42" s="223"/>
      <c r="NEL42" s="223"/>
      <c r="NEM42" s="223"/>
      <c r="NEN42" s="223"/>
      <c r="NEO42" s="223"/>
      <c r="NEP42" s="223"/>
      <c r="NEQ42" s="223"/>
      <c r="NER42" s="223"/>
      <c r="NES42" s="223"/>
      <c r="NET42" s="223"/>
      <c r="NEU42" s="223"/>
      <c r="NEV42" s="223"/>
      <c r="NEW42" s="223"/>
      <c r="NEX42" s="223"/>
      <c r="NEY42" s="223"/>
      <c r="NEZ42" s="223"/>
      <c r="NFA42" s="223"/>
      <c r="NFB42" s="223"/>
      <c r="NFC42" s="223"/>
      <c r="NFD42" s="223"/>
      <c r="NFE42" s="223"/>
      <c r="NFF42" s="223"/>
      <c r="NFG42" s="223"/>
      <c r="NFH42" s="223"/>
      <c r="NFI42" s="223"/>
      <c r="NFJ42" s="223"/>
      <c r="NFK42" s="223"/>
      <c r="NFL42" s="223"/>
      <c r="NFM42" s="223"/>
      <c r="NFN42" s="223"/>
      <c r="NFO42" s="223"/>
      <c r="NFP42" s="223"/>
      <c r="NFQ42" s="223"/>
      <c r="NFR42" s="223"/>
      <c r="NFS42" s="223"/>
      <c r="NFT42" s="223"/>
      <c r="NFU42" s="223"/>
      <c r="NFV42" s="223"/>
      <c r="NFW42" s="223"/>
      <c r="NFX42" s="223"/>
      <c r="NFY42" s="223"/>
      <c r="NFZ42" s="223"/>
      <c r="NGA42" s="223"/>
      <c r="NGB42" s="223"/>
      <c r="NGC42" s="223"/>
      <c r="NGD42" s="223"/>
      <c r="NGE42" s="223"/>
      <c r="NGF42" s="223"/>
      <c r="NGG42" s="223"/>
      <c r="NGH42" s="223"/>
      <c r="NGI42" s="223"/>
      <c r="NGJ42" s="223"/>
      <c r="NGK42" s="223"/>
      <c r="NGL42" s="223"/>
      <c r="NGM42" s="223"/>
      <c r="NGN42" s="223"/>
      <c r="NGO42" s="223"/>
      <c r="NGP42" s="223"/>
      <c r="NGQ42" s="223"/>
      <c r="NGR42" s="223"/>
      <c r="NGS42" s="223"/>
      <c r="NGT42" s="223"/>
      <c r="NGU42" s="223"/>
      <c r="NGV42" s="223"/>
      <c r="NGW42" s="223"/>
      <c r="NGX42" s="223"/>
      <c r="NGY42" s="223"/>
      <c r="NGZ42" s="223"/>
      <c r="NHA42" s="223"/>
      <c r="NHB42" s="223"/>
      <c r="NHC42" s="223"/>
      <c r="NHD42" s="223"/>
      <c r="NHE42" s="223"/>
      <c r="NHF42" s="223"/>
      <c r="NHG42" s="223"/>
      <c r="NHH42" s="223"/>
      <c r="NHI42" s="223"/>
      <c r="NHJ42" s="223"/>
      <c r="NHK42" s="223"/>
      <c r="NHL42" s="223"/>
      <c r="NHM42" s="223"/>
      <c r="NHN42" s="223"/>
      <c r="NHO42" s="223"/>
      <c r="NHP42" s="223"/>
      <c r="NHQ42" s="223"/>
      <c r="NHR42" s="223"/>
      <c r="NHS42" s="223"/>
      <c r="NHT42" s="223"/>
      <c r="NHU42" s="223"/>
      <c r="NHV42" s="223"/>
      <c r="NHW42" s="223"/>
      <c r="NHX42" s="223"/>
      <c r="NHY42" s="223"/>
      <c r="NHZ42" s="223"/>
      <c r="NIA42" s="223"/>
      <c r="NIB42" s="223"/>
      <c r="NIC42" s="223"/>
      <c r="NID42" s="223"/>
      <c r="NIE42" s="223"/>
      <c r="NIF42" s="223"/>
      <c r="NIG42" s="223"/>
      <c r="NIH42" s="223"/>
      <c r="NII42" s="223"/>
      <c r="NIJ42" s="223"/>
      <c r="NIK42" s="223"/>
      <c r="NIL42" s="223"/>
      <c r="NIM42" s="223"/>
      <c r="NIN42" s="223"/>
      <c r="NIO42" s="223"/>
      <c r="NIP42" s="223"/>
      <c r="NIQ42" s="223"/>
      <c r="NIR42" s="223"/>
      <c r="NIS42" s="223"/>
      <c r="NIT42" s="223"/>
      <c r="NIU42" s="223"/>
      <c r="NIV42" s="223"/>
      <c r="NIW42" s="223"/>
      <c r="NIX42" s="223"/>
      <c r="NIY42" s="223"/>
      <c r="NIZ42" s="223"/>
      <c r="NJA42" s="223"/>
      <c r="NJB42" s="223"/>
      <c r="NJC42" s="223"/>
      <c r="NJD42" s="223"/>
      <c r="NJE42" s="223"/>
      <c r="NJF42" s="223"/>
      <c r="NJG42" s="223"/>
      <c r="NJH42" s="223"/>
      <c r="NJI42" s="223"/>
      <c r="NJJ42" s="223"/>
      <c r="NJK42" s="223"/>
      <c r="NJL42" s="223"/>
      <c r="NJM42" s="223"/>
      <c r="NJN42" s="223"/>
      <c r="NJO42" s="223"/>
      <c r="NJP42" s="223"/>
      <c r="NJQ42" s="223"/>
      <c r="NJR42" s="223"/>
      <c r="NJS42" s="223"/>
      <c r="NJT42" s="223"/>
      <c r="NJU42" s="223"/>
      <c r="NJV42" s="223"/>
      <c r="NJW42" s="223"/>
      <c r="NJX42" s="223"/>
      <c r="NJY42" s="223"/>
      <c r="NJZ42" s="223"/>
      <c r="NKA42" s="223"/>
      <c r="NKB42" s="223"/>
      <c r="NKC42" s="223"/>
      <c r="NKD42" s="223"/>
      <c r="NKE42" s="223"/>
      <c r="NKF42" s="223"/>
      <c r="NKG42" s="223"/>
      <c r="NKH42" s="223"/>
      <c r="NKI42" s="223"/>
      <c r="NKJ42" s="223"/>
      <c r="NKK42" s="223"/>
      <c r="NKL42" s="223"/>
      <c r="NKM42" s="223"/>
      <c r="NKN42" s="223"/>
      <c r="NKO42" s="223"/>
      <c r="NKP42" s="223"/>
      <c r="NKQ42" s="223"/>
      <c r="NKR42" s="223"/>
      <c r="NKS42" s="223"/>
      <c r="NKT42" s="223"/>
      <c r="NKU42" s="223"/>
      <c r="NKV42" s="223"/>
      <c r="NKW42" s="223"/>
      <c r="NKX42" s="223"/>
      <c r="NKY42" s="223"/>
      <c r="NKZ42" s="223"/>
      <c r="NLA42" s="223"/>
      <c r="NLB42" s="223"/>
      <c r="NLC42" s="223"/>
      <c r="NLD42" s="223"/>
      <c r="NLE42" s="223"/>
      <c r="NLF42" s="223"/>
      <c r="NLG42" s="223"/>
      <c r="NLH42" s="223"/>
      <c r="NLI42" s="223"/>
      <c r="NLJ42" s="223"/>
      <c r="NLK42" s="223"/>
      <c r="NLL42" s="223"/>
      <c r="NLM42" s="223"/>
      <c r="NLN42" s="223"/>
      <c r="NLO42" s="223"/>
      <c r="NLP42" s="223"/>
      <c r="NLQ42" s="223"/>
      <c r="NLR42" s="223"/>
      <c r="NLS42" s="223"/>
      <c r="NLT42" s="223"/>
      <c r="NLU42" s="223"/>
      <c r="NLV42" s="223"/>
      <c r="NLW42" s="223"/>
      <c r="NLX42" s="223"/>
      <c r="NLY42" s="223"/>
      <c r="NLZ42" s="223"/>
      <c r="NMA42" s="223"/>
      <c r="NMB42" s="223"/>
      <c r="NMC42" s="223"/>
      <c r="NMD42" s="223"/>
      <c r="NME42" s="223"/>
      <c r="NMF42" s="223"/>
      <c r="NMG42" s="223"/>
      <c r="NMH42" s="223"/>
      <c r="NMI42" s="223"/>
      <c r="NMJ42" s="223"/>
      <c r="NMK42" s="223"/>
      <c r="NML42" s="223"/>
      <c r="NMM42" s="223"/>
      <c r="NMN42" s="223"/>
      <c r="NMO42" s="223"/>
      <c r="NMP42" s="223"/>
      <c r="NMQ42" s="223"/>
      <c r="NMR42" s="223"/>
      <c r="NMS42" s="223"/>
      <c r="NMT42" s="223"/>
      <c r="NMU42" s="223"/>
      <c r="NMV42" s="223"/>
      <c r="NMW42" s="223"/>
      <c r="NMX42" s="223"/>
      <c r="NMY42" s="223"/>
      <c r="NMZ42" s="223"/>
      <c r="NNA42" s="223"/>
      <c r="NNB42" s="223"/>
      <c r="NNC42" s="223"/>
      <c r="NND42" s="223"/>
      <c r="NNE42" s="223"/>
      <c r="NNF42" s="223"/>
      <c r="NNG42" s="223"/>
      <c r="NNH42" s="223"/>
      <c r="NNI42" s="223"/>
      <c r="NNJ42" s="223"/>
      <c r="NNK42" s="223"/>
      <c r="NNL42" s="223"/>
      <c r="NNM42" s="223"/>
      <c r="NNN42" s="223"/>
      <c r="NNO42" s="223"/>
      <c r="NNP42" s="223"/>
      <c r="NNQ42" s="223"/>
      <c r="NNR42" s="223"/>
      <c r="NNS42" s="223"/>
      <c r="NNT42" s="223"/>
      <c r="NNU42" s="223"/>
      <c r="NNV42" s="223"/>
      <c r="NNW42" s="223"/>
      <c r="NNX42" s="223"/>
      <c r="NNY42" s="223"/>
      <c r="NNZ42" s="223"/>
      <c r="NOA42" s="223"/>
      <c r="NOB42" s="223"/>
      <c r="NOC42" s="223"/>
      <c r="NOD42" s="223"/>
      <c r="NOE42" s="223"/>
      <c r="NOF42" s="223"/>
      <c r="NOG42" s="223"/>
      <c r="NOH42" s="223"/>
      <c r="NOI42" s="223"/>
      <c r="NOJ42" s="223"/>
      <c r="NOK42" s="223"/>
      <c r="NOL42" s="223"/>
      <c r="NOM42" s="223"/>
      <c r="NON42" s="223"/>
      <c r="NOO42" s="223"/>
      <c r="NOP42" s="223"/>
      <c r="NOQ42" s="223"/>
      <c r="NOR42" s="223"/>
      <c r="NOS42" s="223"/>
      <c r="NOT42" s="223"/>
      <c r="NOU42" s="223"/>
      <c r="NOV42" s="223"/>
      <c r="NOW42" s="223"/>
      <c r="NOX42" s="223"/>
      <c r="NOY42" s="223"/>
      <c r="NOZ42" s="223"/>
      <c r="NPA42" s="223"/>
      <c r="NPB42" s="223"/>
      <c r="NPC42" s="223"/>
      <c r="NPD42" s="223"/>
      <c r="NPE42" s="223"/>
      <c r="NPF42" s="223"/>
      <c r="NPG42" s="223"/>
      <c r="NPH42" s="223"/>
      <c r="NPI42" s="223"/>
      <c r="NPJ42" s="223"/>
      <c r="NPK42" s="223"/>
      <c r="NPL42" s="223"/>
      <c r="NPM42" s="223"/>
      <c r="NPN42" s="223"/>
      <c r="NPO42" s="223"/>
      <c r="NPP42" s="223"/>
      <c r="NPQ42" s="223"/>
      <c r="NPR42" s="223"/>
      <c r="NPS42" s="223"/>
      <c r="NPT42" s="223"/>
      <c r="NPU42" s="223"/>
      <c r="NPV42" s="223"/>
      <c r="NPW42" s="223"/>
      <c r="NPX42" s="223"/>
      <c r="NPY42" s="223"/>
      <c r="NPZ42" s="223"/>
      <c r="NQA42" s="223"/>
      <c r="NQB42" s="223"/>
      <c r="NQC42" s="223"/>
      <c r="NQD42" s="223"/>
      <c r="NQE42" s="223"/>
      <c r="NQF42" s="223"/>
      <c r="NQG42" s="223"/>
      <c r="NQH42" s="223"/>
      <c r="NQI42" s="223"/>
      <c r="NQJ42" s="223"/>
      <c r="NQK42" s="223"/>
      <c r="NQL42" s="223"/>
      <c r="NQM42" s="223"/>
      <c r="NQN42" s="223"/>
      <c r="NQO42" s="223"/>
      <c r="NQP42" s="223"/>
      <c r="NQQ42" s="223"/>
      <c r="NQR42" s="223"/>
      <c r="NQS42" s="223"/>
      <c r="NQT42" s="223"/>
      <c r="NQU42" s="223"/>
      <c r="NQV42" s="223"/>
      <c r="NQW42" s="223"/>
      <c r="NQX42" s="223"/>
      <c r="NQY42" s="223"/>
      <c r="NQZ42" s="223"/>
      <c r="NRA42" s="223"/>
      <c r="NRB42" s="223"/>
      <c r="NRC42" s="223"/>
      <c r="NRD42" s="223"/>
      <c r="NRE42" s="223"/>
      <c r="NRF42" s="223"/>
      <c r="NRG42" s="223"/>
      <c r="NRH42" s="223"/>
      <c r="NRI42" s="223"/>
      <c r="NRJ42" s="223"/>
      <c r="NRK42" s="223"/>
      <c r="NRL42" s="223"/>
      <c r="NRM42" s="223"/>
      <c r="NRN42" s="223"/>
      <c r="NRO42" s="223"/>
      <c r="NRP42" s="223"/>
      <c r="NRQ42" s="223"/>
      <c r="NRR42" s="223"/>
      <c r="NRS42" s="223"/>
      <c r="NRT42" s="223"/>
      <c r="NRU42" s="223"/>
      <c r="NRV42" s="223"/>
      <c r="NRW42" s="223"/>
      <c r="NRX42" s="223"/>
      <c r="NRY42" s="223"/>
      <c r="NRZ42" s="223"/>
      <c r="NSA42" s="223"/>
      <c r="NSB42" s="223"/>
      <c r="NSC42" s="223"/>
      <c r="NSD42" s="223"/>
      <c r="NSE42" s="223"/>
      <c r="NSF42" s="223"/>
      <c r="NSG42" s="223"/>
      <c r="NSH42" s="223"/>
      <c r="NSI42" s="223"/>
      <c r="NSJ42" s="223"/>
      <c r="NSK42" s="223"/>
      <c r="NSL42" s="223"/>
      <c r="NSM42" s="223"/>
      <c r="NSN42" s="223"/>
      <c r="NSO42" s="223"/>
      <c r="NSP42" s="223"/>
      <c r="NSQ42" s="223"/>
      <c r="NSR42" s="223"/>
      <c r="NSS42" s="223"/>
      <c r="NST42" s="223"/>
      <c r="NSU42" s="223"/>
      <c r="NSV42" s="223"/>
      <c r="NSW42" s="223"/>
      <c r="NSX42" s="223"/>
      <c r="NSY42" s="223"/>
      <c r="NSZ42" s="223"/>
      <c r="NTA42" s="223"/>
      <c r="NTB42" s="223"/>
      <c r="NTC42" s="223"/>
      <c r="NTD42" s="223"/>
      <c r="NTE42" s="223"/>
      <c r="NTF42" s="223"/>
      <c r="NTG42" s="223"/>
      <c r="NTH42" s="223"/>
      <c r="NTI42" s="223"/>
      <c r="NTJ42" s="223"/>
      <c r="NTK42" s="223"/>
      <c r="NTL42" s="223"/>
      <c r="NTM42" s="223"/>
      <c r="NTN42" s="223"/>
      <c r="NTO42" s="223"/>
      <c r="NTP42" s="223"/>
      <c r="NTQ42" s="223"/>
      <c r="NTR42" s="223"/>
      <c r="NTS42" s="223"/>
      <c r="NTT42" s="223"/>
      <c r="NTU42" s="223"/>
      <c r="NTV42" s="223"/>
      <c r="NTW42" s="223"/>
      <c r="NTX42" s="223"/>
      <c r="NTY42" s="223"/>
      <c r="NTZ42" s="223"/>
      <c r="NUA42" s="223"/>
      <c r="NUB42" s="223"/>
      <c r="NUC42" s="223"/>
      <c r="NUD42" s="223"/>
      <c r="NUE42" s="223"/>
      <c r="NUF42" s="223"/>
      <c r="NUG42" s="223"/>
      <c r="NUH42" s="223"/>
      <c r="NUI42" s="223"/>
      <c r="NUJ42" s="223"/>
      <c r="NUK42" s="223"/>
      <c r="NUL42" s="223"/>
      <c r="NUM42" s="223"/>
      <c r="NUN42" s="223"/>
      <c r="NUO42" s="223"/>
      <c r="NUP42" s="223"/>
      <c r="NUQ42" s="223"/>
      <c r="NUR42" s="223"/>
      <c r="NUS42" s="223"/>
      <c r="NUT42" s="223"/>
      <c r="NUU42" s="223"/>
      <c r="NUV42" s="223"/>
      <c r="NUW42" s="223"/>
      <c r="NUX42" s="223"/>
      <c r="NUY42" s="223"/>
      <c r="NUZ42" s="223"/>
      <c r="NVA42" s="223"/>
      <c r="NVB42" s="223"/>
      <c r="NVC42" s="223"/>
      <c r="NVD42" s="223"/>
      <c r="NVE42" s="223"/>
      <c r="NVF42" s="223"/>
      <c r="NVG42" s="223"/>
      <c r="NVH42" s="223"/>
      <c r="NVI42" s="223"/>
      <c r="NVJ42" s="223"/>
      <c r="NVK42" s="223"/>
      <c r="NVL42" s="223"/>
      <c r="NVM42" s="223"/>
      <c r="NVN42" s="223"/>
      <c r="NVO42" s="223"/>
      <c r="NVP42" s="223"/>
      <c r="NVQ42" s="223"/>
      <c r="NVR42" s="223"/>
      <c r="NVS42" s="223"/>
      <c r="NVT42" s="223"/>
      <c r="NVU42" s="223"/>
      <c r="NVV42" s="223"/>
      <c r="NVW42" s="223"/>
      <c r="NVX42" s="223"/>
      <c r="NVY42" s="223"/>
      <c r="NVZ42" s="223"/>
      <c r="NWA42" s="223"/>
      <c r="NWB42" s="223"/>
      <c r="NWC42" s="223"/>
      <c r="NWD42" s="223"/>
      <c r="NWE42" s="223"/>
      <c r="NWF42" s="223"/>
      <c r="NWG42" s="223"/>
      <c r="NWH42" s="223"/>
      <c r="NWI42" s="223"/>
      <c r="NWJ42" s="223"/>
      <c r="NWK42" s="223"/>
      <c r="NWL42" s="223"/>
      <c r="NWM42" s="223"/>
      <c r="NWN42" s="223"/>
      <c r="NWO42" s="223"/>
      <c r="NWP42" s="223"/>
      <c r="NWQ42" s="223"/>
      <c r="NWR42" s="223"/>
      <c r="NWS42" s="223"/>
      <c r="NWT42" s="223"/>
      <c r="NWU42" s="223"/>
      <c r="NWV42" s="223"/>
      <c r="NWW42" s="223"/>
      <c r="NWX42" s="223"/>
      <c r="NWY42" s="223"/>
      <c r="NWZ42" s="223"/>
      <c r="NXA42" s="223"/>
      <c r="NXB42" s="223"/>
      <c r="NXC42" s="223"/>
      <c r="NXD42" s="223"/>
      <c r="NXE42" s="223"/>
      <c r="NXF42" s="223"/>
      <c r="NXG42" s="223"/>
      <c r="NXH42" s="223"/>
      <c r="NXI42" s="223"/>
      <c r="NXJ42" s="223"/>
      <c r="NXK42" s="223"/>
      <c r="NXL42" s="223"/>
      <c r="NXM42" s="223"/>
      <c r="NXN42" s="223"/>
      <c r="NXO42" s="223"/>
      <c r="NXP42" s="223"/>
      <c r="NXQ42" s="223"/>
      <c r="NXR42" s="223"/>
      <c r="NXS42" s="223"/>
      <c r="NXT42" s="223"/>
      <c r="NXU42" s="223"/>
      <c r="NXV42" s="223"/>
      <c r="NXW42" s="223"/>
      <c r="NXX42" s="223"/>
      <c r="NXY42" s="223"/>
      <c r="NXZ42" s="223"/>
      <c r="NYA42" s="223"/>
      <c r="NYB42" s="223"/>
      <c r="NYC42" s="223"/>
      <c r="NYD42" s="223"/>
      <c r="NYE42" s="223"/>
      <c r="NYF42" s="223"/>
      <c r="NYG42" s="223"/>
      <c r="NYH42" s="223"/>
      <c r="NYI42" s="223"/>
      <c r="NYJ42" s="223"/>
      <c r="NYK42" s="223"/>
      <c r="NYL42" s="223"/>
      <c r="NYM42" s="223"/>
      <c r="NYN42" s="223"/>
      <c r="NYO42" s="223"/>
      <c r="NYP42" s="223"/>
      <c r="NYQ42" s="223"/>
      <c r="NYR42" s="223"/>
      <c r="NYS42" s="223"/>
      <c r="NYT42" s="223"/>
      <c r="NYU42" s="223"/>
      <c r="NYV42" s="223"/>
      <c r="NYW42" s="223"/>
      <c r="NYX42" s="223"/>
      <c r="NYY42" s="223"/>
      <c r="NYZ42" s="223"/>
      <c r="NZA42" s="223"/>
      <c r="NZB42" s="223"/>
      <c r="NZC42" s="223"/>
      <c r="NZD42" s="223"/>
      <c r="NZE42" s="223"/>
      <c r="NZF42" s="223"/>
      <c r="NZG42" s="223"/>
      <c r="NZH42" s="223"/>
      <c r="NZI42" s="223"/>
      <c r="NZJ42" s="223"/>
      <c r="NZK42" s="223"/>
      <c r="NZL42" s="223"/>
      <c r="NZM42" s="223"/>
      <c r="NZN42" s="223"/>
      <c r="NZO42" s="223"/>
      <c r="NZP42" s="223"/>
      <c r="NZQ42" s="223"/>
      <c r="NZR42" s="223"/>
      <c r="NZS42" s="223"/>
      <c r="NZT42" s="223"/>
      <c r="NZU42" s="223"/>
      <c r="NZV42" s="223"/>
      <c r="NZW42" s="223"/>
      <c r="NZX42" s="223"/>
      <c r="NZY42" s="223"/>
      <c r="NZZ42" s="223"/>
      <c r="OAA42" s="223"/>
      <c r="OAB42" s="223"/>
      <c r="OAC42" s="223"/>
      <c r="OAD42" s="223"/>
      <c r="OAE42" s="223"/>
      <c r="OAF42" s="223"/>
      <c r="OAG42" s="223"/>
      <c r="OAH42" s="223"/>
      <c r="OAI42" s="223"/>
      <c r="OAJ42" s="223"/>
      <c r="OAK42" s="223"/>
      <c r="OAL42" s="223"/>
      <c r="OAM42" s="223"/>
      <c r="OAN42" s="223"/>
      <c r="OAO42" s="223"/>
      <c r="OAP42" s="223"/>
      <c r="OAQ42" s="223"/>
      <c r="OAR42" s="223"/>
      <c r="OAS42" s="223"/>
      <c r="OAT42" s="223"/>
      <c r="OAU42" s="223"/>
      <c r="OAV42" s="223"/>
      <c r="OAW42" s="223"/>
      <c r="OAX42" s="223"/>
      <c r="OAY42" s="223"/>
      <c r="OAZ42" s="223"/>
      <c r="OBA42" s="223"/>
      <c r="OBB42" s="223"/>
      <c r="OBC42" s="223"/>
      <c r="OBD42" s="223"/>
      <c r="OBE42" s="223"/>
      <c r="OBF42" s="223"/>
      <c r="OBG42" s="223"/>
      <c r="OBH42" s="223"/>
      <c r="OBI42" s="223"/>
      <c r="OBJ42" s="223"/>
      <c r="OBK42" s="223"/>
      <c r="OBL42" s="223"/>
      <c r="OBM42" s="223"/>
      <c r="OBN42" s="223"/>
      <c r="OBO42" s="223"/>
      <c r="OBP42" s="223"/>
      <c r="OBQ42" s="223"/>
      <c r="OBR42" s="223"/>
      <c r="OBS42" s="223"/>
      <c r="OBT42" s="223"/>
      <c r="OBU42" s="223"/>
      <c r="OBV42" s="223"/>
      <c r="OBW42" s="223"/>
      <c r="OBX42" s="223"/>
      <c r="OBY42" s="223"/>
      <c r="OBZ42" s="223"/>
      <c r="OCA42" s="223"/>
      <c r="OCB42" s="223"/>
      <c r="OCC42" s="223"/>
      <c r="OCD42" s="223"/>
      <c r="OCE42" s="223"/>
      <c r="OCF42" s="223"/>
      <c r="OCG42" s="223"/>
      <c r="OCH42" s="223"/>
      <c r="OCI42" s="223"/>
      <c r="OCJ42" s="223"/>
      <c r="OCK42" s="223"/>
      <c r="OCL42" s="223"/>
      <c r="OCM42" s="223"/>
      <c r="OCN42" s="223"/>
      <c r="OCO42" s="223"/>
      <c r="OCP42" s="223"/>
      <c r="OCQ42" s="223"/>
      <c r="OCR42" s="223"/>
      <c r="OCS42" s="223"/>
      <c r="OCT42" s="223"/>
      <c r="OCU42" s="223"/>
      <c r="OCV42" s="223"/>
      <c r="OCW42" s="223"/>
      <c r="OCX42" s="223"/>
      <c r="OCY42" s="223"/>
      <c r="OCZ42" s="223"/>
      <c r="ODA42" s="223"/>
      <c r="ODB42" s="223"/>
      <c r="ODC42" s="223"/>
      <c r="ODD42" s="223"/>
      <c r="ODE42" s="223"/>
      <c r="ODF42" s="223"/>
      <c r="ODG42" s="223"/>
      <c r="ODH42" s="223"/>
      <c r="ODI42" s="223"/>
      <c r="ODJ42" s="223"/>
      <c r="ODK42" s="223"/>
      <c r="ODL42" s="223"/>
      <c r="ODM42" s="223"/>
      <c r="ODN42" s="223"/>
      <c r="ODO42" s="223"/>
      <c r="ODP42" s="223"/>
      <c r="ODQ42" s="223"/>
      <c r="ODR42" s="223"/>
      <c r="ODS42" s="223"/>
      <c r="ODT42" s="223"/>
      <c r="ODU42" s="223"/>
      <c r="ODV42" s="223"/>
      <c r="ODW42" s="223"/>
      <c r="ODX42" s="223"/>
      <c r="ODY42" s="223"/>
      <c r="ODZ42" s="223"/>
      <c r="OEA42" s="223"/>
      <c r="OEB42" s="223"/>
      <c r="OEC42" s="223"/>
      <c r="OED42" s="223"/>
      <c r="OEE42" s="223"/>
      <c r="OEF42" s="223"/>
      <c r="OEG42" s="223"/>
      <c r="OEH42" s="223"/>
      <c r="OEI42" s="223"/>
      <c r="OEJ42" s="223"/>
      <c r="OEK42" s="223"/>
      <c r="OEL42" s="223"/>
      <c r="OEM42" s="223"/>
      <c r="OEN42" s="223"/>
      <c r="OEO42" s="223"/>
      <c r="OEP42" s="223"/>
      <c r="OEQ42" s="223"/>
      <c r="OER42" s="223"/>
      <c r="OES42" s="223"/>
      <c r="OET42" s="223"/>
      <c r="OEU42" s="223"/>
      <c r="OEV42" s="223"/>
      <c r="OEW42" s="223"/>
      <c r="OEX42" s="223"/>
      <c r="OEY42" s="223"/>
      <c r="OEZ42" s="223"/>
      <c r="OFA42" s="223"/>
      <c r="OFB42" s="223"/>
      <c r="OFC42" s="223"/>
      <c r="OFD42" s="223"/>
      <c r="OFE42" s="223"/>
      <c r="OFF42" s="223"/>
      <c r="OFG42" s="223"/>
      <c r="OFH42" s="223"/>
      <c r="OFI42" s="223"/>
      <c r="OFJ42" s="223"/>
      <c r="OFK42" s="223"/>
      <c r="OFL42" s="223"/>
      <c r="OFM42" s="223"/>
      <c r="OFN42" s="223"/>
      <c r="OFO42" s="223"/>
      <c r="OFP42" s="223"/>
      <c r="OFQ42" s="223"/>
      <c r="OFR42" s="223"/>
      <c r="OFS42" s="223"/>
      <c r="OFT42" s="223"/>
      <c r="OFU42" s="223"/>
      <c r="OFV42" s="223"/>
      <c r="OFW42" s="223"/>
      <c r="OFX42" s="223"/>
      <c r="OFY42" s="223"/>
      <c r="OFZ42" s="223"/>
      <c r="OGA42" s="223"/>
      <c r="OGB42" s="223"/>
      <c r="OGC42" s="223"/>
      <c r="OGD42" s="223"/>
      <c r="OGE42" s="223"/>
      <c r="OGF42" s="223"/>
      <c r="OGG42" s="223"/>
      <c r="OGH42" s="223"/>
      <c r="OGI42" s="223"/>
      <c r="OGJ42" s="223"/>
      <c r="OGK42" s="223"/>
      <c r="OGL42" s="223"/>
      <c r="OGM42" s="223"/>
      <c r="OGN42" s="223"/>
      <c r="OGO42" s="223"/>
      <c r="OGP42" s="223"/>
      <c r="OGQ42" s="223"/>
      <c r="OGR42" s="223"/>
      <c r="OGS42" s="223"/>
      <c r="OGT42" s="223"/>
      <c r="OGU42" s="223"/>
      <c r="OGV42" s="223"/>
      <c r="OGW42" s="223"/>
      <c r="OGX42" s="223"/>
      <c r="OGY42" s="223"/>
      <c r="OGZ42" s="223"/>
      <c r="OHA42" s="223"/>
      <c r="OHB42" s="223"/>
      <c r="OHC42" s="223"/>
      <c r="OHD42" s="223"/>
      <c r="OHE42" s="223"/>
      <c r="OHF42" s="223"/>
      <c r="OHG42" s="223"/>
      <c r="OHH42" s="223"/>
      <c r="OHI42" s="223"/>
      <c r="OHJ42" s="223"/>
      <c r="OHK42" s="223"/>
      <c r="OHL42" s="223"/>
      <c r="OHM42" s="223"/>
      <c r="OHN42" s="223"/>
      <c r="OHO42" s="223"/>
      <c r="OHP42" s="223"/>
      <c r="OHQ42" s="223"/>
      <c r="OHR42" s="223"/>
      <c r="OHS42" s="223"/>
      <c r="OHT42" s="223"/>
      <c r="OHU42" s="223"/>
      <c r="OHV42" s="223"/>
      <c r="OHW42" s="223"/>
      <c r="OHX42" s="223"/>
      <c r="OHY42" s="223"/>
      <c r="OHZ42" s="223"/>
      <c r="OIA42" s="223"/>
      <c r="OIB42" s="223"/>
      <c r="OIC42" s="223"/>
      <c r="OID42" s="223"/>
      <c r="OIE42" s="223"/>
      <c r="OIF42" s="223"/>
      <c r="OIG42" s="223"/>
      <c r="OIH42" s="223"/>
      <c r="OII42" s="223"/>
      <c r="OIJ42" s="223"/>
      <c r="OIK42" s="223"/>
      <c r="OIL42" s="223"/>
      <c r="OIM42" s="223"/>
      <c r="OIN42" s="223"/>
      <c r="OIO42" s="223"/>
      <c r="OIP42" s="223"/>
      <c r="OIQ42" s="223"/>
      <c r="OIR42" s="223"/>
      <c r="OIS42" s="223"/>
      <c r="OIT42" s="223"/>
      <c r="OIU42" s="223"/>
      <c r="OIV42" s="223"/>
      <c r="OIW42" s="223"/>
      <c r="OIX42" s="223"/>
      <c r="OIY42" s="223"/>
      <c r="OIZ42" s="223"/>
      <c r="OJA42" s="223"/>
      <c r="OJB42" s="223"/>
      <c r="OJC42" s="223"/>
      <c r="OJD42" s="223"/>
      <c r="OJE42" s="223"/>
      <c r="OJF42" s="223"/>
      <c r="OJG42" s="223"/>
      <c r="OJH42" s="223"/>
      <c r="OJI42" s="223"/>
      <c r="OJJ42" s="223"/>
      <c r="OJK42" s="223"/>
      <c r="OJL42" s="223"/>
      <c r="OJM42" s="223"/>
      <c r="OJN42" s="223"/>
      <c r="OJO42" s="223"/>
      <c r="OJP42" s="223"/>
      <c r="OJQ42" s="223"/>
      <c r="OJR42" s="223"/>
      <c r="OJS42" s="223"/>
      <c r="OJT42" s="223"/>
      <c r="OJU42" s="223"/>
      <c r="OJV42" s="223"/>
      <c r="OJW42" s="223"/>
      <c r="OJX42" s="223"/>
      <c r="OJY42" s="223"/>
      <c r="OJZ42" s="223"/>
      <c r="OKA42" s="223"/>
      <c r="OKB42" s="223"/>
      <c r="OKC42" s="223"/>
      <c r="OKD42" s="223"/>
      <c r="OKE42" s="223"/>
      <c r="OKF42" s="223"/>
      <c r="OKG42" s="223"/>
      <c r="OKH42" s="223"/>
      <c r="OKI42" s="223"/>
      <c r="OKJ42" s="223"/>
      <c r="OKK42" s="223"/>
      <c r="OKL42" s="223"/>
      <c r="OKM42" s="223"/>
      <c r="OKN42" s="223"/>
      <c r="OKO42" s="223"/>
      <c r="OKP42" s="223"/>
      <c r="OKQ42" s="223"/>
      <c r="OKR42" s="223"/>
      <c r="OKS42" s="223"/>
      <c r="OKT42" s="223"/>
      <c r="OKU42" s="223"/>
      <c r="OKV42" s="223"/>
      <c r="OKW42" s="223"/>
      <c r="OKX42" s="223"/>
      <c r="OKY42" s="223"/>
      <c r="OKZ42" s="223"/>
      <c r="OLA42" s="223"/>
      <c r="OLB42" s="223"/>
      <c r="OLC42" s="223"/>
      <c r="OLD42" s="223"/>
      <c r="OLE42" s="223"/>
      <c r="OLF42" s="223"/>
      <c r="OLG42" s="223"/>
      <c r="OLH42" s="223"/>
      <c r="OLI42" s="223"/>
      <c r="OLJ42" s="223"/>
      <c r="OLK42" s="223"/>
      <c r="OLL42" s="223"/>
      <c r="OLM42" s="223"/>
      <c r="OLN42" s="223"/>
      <c r="OLO42" s="223"/>
      <c r="OLP42" s="223"/>
      <c r="OLQ42" s="223"/>
      <c r="OLR42" s="223"/>
      <c r="OLS42" s="223"/>
      <c r="OLT42" s="223"/>
      <c r="OLU42" s="223"/>
      <c r="OLV42" s="223"/>
      <c r="OLW42" s="223"/>
      <c r="OLX42" s="223"/>
      <c r="OLY42" s="223"/>
      <c r="OLZ42" s="223"/>
      <c r="OMA42" s="223"/>
      <c r="OMB42" s="223"/>
      <c r="OMC42" s="223"/>
      <c r="OMD42" s="223"/>
      <c r="OME42" s="223"/>
      <c r="OMF42" s="223"/>
      <c r="OMG42" s="223"/>
      <c r="OMH42" s="223"/>
      <c r="OMI42" s="223"/>
      <c r="OMJ42" s="223"/>
      <c r="OMK42" s="223"/>
      <c r="OML42" s="223"/>
      <c r="OMM42" s="223"/>
      <c r="OMN42" s="223"/>
      <c r="OMO42" s="223"/>
      <c r="OMP42" s="223"/>
      <c r="OMQ42" s="223"/>
      <c r="OMR42" s="223"/>
      <c r="OMS42" s="223"/>
      <c r="OMT42" s="223"/>
      <c r="OMU42" s="223"/>
      <c r="OMV42" s="223"/>
      <c r="OMW42" s="223"/>
      <c r="OMX42" s="223"/>
      <c r="OMY42" s="223"/>
      <c r="OMZ42" s="223"/>
      <c r="ONA42" s="223"/>
      <c r="ONB42" s="223"/>
      <c r="ONC42" s="223"/>
      <c r="OND42" s="223"/>
      <c r="ONE42" s="223"/>
      <c r="ONF42" s="223"/>
      <c r="ONG42" s="223"/>
      <c r="ONH42" s="223"/>
      <c r="ONI42" s="223"/>
      <c r="ONJ42" s="223"/>
      <c r="ONK42" s="223"/>
      <c r="ONL42" s="223"/>
      <c r="ONM42" s="223"/>
      <c r="ONN42" s="223"/>
      <c r="ONO42" s="223"/>
      <c r="ONP42" s="223"/>
      <c r="ONQ42" s="223"/>
      <c r="ONR42" s="223"/>
      <c r="ONS42" s="223"/>
      <c r="ONT42" s="223"/>
      <c r="ONU42" s="223"/>
      <c r="ONV42" s="223"/>
      <c r="ONW42" s="223"/>
      <c r="ONX42" s="223"/>
      <c r="ONY42" s="223"/>
      <c r="ONZ42" s="223"/>
      <c r="OOA42" s="223"/>
      <c r="OOB42" s="223"/>
      <c r="OOC42" s="223"/>
      <c r="OOD42" s="223"/>
      <c r="OOE42" s="223"/>
      <c r="OOF42" s="223"/>
      <c r="OOG42" s="223"/>
      <c r="OOH42" s="223"/>
      <c r="OOI42" s="223"/>
      <c r="OOJ42" s="223"/>
      <c r="OOK42" s="223"/>
      <c r="OOL42" s="223"/>
      <c r="OOM42" s="223"/>
      <c r="OON42" s="223"/>
      <c r="OOO42" s="223"/>
      <c r="OOP42" s="223"/>
      <c r="OOQ42" s="223"/>
      <c r="OOR42" s="223"/>
      <c r="OOS42" s="223"/>
      <c r="OOT42" s="223"/>
      <c r="OOU42" s="223"/>
      <c r="OOV42" s="223"/>
      <c r="OOW42" s="223"/>
      <c r="OOX42" s="223"/>
      <c r="OOY42" s="223"/>
      <c r="OOZ42" s="223"/>
      <c r="OPA42" s="223"/>
      <c r="OPB42" s="223"/>
      <c r="OPC42" s="223"/>
      <c r="OPD42" s="223"/>
      <c r="OPE42" s="223"/>
      <c r="OPF42" s="223"/>
      <c r="OPG42" s="223"/>
      <c r="OPH42" s="223"/>
      <c r="OPI42" s="223"/>
      <c r="OPJ42" s="223"/>
      <c r="OPK42" s="223"/>
      <c r="OPL42" s="223"/>
      <c r="OPM42" s="223"/>
      <c r="OPN42" s="223"/>
      <c r="OPO42" s="223"/>
      <c r="OPP42" s="223"/>
      <c r="OPQ42" s="223"/>
      <c r="OPR42" s="223"/>
      <c r="OPS42" s="223"/>
      <c r="OPT42" s="223"/>
      <c r="OPU42" s="223"/>
      <c r="OPV42" s="223"/>
      <c r="OPW42" s="223"/>
      <c r="OPX42" s="223"/>
      <c r="OPY42" s="223"/>
      <c r="OPZ42" s="223"/>
      <c r="OQA42" s="223"/>
      <c r="OQB42" s="223"/>
      <c r="OQC42" s="223"/>
      <c r="OQD42" s="223"/>
      <c r="OQE42" s="223"/>
      <c r="OQF42" s="223"/>
      <c r="OQG42" s="223"/>
      <c r="OQH42" s="223"/>
      <c r="OQI42" s="223"/>
      <c r="OQJ42" s="223"/>
      <c r="OQK42" s="223"/>
      <c r="OQL42" s="223"/>
      <c r="OQM42" s="223"/>
      <c r="OQN42" s="223"/>
      <c r="OQO42" s="223"/>
      <c r="OQP42" s="223"/>
      <c r="OQQ42" s="223"/>
      <c r="OQR42" s="223"/>
      <c r="OQS42" s="223"/>
      <c r="OQT42" s="223"/>
      <c r="OQU42" s="223"/>
      <c r="OQV42" s="223"/>
      <c r="OQW42" s="223"/>
      <c r="OQX42" s="223"/>
      <c r="OQY42" s="223"/>
      <c r="OQZ42" s="223"/>
      <c r="ORA42" s="223"/>
      <c r="ORB42" s="223"/>
      <c r="ORC42" s="223"/>
      <c r="ORD42" s="223"/>
      <c r="ORE42" s="223"/>
      <c r="ORF42" s="223"/>
      <c r="ORG42" s="223"/>
      <c r="ORH42" s="223"/>
      <c r="ORI42" s="223"/>
      <c r="ORJ42" s="223"/>
      <c r="ORK42" s="223"/>
      <c r="ORL42" s="223"/>
      <c r="ORM42" s="223"/>
      <c r="ORN42" s="223"/>
      <c r="ORO42" s="223"/>
      <c r="ORP42" s="223"/>
      <c r="ORQ42" s="223"/>
      <c r="ORR42" s="223"/>
      <c r="ORS42" s="223"/>
      <c r="ORT42" s="223"/>
      <c r="ORU42" s="223"/>
      <c r="ORV42" s="223"/>
      <c r="ORW42" s="223"/>
      <c r="ORX42" s="223"/>
      <c r="ORY42" s="223"/>
      <c r="ORZ42" s="223"/>
      <c r="OSA42" s="223"/>
      <c r="OSB42" s="223"/>
      <c r="OSC42" s="223"/>
      <c r="OSD42" s="223"/>
      <c r="OSE42" s="223"/>
      <c r="OSF42" s="223"/>
      <c r="OSG42" s="223"/>
      <c r="OSH42" s="223"/>
      <c r="OSI42" s="223"/>
      <c r="OSJ42" s="223"/>
      <c r="OSK42" s="223"/>
      <c r="OSL42" s="223"/>
      <c r="OSM42" s="223"/>
      <c r="OSN42" s="223"/>
      <c r="OSO42" s="223"/>
      <c r="OSP42" s="223"/>
      <c r="OSQ42" s="223"/>
      <c r="OSR42" s="223"/>
      <c r="OSS42" s="223"/>
      <c r="OST42" s="223"/>
      <c r="OSU42" s="223"/>
      <c r="OSV42" s="223"/>
      <c r="OSW42" s="223"/>
      <c r="OSX42" s="223"/>
      <c r="OSY42" s="223"/>
      <c r="OSZ42" s="223"/>
      <c r="OTA42" s="223"/>
      <c r="OTB42" s="223"/>
      <c r="OTC42" s="223"/>
      <c r="OTD42" s="223"/>
      <c r="OTE42" s="223"/>
      <c r="OTF42" s="223"/>
      <c r="OTG42" s="223"/>
      <c r="OTH42" s="223"/>
      <c r="OTI42" s="223"/>
      <c r="OTJ42" s="223"/>
      <c r="OTK42" s="223"/>
      <c r="OTL42" s="223"/>
      <c r="OTM42" s="223"/>
      <c r="OTN42" s="223"/>
      <c r="OTO42" s="223"/>
      <c r="OTP42" s="223"/>
      <c r="OTQ42" s="223"/>
      <c r="OTR42" s="223"/>
      <c r="OTS42" s="223"/>
      <c r="OTT42" s="223"/>
      <c r="OTU42" s="223"/>
      <c r="OTV42" s="223"/>
      <c r="OTW42" s="223"/>
      <c r="OTX42" s="223"/>
      <c r="OTY42" s="223"/>
      <c r="OTZ42" s="223"/>
      <c r="OUA42" s="223"/>
      <c r="OUB42" s="223"/>
      <c r="OUC42" s="223"/>
      <c r="OUD42" s="223"/>
      <c r="OUE42" s="223"/>
      <c r="OUF42" s="223"/>
      <c r="OUG42" s="223"/>
      <c r="OUH42" s="223"/>
      <c r="OUI42" s="223"/>
      <c r="OUJ42" s="223"/>
      <c r="OUK42" s="223"/>
      <c r="OUL42" s="223"/>
      <c r="OUM42" s="223"/>
      <c r="OUN42" s="223"/>
      <c r="OUO42" s="223"/>
      <c r="OUP42" s="223"/>
      <c r="OUQ42" s="223"/>
      <c r="OUR42" s="223"/>
      <c r="OUS42" s="223"/>
      <c r="OUT42" s="223"/>
      <c r="OUU42" s="223"/>
      <c r="OUV42" s="223"/>
      <c r="OUW42" s="223"/>
      <c r="OUX42" s="223"/>
      <c r="OUY42" s="223"/>
      <c r="OUZ42" s="223"/>
      <c r="OVA42" s="223"/>
      <c r="OVB42" s="223"/>
      <c r="OVC42" s="223"/>
      <c r="OVD42" s="223"/>
      <c r="OVE42" s="223"/>
      <c r="OVF42" s="223"/>
      <c r="OVG42" s="223"/>
      <c r="OVH42" s="223"/>
      <c r="OVI42" s="223"/>
      <c r="OVJ42" s="223"/>
      <c r="OVK42" s="223"/>
      <c r="OVL42" s="223"/>
      <c r="OVM42" s="223"/>
      <c r="OVN42" s="223"/>
      <c r="OVO42" s="223"/>
      <c r="OVP42" s="223"/>
      <c r="OVQ42" s="223"/>
      <c r="OVR42" s="223"/>
      <c r="OVS42" s="223"/>
      <c r="OVT42" s="223"/>
      <c r="OVU42" s="223"/>
      <c r="OVV42" s="223"/>
      <c r="OVW42" s="223"/>
      <c r="OVX42" s="223"/>
      <c r="OVY42" s="223"/>
      <c r="OVZ42" s="223"/>
      <c r="OWA42" s="223"/>
      <c r="OWB42" s="223"/>
      <c r="OWC42" s="223"/>
      <c r="OWD42" s="223"/>
      <c r="OWE42" s="223"/>
      <c r="OWF42" s="223"/>
      <c r="OWG42" s="223"/>
      <c r="OWH42" s="223"/>
      <c r="OWI42" s="223"/>
      <c r="OWJ42" s="223"/>
      <c r="OWK42" s="223"/>
      <c r="OWL42" s="223"/>
      <c r="OWM42" s="223"/>
      <c r="OWN42" s="223"/>
      <c r="OWO42" s="223"/>
      <c r="OWP42" s="223"/>
      <c r="OWQ42" s="223"/>
      <c r="OWR42" s="223"/>
      <c r="OWS42" s="223"/>
      <c r="OWT42" s="223"/>
      <c r="OWU42" s="223"/>
      <c r="OWV42" s="223"/>
      <c r="OWW42" s="223"/>
      <c r="OWX42" s="223"/>
      <c r="OWY42" s="223"/>
      <c r="OWZ42" s="223"/>
      <c r="OXA42" s="223"/>
      <c r="OXB42" s="223"/>
      <c r="OXC42" s="223"/>
      <c r="OXD42" s="223"/>
      <c r="OXE42" s="223"/>
      <c r="OXF42" s="223"/>
      <c r="OXG42" s="223"/>
      <c r="OXH42" s="223"/>
      <c r="OXI42" s="223"/>
      <c r="OXJ42" s="223"/>
      <c r="OXK42" s="223"/>
      <c r="OXL42" s="223"/>
      <c r="OXM42" s="223"/>
      <c r="OXN42" s="223"/>
      <c r="OXO42" s="223"/>
      <c r="OXP42" s="223"/>
      <c r="OXQ42" s="223"/>
      <c r="OXR42" s="223"/>
      <c r="OXS42" s="223"/>
      <c r="OXT42" s="223"/>
      <c r="OXU42" s="223"/>
      <c r="OXV42" s="223"/>
      <c r="OXW42" s="223"/>
      <c r="OXX42" s="223"/>
      <c r="OXY42" s="223"/>
      <c r="OXZ42" s="223"/>
      <c r="OYA42" s="223"/>
      <c r="OYB42" s="223"/>
      <c r="OYC42" s="223"/>
      <c r="OYD42" s="223"/>
      <c r="OYE42" s="223"/>
      <c r="OYF42" s="223"/>
      <c r="OYG42" s="223"/>
      <c r="OYH42" s="223"/>
      <c r="OYI42" s="223"/>
      <c r="OYJ42" s="223"/>
      <c r="OYK42" s="223"/>
      <c r="OYL42" s="223"/>
      <c r="OYM42" s="223"/>
      <c r="OYN42" s="223"/>
      <c r="OYO42" s="223"/>
      <c r="OYP42" s="223"/>
      <c r="OYQ42" s="223"/>
      <c r="OYR42" s="223"/>
      <c r="OYS42" s="223"/>
      <c r="OYT42" s="223"/>
      <c r="OYU42" s="223"/>
      <c r="OYV42" s="223"/>
      <c r="OYW42" s="223"/>
      <c r="OYX42" s="223"/>
      <c r="OYY42" s="223"/>
      <c r="OYZ42" s="223"/>
      <c r="OZA42" s="223"/>
      <c r="OZB42" s="223"/>
      <c r="OZC42" s="223"/>
      <c r="OZD42" s="223"/>
      <c r="OZE42" s="223"/>
      <c r="OZF42" s="223"/>
      <c r="OZG42" s="223"/>
      <c r="OZH42" s="223"/>
      <c r="OZI42" s="223"/>
      <c r="OZJ42" s="223"/>
      <c r="OZK42" s="223"/>
      <c r="OZL42" s="223"/>
      <c r="OZM42" s="223"/>
      <c r="OZN42" s="223"/>
      <c r="OZO42" s="223"/>
      <c r="OZP42" s="223"/>
      <c r="OZQ42" s="223"/>
      <c r="OZR42" s="223"/>
      <c r="OZS42" s="223"/>
      <c r="OZT42" s="223"/>
      <c r="OZU42" s="223"/>
      <c r="OZV42" s="223"/>
      <c r="OZW42" s="223"/>
      <c r="OZX42" s="223"/>
      <c r="OZY42" s="223"/>
      <c r="OZZ42" s="223"/>
      <c r="PAA42" s="223"/>
      <c r="PAB42" s="223"/>
      <c r="PAC42" s="223"/>
      <c r="PAD42" s="223"/>
      <c r="PAE42" s="223"/>
      <c r="PAF42" s="223"/>
      <c r="PAG42" s="223"/>
      <c r="PAH42" s="223"/>
      <c r="PAI42" s="223"/>
      <c r="PAJ42" s="223"/>
      <c r="PAK42" s="223"/>
      <c r="PAL42" s="223"/>
      <c r="PAM42" s="223"/>
      <c r="PAN42" s="223"/>
      <c r="PAO42" s="223"/>
      <c r="PAP42" s="223"/>
      <c r="PAQ42" s="223"/>
      <c r="PAR42" s="223"/>
      <c r="PAS42" s="223"/>
      <c r="PAT42" s="223"/>
      <c r="PAU42" s="223"/>
      <c r="PAV42" s="223"/>
      <c r="PAW42" s="223"/>
      <c r="PAX42" s="223"/>
      <c r="PAY42" s="223"/>
      <c r="PAZ42" s="223"/>
      <c r="PBA42" s="223"/>
      <c r="PBB42" s="223"/>
      <c r="PBC42" s="223"/>
      <c r="PBD42" s="223"/>
      <c r="PBE42" s="223"/>
      <c r="PBF42" s="223"/>
      <c r="PBG42" s="223"/>
      <c r="PBH42" s="223"/>
      <c r="PBI42" s="223"/>
      <c r="PBJ42" s="223"/>
      <c r="PBK42" s="223"/>
      <c r="PBL42" s="223"/>
      <c r="PBM42" s="223"/>
      <c r="PBN42" s="223"/>
      <c r="PBO42" s="223"/>
      <c r="PBP42" s="223"/>
      <c r="PBQ42" s="223"/>
      <c r="PBR42" s="223"/>
      <c r="PBS42" s="223"/>
      <c r="PBT42" s="223"/>
      <c r="PBU42" s="223"/>
      <c r="PBV42" s="223"/>
      <c r="PBW42" s="223"/>
      <c r="PBX42" s="223"/>
      <c r="PBY42" s="223"/>
      <c r="PBZ42" s="223"/>
      <c r="PCA42" s="223"/>
      <c r="PCB42" s="223"/>
      <c r="PCC42" s="223"/>
      <c r="PCD42" s="223"/>
      <c r="PCE42" s="223"/>
      <c r="PCF42" s="223"/>
      <c r="PCG42" s="223"/>
      <c r="PCH42" s="223"/>
      <c r="PCI42" s="223"/>
      <c r="PCJ42" s="223"/>
      <c r="PCK42" s="223"/>
      <c r="PCL42" s="223"/>
      <c r="PCM42" s="223"/>
      <c r="PCN42" s="223"/>
      <c r="PCO42" s="223"/>
      <c r="PCP42" s="223"/>
      <c r="PCQ42" s="223"/>
      <c r="PCR42" s="223"/>
      <c r="PCS42" s="223"/>
      <c r="PCT42" s="223"/>
      <c r="PCU42" s="223"/>
      <c r="PCV42" s="223"/>
      <c r="PCW42" s="223"/>
      <c r="PCX42" s="223"/>
      <c r="PCY42" s="223"/>
      <c r="PCZ42" s="223"/>
      <c r="PDA42" s="223"/>
      <c r="PDB42" s="223"/>
      <c r="PDC42" s="223"/>
      <c r="PDD42" s="223"/>
      <c r="PDE42" s="223"/>
      <c r="PDF42" s="223"/>
      <c r="PDG42" s="223"/>
      <c r="PDH42" s="223"/>
      <c r="PDI42" s="223"/>
      <c r="PDJ42" s="223"/>
      <c r="PDK42" s="223"/>
      <c r="PDL42" s="223"/>
      <c r="PDM42" s="223"/>
      <c r="PDN42" s="223"/>
      <c r="PDO42" s="223"/>
      <c r="PDP42" s="223"/>
      <c r="PDQ42" s="223"/>
      <c r="PDR42" s="223"/>
      <c r="PDS42" s="223"/>
      <c r="PDT42" s="223"/>
      <c r="PDU42" s="223"/>
      <c r="PDV42" s="223"/>
      <c r="PDW42" s="223"/>
      <c r="PDX42" s="223"/>
      <c r="PDY42" s="223"/>
      <c r="PDZ42" s="223"/>
      <c r="PEA42" s="223"/>
      <c r="PEB42" s="223"/>
      <c r="PEC42" s="223"/>
      <c r="PED42" s="223"/>
      <c r="PEE42" s="223"/>
      <c r="PEF42" s="223"/>
      <c r="PEG42" s="223"/>
      <c r="PEH42" s="223"/>
      <c r="PEI42" s="223"/>
      <c r="PEJ42" s="223"/>
      <c r="PEK42" s="223"/>
      <c r="PEL42" s="223"/>
      <c r="PEM42" s="223"/>
      <c r="PEN42" s="223"/>
      <c r="PEO42" s="223"/>
      <c r="PEP42" s="223"/>
      <c r="PEQ42" s="223"/>
      <c r="PER42" s="223"/>
      <c r="PES42" s="223"/>
      <c r="PET42" s="223"/>
      <c r="PEU42" s="223"/>
      <c r="PEV42" s="223"/>
      <c r="PEW42" s="223"/>
      <c r="PEX42" s="223"/>
      <c r="PEY42" s="223"/>
      <c r="PEZ42" s="223"/>
      <c r="PFA42" s="223"/>
      <c r="PFB42" s="223"/>
      <c r="PFC42" s="223"/>
      <c r="PFD42" s="223"/>
      <c r="PFE42" s="223"/>
      <c r="PFF42" s="223"/>
      <c r="PFG42" s="223"/>
      <c r="PFH42" s="223"/>
      <c r="PFI42" s="223"/>
      <c r="PFJ42" s="223"/>
      <c r="PFK42" s="223"/>
      <c r="PFL42" s="223"/>
      <c r="PFM42" s="223"/>
      <c r="PFN42" s="223"/>
      <c r="PFO42" s="223"/>
      <c r="PFP42" s="223"/>
      <c r="PFQ42" s="223"/>
      <c r="PFR42" s="223"/>
      <c r="PFS42" s="223"/>
      <c r="PFT42" s="223"/>
      <c r="PFU42" s="223"/>
      <c r="PFV42" s="223"/>
      <c r="PFW42" s="223"/>
      <c r="PFX42" s="223"/>
      <c r="PFY42" s="223"/>
      <c r="PFZ42" s="223"/>
      <c r="PGA42" s="223"/>
      <c r="PGB42" s="223"/>
      <c r="PGC42" s="223"/>
      <c r="PGD42" s="223"/>
      <c r="PGE42" s="223"/>
      <c r="PGF42" s="223"/>
      <c r="PGG42" s="223"/>
      <c r="PGH42" s="223"/>
      <c r="PGI42" s="223"/>
      <c r="PGJ42" s="223"/>
      <c r="PGK42" s="223"/>
      <c r="PGL42" s="223"/>
      <c r="PGM42" s="223"/>
      <c r="PGN42" s="223"/>
      <c r="PGO42" s="223"/>
      <c r="PGP42" s="223"/>
      <c r="PGQ42" s="223"/>
      <c r="PGR42" s="223"/>
      <c r="PGS42" s="223"/>
      <c r="PGT42" s="223"/>
      <c r="PGU42" s="223"/>
      <c r="PGV42" s="223"/>
      <c r="PGW42" s="223"/>
      <c r="PGX42" s="223"/>
      <c r="PGY42" s="223"/>
      <c r="PGZ42" s="223"/>
      <c r="PHA42" s="223"/>
      <c r="PHB42" s="223"/>
      <c r="PHC42" s="223"/>
      <c r="PHD42" s="223"/>
      <c r="PHE42" s="223"/>
      <c r="PHF42" s="223"/>
      <c r="PHG42" s="223"/>
      <c r="PHH42" s="223"/>
      <c r="PHI42" s="223"/>
      <c r="PHJ42" s="223"/>
      <c r="PHK42" s="223"/>
      <c r="PHL42" s="223"/>
      <c r="PHM42" s="223"/>
      <c r="PHN42" s="223"/>
      <c r="PHO42" s="223"/>
      <c r="PHP42" s="223"/>
      <c r="PHQ42" s="223"/>
      <c r="PHR42" s="223"/>
      <c r="PHS42" s="223"/>
      <c r="PHT42" s="223"/>
      <c r="PHU42" s="223"/>
      <c r="PHV42" s="223"/>
      <c r="PHW42" s="223"/>
      <c r="PHX42" s="223"/>
      <c r="PHY42" s="223"/>
      <c r="PHZ42" s="223"/>
      <c r="PIA42" s="223"/>
      <c r="PIB42" s="223"/>
      <c r="PIC42" s="223"/>
      <c r="PID42" s="223"/>
      <c r="PIE42" s="223"/>
      <c r="PIF42" s="223"/>
      <c r="PIG42" s="223"/>
      <c r="PIH42" s="223"/>
      <c r="PII42" s="223"/>
      <c r="PIJ42" s="223"/>
      <c r="PIK42" s="223"/>
      <c r="PIL42" s="223"/>
      <c r="PIM42" s="223"/>
      <c r="PIN42" s="223"/>
      <c r="PIO42" s="223"/>
      <c r="PIP42" s="223"/>
      <c r="PIQ42" s="223"/>
      <c r="PIR42" s="223"/>
      <c r="PIS42" s="223"/>
      <c r="PIT42" s="223"/>
      <c r="PIU42" s="223"/>
      <c r="PIV42" s="223"/>
      <c r="PIW42" s="223"/>
      <c r="PIX42" s="223"/>
      <c r="PIY42" s="223"/>
      <c r="PIZ42" s="223"/>
      <c r="PJA42" s="223"/>
      <c r="PJB42" s="223"/>
      <c r="PJC42" s="223"/>
      <c r="PJD42" s="223"/>
      <c r="PJE42" s="223"/>
      <c r="PJF42" s="223"/>
      <c r="PJG42" s="223"/>
      <c r="PJH42" s="223"/>
      <c r="PJI42" s="223"/>
      <c r="PJJ42" s="223"/>
      <c r="PJK42" s="223"/>
      <c r="PJL42" s="223"/>
      <c r="PJM42" s="223"/>
      <c r="PJN42" s="223"/>
      <c r="PJO42" s="223"/>
      <c r="PJP42" s="223"/>
      <c r="PJQ42" s="223"/>
      <c r="PJR42" s="223"/>
      <c r="PJS42" s="223"/>
      <c r="PJT42" s="223"/>
      <c r="PJU42" s="223"/>
      <c r="PJV42" s="223"/>
      <c r="PJW42" s="223"/>
      <c r="PJX42" s="223"/>
      <c r="PJY42" s="223"/>
      <c r="PJZ42" s="223"/>
      <c r="PKA42" s="223"/>
      <c r="PKB42" s="223"/>
      <c r="PKC42" s="223"/>
      <c r="PKD42" s="223"/>
      <c r="PKE42" s="223"/>
      <c r="PKF42" s="223"/>
      <c r="PKG42" s="223"/>
      <c r="PKH42" s="223"/>
      <c r="PKI42" s="223"/>
      <c r="PKJ42" s="223"/>
      <c r="PKK42" s="223"/>
      <c r="PKL42" s="223"/>
      <c r="PKM42" s="223"/>
      <c r="PKN42" s="223"/>
      <c r="PKO42" s="223"/>
      <c r="PKP42" s="223"/>
      <c r="PKQ42" s="223"/>
      <c r="PKR42" s="223"/>
      <c r="PKS42" s="223"/>
      <c r="PKT42" s="223"/>
      <c r="PKU42" s="223"/>
      <c r="PKV42" s="223"/>
      <c r="PKW42" s="223"/>
      <c r="PKX42" s="223"/>
      <c r="PKY42" s="223"/>
      <c r="PKZ42" s="223"/>
      <c r="PLA42" s="223"/>
      <c r="PLB42" s="223"/>
      <c r="PLC42" s="223"/>
      <c r="PLD42" s="223"/>
      <c r="PLE42" s="223"/>
      <c r="PLF42" s="223"/>
      <c r="PLG42" s="223"/>
      <c r="PLH42" s="223"/>
      <c r="PLI42" s="223"/>
      <c r="PLJ42" s="223"/>
      <c r="PLK42" s="223"/>
      <c r="PLL42" s="223"/>
      <c r="PLM42" s="223"/>
      <c r="PLN42" s="223"/>
      <c r="PLO42" s="223"/>
      <c r="PLP42" s="223"/>
      <c r="PLQ42" s="223"/>
      <c r="PLR42" s="223"/>
      <c r="PLS42" s="223"/>
      <c r="PLT42" s="223"/>
      <c r="PLU42" s="223"/>
      <c r="PLV42" s="223"/>
      <c r="PLW42" s="223"/>
      <c r="PLX42" s="223"/>
      <c r="PLY42" s="223"/>
      <c r="PLZ42" s="223"/>
      <c r="PMA42" s="223"/>
      <c r="PMB42" s="223"/>
      <c r="PMC42" s="223"/>
      <c r="PMD42" s="223"/>
      <c r="PME42" s="223"/>
      <c r="PMF42" s="223"/>
      <c r="PMG42" s="223"/>
      <c r="PMH42" s="223"/>
      <c r="PMI42" s="223"/>
      <c r="PMJ42" s="223"/>
      <c r="PMK42" s="223"/>
      <c r="PML42" s="223"/>
      <c r="PMM42" s="223"/>
      <c r="PMN42" s="223"/>
      <c r="PMO42" s="223"/>
      <c r="PMP42" s="223"/>
      <c r="PMQ42" s="223"/>
      <c r="PMR42" s="223"/>
      <c r="PMS42" s="223"/>
      <c r="PMT42" s="223"/>
      <c r="PMU42" s="223"/>
      <c r="PMV42" s="223"/>
      <c r="PMW42" s="223"/>
      <c r="PMX42" s="223"/>
      <c r="PMY42" s="223"/>
      <c r="PMZ42" s="223"/>
      <c r="PNA42" s="223"/>
      <c r="PNB42" s="223"/>
      <c r="PNC42" s="223"/>
      <c r="PND42" s="223"/>
      <c r="PNE42" s="223"/>
      <c r="PNF42" s="223"/>
      <c r="PNG42" s="223"/>
      <c r="PNH42" s="223"/>
      <c r="PNI42" s="223"/>
      <c r="PNJ42" s="223"/>
      <c r="PNK42" s="223"/>
      <c r="PNL42" s="223"/>
      <c r="PNM42" s="223"/>
      <c r="PNN42" s="223"/>
      <c r="PNO42" s="223"/>
      <c r="PNP42" s="223"/>
      <c r="PNQ42" s="223"/>
      <c r="PNR42" s="223"/>
      <c r="PNS42" s="223"/>
      <c r="PNT42" s="223"/>
      <c r="PNU42" s="223"/>
      <c r="PNV42" s="223"/>
      <c r="PNW42" s="223"/>
      <c r="PNX42" s="223"/>
      <c r="PNY42" s="223"/>
      <c r="PNZ42" s="223"/>
      <c r="POA42" s="223"/>
      <c r="POB42" s="223"/>
      <c r="POC42" s="223"/>
      <c r="POD42" s="223"/>
      <c r="POE42" s="223"/>
      <c r="POF42" s="223"/>
      <c r="POG42" s="223"/>
      <c r="POH42" s="223"/>
      <c r="POI42" s="223"/>
      <c r="POJ42" s="223"/>
      <c r="POK42" s="223"/>
      <c r="POL42" s="223"/>
      <c r="POM42" s="223"/>
      <c r="PON42" s="223"/>
      <c r="POO42" s="223"/>
      <c r="POP42" s="223"/>
      <c r="POQ42" s="223"/>
      <c r="POR42" s="223"/>
      <c r="POS42" s="223"/>
      <c r="POT42" s="223"/>
      <c r="POU42" s="223"/>
      <c r="POV42" s="223"/>
      <c r="POW42" s="223"/>
      <c r="POX42" s="223"/>
      <c r="POY42" s="223"/>
      <c r="POZ42" s="223"/>
      <c r="PPA42" s="223"/>
      <c r="PPB42" s="223"/>
      <c r="PPC42" s="223"/>
      <c r="PPD42" s="223"/>
      <c r="PPE42" s="223"/>
      <c r="PPF42" s="223"/>
      <c r="PPG42" s="223"/>
      <c r="PPH42" s="223"/>
      <c r="PPI42" s="223"/>
      <c r="PPJ42" s="223"/>
      <c r="PPK42" s="223"/>
      <c r="PPL42" s="223"/>
      <c r="PPM42" s="223"/>
      <c r="PPN42" s="223"/>
      <c r="PPO42" s="223"/>
      <c r="PPP42" s="223"/>
      <c r="PPQ42" s="223"/>
      <c r="PPR42" s="223"/>
      <c r="PPS42" s="223"/>
      <c r="PPT42" s="223"/>
      <c r="PPU42" s="223"/>
      <c r="PPV42" s="223"/>
      <c r="PPW42" s="223"/>
      <c r="PPX42" s="223"/>
      <c r="PPY42" s="223"/>
      <c r="PPZ42" s="223"/>
      <c r="PQA42" s="223"/>
      <c r="PQB42" s="223"/>
      <c r="PQC42" s="223"/>
      <c r="PQD42" s="223"/>
      <c r="PQE42" s="223"/>
      <c r="PQF42" s="223"/>
      <c r="PQG42" s="223"/>
      <c r="PQH42" s="223"/>
      <c r="PQI42" s="223"/>
      <c r="PQJ42" s="223"/>
      <c r="PQK42" s="223"/>
      <c r="PQL42" s="223"/>
      <c r="PQM42" s="223"/>
      <c r="PQN42" s="223"/>
      <c r="PQO42" s="223"/>
      <c r="PQP42" s="223"/>
      <c r="PQQ42" s="223"/>
      <c r="PQR42" s="223"/>
      <c r="PQS42" s="223"/>
      <c r="PQT42" s="223"/>
      <c r="PQU42" s="223"/>
      <c r="PQV42" s="223"/>
      <c r="PQW42" s="223"/>
      <c r="PQX42" s="223"/>
      <c r="PQY42" s="223"/>
      <c r="PQZ42" s="223"/>
      <c r="PRA42" s="223"/>
      <c r="PRB42" s="223"/>
      <c r="PRC42" s="223"/>
      <c r="PRD42" s="223"/>
      <c r="PRE42" s="223"/>
      <c r="PRF42" s="223"/>
      <c r="PRG42" s="223"/>
      <c r="PRH42" s="223"/>
      <c r="PRI42" s="223"/>
      <c r="PRJ42" s="223"/>
      <c r="PRK42" s="223"/>
      <c r="PRL42" s="223"/>
      <c r="PRM42" s="223"/>
      <c r="PRN42" s="223"/>
      <c r="PRO42" s="223"/>
      <c r="PRP42" s="223"/>
      <c r="PRQ42" s="223"/>
      <c r="PRR42" s="223"/>
      <c r="PRS42" s="223"/>
      <c r="PRT42" s="223"/>
      <c r="PRU42" s="223"/>
      <c r="PRV42" s="223"/>
      <c r="PRW42" s="223"/>
      <c r="PRX42" s="223"/>
      <c r="PRY42" s="223"/>
      <c r="PRZ42" s="223"/>
      <c r="PSA42" s="223"/>
      <c r="PSB42" s="223"/>
      <c r="PSC42" s="223"/>
      <c r="PSD42" s="223"/>
      <c r="PSE42" s="223"/>
      <c r="PSF42" s="223"/>
      <c r="PSG42" s="223"/>
      <c r="PSH42" s="223"/>
      <c r="PSI42" s="223"/>
      <c r="PSJ42" s="223"/>
      <c r="PSK42" s="223"/>
      <c r="PSL42" s="223"/>
      <c r="PSM42" s="223"/>
      <c r="PSN42" s="223"/>
      <c r="PSO42" s="223"/>
      <c r="PSP42" s="223"/>
      <c r="PSQ42" s="223"/>
      <c r="PSR42" s="223"/>
      <c r="PSS42" s="223"/>
      <c r="PST42" s="223"/>
      <c r="PSU42" s="223"/>
      <c r="PSV42" s="223"/>
      <c r="PSW42" s="223"/>
      <c r="PSX42" s="223"/>
      <c r="PSY42" s="223"/>
      <c r="PSZ42" s="223"/>
      <c r="PTA42" s="223"/>
      <c r="PTB42" s="223"/>
      <c r="PTC42" s="223"/>
      <c r="PTD42" s="223"/>
      <c r="PTE42" s="223"/>
      <c r="PTF42" s="223"/>
      <c r="PTG42" s="223"/>
      <c r="PTH42" s="223"/>
      <c r="PTI42" s="223"/>
      <c r="PTJ42" s="223"/>
      <c r="PTK42" s="223"/>
      <c r="PTL42" s="223"/>
      <c r="PTM42" s="223"/>
      <c r="PTN42" s="223"/>
      <c r="PTO42" s="223"/>
      <c r="PTP42" s="223"/>
      <c r="PTQ42" s="223"/>
      <c r="PTR42" s="223"/>
      <c r="PTS42" s="223"/>
      <c r="PTT42" s="223"/>
      <c r="PTU42" s="223"/>
      <c r="PTV42" s="223"/>
      <c r="PTW42" s="223"/>
      <c r="PTX42" s="223"/>
      <c r="PTY42" s="223"/>
      <c r="PTZ42" s="223"/>
      <c r="PUA42" s="223"/>
      <c r="PUB42" s="223"/>
      <c r="PUC42" s="223"/>
      <c r="PUD42" s="223"/>
      <c r="PUE42" s="223"/>
      <c r="PUF42" s="223"/>
      <c r="PUG42" s="223"/>
      <c r="PUH42" s="223"/>
      <c r="PUI42" s="223"/>
      <c r="PUJ42" s="223"/>
      <c r="PUK42" s="223"/>
      <c r="PUL42" s="223"/>
      <c r="PUM42" s="223"/>
      <c r="PUN42" s="223"/>
      <c r="PUO42" s="223"/>
      <c r="PUP42" s="223"/>
      <c r="PUQ42" s="223"/>
      <c r="PUR42" s="223"/>
      <c r="PUS42" s="223"/>
      <c r="PUT42" s="223"/>
      <c r="PUU42" s="223"/>
      <c r="PUV42" s="223"/>
      <c r="PUW42" s="223"/>
      <c r="PUX42" s="223"/>
      <c r="PUY42" s="223"/>
      <c r="PUZ42" s="223"/>
      <c r="PVA42" s="223"/>
      <c r="PVB42" s="223"/>
      <c r="PVC42" s="223"/>
      <c r="PVD42" s="223"/>
      <c r="PVE42" s="223"/>
      <c r="PVF42" s="223"/>
      <c r="PVG42" s="223"/>
      <c r="PVH42" s="223"/>
      <c r="PVI42" s="223"/>
      <c r="PVJ42" s="223"/>
      <c r="PVK42" s="223"/>
      <c r="PVL42" s="223"/>
      <c r="PVM42" s="223"/>
      <c r="PVN42" s="223"/>
      <c r="PVO42" s="223"/>
      <c r="PVP42" s="223"/>
      <c r="PVQ42" s="223"/>
      <c r="PVR42" s="223"/>
      <c r="PVS42" s="223"/>
      <c r="PVT42" s="223"/>
      <c r="PVU42" s="223"/>
      <c r="PVV42" s="223"/>
      <c r="PVW42" s="223"/>
      <c r="PVX42" s="223"/>
      <c r="PVY42" s="223"/>
      <c r="PVZ42" s="223"/>
      <c r="PWA42" s="223"/>
      <c r="PWB42" s="223"/>
      <c r="PWC42" s="223"/>
      <c r="PWD42" s="223"/>
      <c r="PWE42" s="223"/>
      <c r="PWF42" s="223"/>
      <c r="PWG42" s="223"/>
      <c r="PWH42" s="223"/>
      <c r="PWI42" s="223"/>
      <c r="PWJ42" s="223"/>
      <c r="PWK42" s="223"/>
      <c r="PWL42" s="223"/>
      <c r="PWM42" s="223"/>
      <c r="PWN42" s="223"/>
      <c r="PWO42" s="223"/>
      <c r="PWP42" s="223"/>
      <c r="PWQ42" s="223"/>
      <c r="PWR42" s="223"/>
      <c r="PWS42" s="223"/>
      <c r="PWT42" s="223"/>
      <c r="PWU42" s="223"/>
      <c r="PWV42" s="223"/>
      <c r="PWW42" s="223"/>
      <c r="PWX42" s="223"/>
      <c r="PWY42" s="223"/>
      <c r="PWZ42" s="223"/>
      <c r="PXA42" s="223"/>
      <c r="PXB42" s="223"/>
      <c r="PXC42" s="223"/>
      <c r="PXD42" s="223"/>
      <c r="PXE42" s="223"/>
      <c r="PXF42" s="223"/>
      <c r="PXG42" s="223"/>
      <c r="PXH42" s="223"/>
      <c r="PXI42" s="223"/>
      <c r="PXJ42" s="223"/>
      <c r="PXK42" s="223"/>
      <c r="PXL42" s="223"/>
      <c r="PXM42" s="223"/>
      <c r="PXN42" s="223"/>
      <c r="PXO42" s="223"/>
      <c r="PXP42" s="223"/>
      <c r="PXQ42" s="223"/>
      <c r="PXR42" s="223"/>
      <c r="PXS42" s="223"/>
      <c r="PXT42" s="223"/>
      <c r="PXU42" s="223"/>
      <c r="PXV42" s="223"/>
      <c r="PXW42" s="223"/>
      <c r="PXX42" s="223"/>
      <c r="PXY42" s="223"/>
      <c r="PXZ42" s="223"/>
      <c r="PYA42" s="223"/>
      <c r="PYB42" s="223"/>
      <c r="PYC42" s="223"/>
      <c r="PYD42" s="223"/>
      <c r="PYE42" s="223"/>
      <c r="PYF42" s="223"/>
      <c r="PYG42" s="223"/>
      <c r="PYH42" s="223"/>
      <c r="PYI42" s="223"/>
      <c r="PYJ42" s="223"/>
      <c r="PYK42" s="223"/>
      <c r="PYL42" s="223"/>
      <c r="PYM42" s="223"/>
      <c r="PYN42" s="223"/>
      <c r="PYO42" s="223"/>
      <c r="PYP42" s="223"/>
      <c r="PYQ42" s="223"/>
      <c r="PYR42" s="223"/>
      <c r="PYS42" s="223"/>
      <c r="PYT42" s="223"/>
      <c r="PYU42" s="223"/>
      <c r="PYV42" s="223"/>
      <c r="PYW42" s="223"/>
      <c r="PYX42" s="223"/>
      <c r="PYY42" s="223"/>
      <c r="PYZ42" s="223"/>
      <c r="PZA42" s="223"/>
      <c r="PZB42" s="223"/>
      <c r="PZC42" s="223"/>
      <c r="PZD42" s="223"/>
      <c r="PZE42" s="223"/>
      <c r="PZF42" s="223"/>
      <c r="PZG42" s="223"/>
      <c r="PZH42" s="223"/>
      <c r="PZI42" s="223"/>
      <c r="PZJ42" s="223"/>
      <c r="PZK42" s="223"/>
      <c r="PZL42" s="223"/>
      <c r="PZM42" s="223"/>
      <c r="PZN42" s="223"/>
      <c r="PZO42" s="223"/>
      <c r="PZP42" s="223"/>
      <c r="PZQ42" s="223"/>
      <c r="PZR42" s="223"/>
      <c r="PZS42" s="223"/>
      <c r="PZT42" s="223"/>
      <c r="PZU42" s="223"/>
      <c r="PZV42" s="223"/>
      <c r="PZW42" s="223"/>
      <c r="PZX42" s="223"/>
      <c r="PZY42" s="223"/>
      <c r="PZZ42" s="223"/>
      <c r="QAA42" s="223"/>
      <c r="QAB42" s="223"/>
      <c r="QAC42" s="223"/>
      <c r="QAD42" s="223"/>
      <c r="QAE42" s="223"/>
      <c r="QAF42" s="223"/>
      <c r="QAG42" s="223"/>
      <c r="QAH42" s="223"/>
      <c r="QAI42" s="223"/>
      <c r="QAJ42" s="223"/>
      <c r="QAK42" s="223"/>
      <c r="QAL42" s="223"/>
      <c r="QAM42" s="223"/>
      <c r="QAN42" s="223"/>
      <c r="QAO42" s="223"/>
      <c r="QAP42" s="223"/>
      <c r="QAQ42" s="223"/>
      <c r="QAR42" s="223"/>
      <c r="QAS42" s="223"/>
      <c r="QAT42" s="223"/>
      <c r="QAU42" s="223"/>
      <c r="QAV42" s="223"/>
      <c r="QAW42" s="223"/>
      <c r="QAX42" s="223"/>
      <c r="QAY42" s="223"/>
      <c r="QAZ42" s="223"/>
      <c r="QBA42" s="223"/>
      <c r="QBB42" s="223"/>
      <c r="QBC42" s="223"/>
      <c r="QBD42" s="223"/>
      <c r="QBE42" s="223"/>
      <c r="QBF42" s="223"/>
      <c r="QBG42" s="223"/>
      <c r="QBH42" s="223"/>
      <c r="QBI42" s="223"/>
      <c r="QBJ42" s="223"/>
      <c r="QBK42" s="223"/>
      <c r="QBL42" s="223"/>
      <c r="QBM42" s="223"/>
      <c r="QBN42" s="223"/>
      <c r="QBO42" s="223"/>
      <c r="QBP42" s="223"/>
      <c r="QBQ42" s="223"/>
      <c r="QBR42" s="223"/>
      <c r="QBS42" s="223"/>
      <c r="QBT42" s="223"/>
      <c r="QBU42" s="223"/>
      <c r="QBV42" s="223"/>
      <c r="QBW42" s="223"/>
      <c r="QBX42" s="223"/>
      <c r="QBY42" s="223"/>
      <c r="QBZ42" s="223"/>
      <c r="QCA42" s="223"/>
      <c r="QCB42" s="223"/>
      <c r="QCC42" s="223"/>
      <c r="QCD42" s="223"/>
      <c r="QCE42" s="223"/>
      <c r="QCF42" s="223"/>
      <c r="QCG42" s="223"/>
      <c r="QCH42" s="223"/>
      <c r="QCI42" s="223"/>
      <c r="QCJ42" s="223"/>
      <c r="QCK42" s="223"/>
      <c r="QCL42" s="223"/>
      <c r="QCM42" s="223"/>
      <c r="QCN42" s="223"/>
      <c r="QCO42" s="223"/>
      <c r="QCP42" s="223"/>
      <c r="QCQ42" s="223"/>
      <c r="QCR42" s="223"/>
      <c r="QCS42" s="223"/>
      <c r="QCT42" s="223"/>
      <c r="QCU42" s="223"/>
      <c r="QCV42" s="223"/>
      <c r="QCW42" s="223"/>
      <c r="QCX42" s="223"/>
      <c r="QCY42" s="223"/>
      <c r="QCZ42" s="223"/>
      <c r="QDA42" s="223"/>
      <c r="QDB42" s="223"/>
      <c r="QDC42" s="223"/>
      <c r="QDD42" s="223"/>
      <c r="QDE42" s="223"/>
      <c r="QDF42" s="223"/>
      <c r="QDG42" s="223"/>
      <c r="QDH42" s="223"/>
      <c r="QDI42" s="223"/>
      <c r="QDJ42" s="223"/>
      <c r="QDK42" s="223"/>
      <c r="QDL42" s="223"/>
      <c r="QDM42" s="223"/>
      <c r="QDN42" s="223"/>
      <c r="QDO42" s="223"/>
      <c r="QDP42" s="223"/>
      <c r="QDQ42" s="223"/>
      <c r="QDR42" s="223"/>
      <c r="QDS42" s="223"/>
      <c r="QDT42" s="223"/>
      <c r="QDU42" s="223"/>
      <c r="QDV42" s="223"/>
      <c r="QDW42" s="223"/>
      <c r="QDX42" s="223"/>
      <c r="QDY42" s="223"/>
      <c r="QDZ42" s="223"/>
      <c r="QEA42" s="223"/>
      <c r="QEB42" s="223"/>
      <c r="QEC42" s="223"/>
      <c r="QED42" s="223"/>
      <c r="QEE42" s="223"/>
      <c r="QEF42" s="223"/>
      <c r="QEG42" s="223"/>
      <c r="QEH42" s="223"/>
      <c r="QEI42" s="223"/>
      <c r="QEJ42" s="223"/>
      <c r="QEK42" s="223"/>
      <c r="QEL42" s="223"/>
      <c r="QEM42" s="223"/>
      <c r="QEN42" s="223"/>
      <c r="QEO42" s="223"/>
      <c r="QEP42" s="223"/>
      <c r="QEQ42" s="223"/>
      <c r="QER42" s="223"/>
      <c r="QES42" s="223"/>
      <c r="QET42" s="223"/>
      <c r="QEU42" s="223"/>
      <c r="QEV42" s="223"/>
      <c r="QEW42" s="223"/>
      <c r="QEX42" s="223"/>
      <c r="QEY42" s="223"/>
      <c r="QEZ42" s="223"/>
      <c r="QFA42" s="223"/>
      <c r="QFB42" s="223"/>
      <c r="QFC42" s="223"/>
      <c r="QFD42" s="223"/>
      <c r="QFE42" s="223"/>
      <c r="QFF42" s="223"/>
      <c r="QFG42" s="223"/>
      <c r="QFH42" s="223"/>
      <c r="QFI42" s="223"/>
      <c r="QFJ42" s="223"/>
      <c r="QFK42" s="223"/>
      <c r="QFL42" s="223"/>
      <c r="QFM42" s="223"/>
      <c r="QFN42" s="223"/>
      <c r="QFO42" s="223"/>
      <c r="QFP42" s="223"/>
      <c r="QFQ42" s="223"/>
      <c r="QFR42" s="223"/>
      <c r="QFS42" s="223"/>
      <c r="QFT42" s="223"/>
      <c r="QFU42" s="223"/>
      <c r="QFV42" s="223"/>
      <c r="QFW42" s="223"/>
      <c r="QFX42" s="223"/>
      <c r="QFY42" s="223"/>
      <c r="QFZ42" s="223"/>
      <c r="QGA42" s="223"/>
      <c r="QGB42" s="223"/>
      <c r="QGC42" s="223"/>
      <c r="QGD42" s="223"/>
      <c r="QGE42" s="223"/>
      <c r="QGF42" s="223"/>
      <c r="QGG42" s="223"/>
      <c r="QGH42" s="223"/>
      <c r="QGI42" s="223"/>
      <c r="QGJ42" s="223"/>
      <c r="QGK42" s="223"/>
      <c r="QGL42" s="223"/>
      <c r="QGM42" s="223"/>
      <c r="QGN42" s="223"/>
      <c r="QGO42" s="223"/>
      <c r="QGP42" s="223"/>
      <c r="QGQ42" s="223"/>
      <c r="QGR42" s="223"/>
      <c r="QGS42" s="223"/>
      <c r="QGT42" s="223"/>
      <c r="QGU42" s="223"/>
      <c r="QGV42" s="223"/>
      <c r="QGW42" s="223"/>
      <c r="QGX42" s="223"/>
      <c r="QGY42" s="223"/>
      <c r="QGZ42" s="223"/>
      <c r="QHA42" s="223"/>
      <c r="QHB42" s="223"/>
      <c r="QHC42" s="223"/>
      <c r="QHD42" s="223"/>
      <c r="QHE42" s="223"/>
      <c r="QHF42" s="223"/>
      <c r="QHG42" s="223"/>
      <c r="QHH42" s="223"/>
      <c r="QHI42" s="223"/>
      <c r="QHJ42" s="223"/>
      <c r="QHK42" s="223"/>
      <c r="QHL42" s="223"/>
      <c r="QHM42" s="223"/>
      <c r="QHN42" s="223"/>
      <c r="QHO42" s="223"/>
      <c r="QHP42" s="223"/>
      <c r="QHQ42" s="223"/>
      <c r="QHR42" s="223"/>
      <c r="QHS42" s="223"/>
      <c r="QHT42" s="223"/>
      <c r="QHU42" s="223"/>
      <c r="QHV42" s="223"/>
      <c r="QHW42" s="223"/>
      <c r="QHX42" s="223"/>
      <c r="QHY42" s="223"/>
      <c r="QHZ42" s="223"/>
      <c r="QIA42" s="223"/>
      <c r="QIB42" s="223"/>
      <c r="QIC42" s="223"/>
      <c r="QID42" s="223"/>
      <c r="QIE42" s="223"/>
      <c r="QIF42" s="223"/>
      <c r="QIG42" s="223"/>
      <c r="QIH42" s="223"/>
      <c r="QII42" s="223"/>
      <c r="QIJ42" s="223"/>
      <c r="QIK42" s="223"/>
      <c r="QIL42" s="223"/>
      <c r="QIM42" s="223"/>
      <c r="QIN42" s="223"/>
      <c r="QIO42" s="223"/>
      <c r="QIP42" s="223"/>
      <c r="QIQ42" s="223"/>
      <c r="QIR42" s="223"/>
      <c r="QIS42" s="223"/>
      <c r="QIT42" s="223"/>
      <c r="QIU42" s="223"/>
      <c r="QIV42" s="223"/>
      <c r="QIW42" s="223"/>
      <c r="QIX42" s="223"/>
      <c r="QIY42" s="223"/>
      <c r="QIZ42" s="223"/>
      <c r="QJA42" s="223"/>
      <c r="QJB42" s="223"/>
      <c r="QJC42" s="223"/>
      <c r="QJD42" s="223"/>
      <c r="QJE42" s="223"/>
      <c r="QJF42" s="223"/>
      <c r="QJG42" s="223"/>
      <c r="QJH42" s="223"/>
      <c r="QJI42" s="223"/>
      <c r="QJJ42" s="223"/>
      <c r="QJK42" s="223"/>
      <c r="QJL42" s="223"/>
      <c r="QJM42" s="223"/>
      <c r="QJN42" s="223"/>
      <c r="QJO42" s="223"/>
      <c r="QJP42" s="223"/>
      <c r="QJQ42" s="223"/>
      <c r="QJR42" s="223"/>
      <c r="QJS42" s="223"/>
      <c r="QJT42" s="223"/>
      <c r="QJU42" s="223"/>
      <c r="QJV42" s="223"/>
      <c r="QJW42" s="223"/>
      <c r="QJX42" s="223"/>
      <c r="QJY42" s="223"/>
      <c r="QJZ42" s="223"/>
      <c r="QKA42" s="223"/>
      <c r="QKB42" s="223"/>
      <c r="QKC42" s="223"/>
      <c r="QKD42" s="223"/>
      <c r="QKE42" s="223"/>
      <c r="QKF42" s="223"/>
      <c r="QKG42" s="223"/>
      <c r="QKH42" s="223"/>
      <c r="QKI42" s="223"/>
      <c r="QKJ42" s="223"/>
      <c r="QKK42" s="223"/>
      <c r="QKL42" s="223"/>
      <c r="QKM42" s="223"/>
      <c r="QKN42" s="223"/>
      <c r="QKO42" s="223"/>
      <c r="QKP42" s="223"/>
      <c r="QKQ42" s="223"/>
      <c r="QKR42" s="223"/>
      <c r="QKS42" s="223"/>
      <c r="QKT42" s="223"/>
      <c r="QKU42" s="223"/>
      <c r="QKV42" s="223"/>
      <c r="QKW42" s="223"/>
      <c r="QKX42" s="223"/>
      <c r="QKY42" s="223"/>
      <c r="QKZ42" s="223"/>
      <c r="QLA42" s="223"/>
      <c r="QLB42" s="223"/>
      <c r="QLC42" s="223"/>
      <c r="QLD42" s="223"/>
      <c r="QLE42" s="223"/>
      <c r="QLF42" s="223"/>
      <c r="QLG42" s="223"/>
      <c r="QLH42" s="223"/>
      <c r="QLI42" s="223"/>
      <c r="QLJ42" s="223"/>
      <c r="QLK42" s="223"/>
      <c r="QLL42" s="223"/>
      <c r="QLM42" s="223"/>
      <c r="QLN42" s="223"/>
      <c r="QLO42" s="223"/>
      <c r="QLP42" s="223"/>
      <c r="QLQ42" s="223"/>
      <c r="QLR42" s="223"/>
      <c r="QLS42" s="223"/>
      <c r="QLT42" s="223"/>
      <c r="QLU42" s="223"/>
      <c r="QLV42" s="223"/>
      <c r="QLW42" s="223"/>
      <c r="QLX42" s="223"/>
      <c r="QLY42" s="223"/>
      <c r="QLZ42" s="223"/>
      <c r="QMA42" s="223"/>
      <c r="QMB42" s="223"/>
      <c r="QMC42" s="223"/>
      <c r="QMD42" s="223"/>
      <c r="QME42" s="223"/>
      <c r="QMF42" s="223"/>
      <c r="QMG42" s="223"/>
      <c r="QMH42" s="223"/>
      <c r="QMI42" s="223"/>
      <c r="QMJ42" s="223"/>
      <c r="QMK42" s="223"/>
      <c r="QML42" s="223"/>
      <c r="QMM42" s="223"/>
      <c r="QMN42" s="223"/>
      <c r="QMO42" s="223"/>
      <c r="QMP42" s="223"/>
      <c r="QMQ42" s="223"/>
      <c r="QMR42" s="223"/>
      <c r="QMS42" s="223"/>
      <c r="QMT42" s="223"/>
      <c r="QMU42" s="223"/>
      <c r="QMV42" s="223"/>
      <c r="QMW42" s="223"/>
      <c r="QMX42" s="223"/>
      <c r="QMY42" s="223"/>
      <c r="QMZ42" s="223"/>
      <c r="QNA42" s="223"/>
      <c r="QNB42" s="223"/>
      <c r="QNC42" s="223"/>
      <c r="QND42" s="223"/>
      <c r="QNE42" s="223"/>
      <c r="QNF42" s="223"/>
      <c r="QNG42" s="223"/>
      <c r="QNH42" s="223"/>
      <c r="QNI42" s="223"/>
      <c r="QNJ42" s="223"/>
      <c r="QNK42" s="223"/>
      <c r="QNL42" s="223"/>
      <c r="QNM42" s="223"/>
      <c r="QNN42" s="223"/>
      <c r="QNO42" s="223"/>
      <c r="QNP42" s="223"/>
      <c r="QNQ42" s="223"/>
      <c r="QNR42" s="223"/>
      <c r="QNS42" s="223"/>
      <c r="QNT42" s="223"/>
      <c r="QNU42" s="223"/>
      <c r="QNV42" s="223"/>
      <c r="QNW42" s="223"/>
      <c r="QNX42" s="223"/>
      <c r="QNY42" s="223"/>
      <c r="QNZ42" s="223"/>
      <c r="QOA42" s="223"/>
      <c r="QOB42" s="223"/>
      <c r="QOC42" s="223"/>
      <c r="QOD42" s="223"/>
      <c r="QOE42" s="223"/>
      <c r="QOF42" s="223"/>
      <c r="QOG42" s="223"/>
      <c r="QOH42" s="223"/>
      <c r="QOI42" s="223"/>
      <c r="QOJ42" s="223"/>
      <c r="QOK42" s="223"/>
      <c r="QOL42" s="223"/>
      <c r="QOM42" s="223"/>
      <c r="QON42" s="223"/>
      <c r="QOO42" s="223"/>
      <c r="QOP42" s="223"/>
      <c r="QOQ42" s="223"/>
      <c r="QOR42" s="223"/>
      <c r="QOS42" s="223"/>
      <c r="QOT42" s="223"/>
      <c r="QOU42" s="223"/>
      <c r="QOV42" s="223"/>
      <c r="QOW42" s="223"/>
      <c r="QOX42" s="223"/>
      <c r="QOY42" s="223"/>
      <c r="QOZ42" s="223"/>
      <c r="QPA42" s="223"/>
      <c r="QPB42" s="223"/>
      <c r="QPC42" s="223"/>
      <c r="QPD42" s="223"/>
      <c r="QPE42" s="223"/>
      <c r="QPF42" s="223"/>
      <c r="QPG42" s="223"/>
      <c r="QPH42" s="223"/>
      <c r="QPI42" s="223"/>
      <c r="QPJ42" s="223"/>
      <c r="QPK42" s="223"/>
      <c r="QPL42" s="223"/>
      <c r="QPM42" s="223"/>
      <c r="QPN42" s="223"/>
      <c r="QPO42" s="223"/>
      <c r="QPP42" s="223"/>
      <c r="QPQ42" s="223"/>
      <c r="QPR42" s="223"/>
      <c r="QPS42" s="223"/>
      <c r="QPT42" s="223"/>
      <c r="QPU42" s="223"/>
      <c r="QPV42" s="223"/>
      <c r="QPW42" s="223"/>
      <c r="QPX42" s="223"/>
      <c r="QPY42" s="223"/>
      <c r="QPZ42" s="223"/>
      <c r="QQA42" s="223"/>
      <c r="QQB42" s="223"/>
      <c r="QQC42" s="223"/>
      <c r="QQD42" s="223"/>
      <c r="QQE42" s="223"/>
      <c r="QQF42" s="223"/>
      <c r="QQG42" s="223"/>
      <c r="QQH42" s="223"/>
      <c r="QQI42" s="223"/>
      <c r="QQJ42" s="223"/>
      <c r="QQK42" s="223"/>
      <c r="QQL42" s="223"/>
      <c r="QQM42" s="223"/>
      <c r="QQN42" s="223"/>
      <c r="QQO42" s="223"/>
      <c r="QQP42" s="223"/>
      <c r="QQQ42" s="223"/>
      <c r="QQR42" s="223"/>
      <c r="QQS42" s="223"/>
      <c r="QQT42" s="223"/>
      <c r="QQU42" s="223"/>
      <c r="QQV42" s="223"/>
      <c r="QQW42" s="223"/>
      <c r="QQX42" s="223"/>
      <c r="QQY42" s="223"/>
      <c r="QQZ42" s="223"/>
      <c r="QRA42" s="223"/>
      <c r="QRB42" s="223"/>
      <c r="QRC42" s="223"/>
      <c r="QRD42" s="223"/>
      <c r="QRE42" s="223"/>
      <c r="QRF42" s="223"/>
      <c r="QRG42" s="223"/>
      <c r="QRH42" s="223"/>
      <c r="QRI42" s="223"/>
      <c r="QRJ42" s="223"/>
      <c r="QRK42" s="223"/>
      <c r="QRL42" s="223"/>
      <c r="QRM42" s="223"/>
      <c r="QRN42" s="223"/>
      <c r="QRO42" s="223"/>
      <c r="QRP42" s="223"/>
      <c r="QRQ42" s="223"/>
      <c r="QRR42" s="223"/>
      <c r="QRS42" s="223"/>
      <c r="QRT42" s="223"/>
      <c r="QRU42" s="223"/>
      <c r="QRV42" s="223"/>
      <c r="QRW42" s="223"/>
      <c r="QRX42" s="223"/>
      <c r="QRY42" s="223"/>
      <c r="QRZ42" s="223"/>
      <c r="QSA42" s="223"/>
      <c r="QSB42" s="223"/>
      <c r="QSC42" s="223"/>
      <c r="QSD42" s="223"/>
      <c r="QSE42" s="223"/>
      <c r="QSF42" s="223"/>
      <c r="QSG42" s="223"/>
      <c r="QSH42" s="223"/>
      <c r="QSI42" s="223"/>
      <c r="QSJ42" s="223"/>
      <c r="QSK42" s="223"/>
      <c r="QSL42" s="223"/>
      <c r="QSM42" s="223"/>
      <c r="QSN42" s="223"/>
      <c r="QSO42" s="223"/>
      <c r="QSP42" s="223"/>
      <c r="QSQ42" s="223"/>
      <c r="QSR42" s="223"/>
      <c r="QSS42" s="223"/>
      <c r="QST42" s="223"/>
      <c r="QSU42" s="223"/>
      <c r="QSV42" s="223"/>
      <c r="QSW42" s="223"/>
      <c r="QSX42" s="223"/>
      <c r="QSY42" s="223"/>
      <c r="QSZ42" s="223"/>
      <c r="QTA42" s="223"/>
      <c r="QTB42" s="223"/>
      <c r="QTC42" s="223"/>
      <c r="QTD42" s="223"/>
      <c r="QTE42" s="223"/>
      <c r="QTF42" s="223"/>
      <c r="QTG42" s="223"/>
      <c r="QTH42" s="223"/>
      <c r="QTI42" s="223"/>
      <c r="QTJ42" s="223"/>
      <c r="QTK42" s="223"/>
      <c r="QTL42" s="223"/>
      <c r="QTM42" s="223"/>
      <c r="QTN42" s="223"/>
      <c r="QTO42" s="223"/>
      <c r="QTP42" s="223"/>
      <c r="QTQ42" s="223"/>
      <c r="QTR42" s="223"/>
      <c r="QTS42" s="223"/>
      <c r="QTT42" s="223"/>
      <c r="QTU42" s="223"/>
      <c r="QTV42" s="223"/>
      <c r="QTW42" s="223"/>
      <c r="QTX42" s="223"/>
      <c r="QTY42" s="223"/>
      <c r="QTZ42" s="223"/>
      <c r="QUA42" s="223"/>
      <c r="QUB42" s="223"/>
      <c r="QUC42" s="223"/>
      <c r="QUD42" s="223"/>
      <c r="QUE42" s="223"/>
      <c r="QUF42" s="223"/>
      <c r="QUG42" s="223"/>
      <c r="QUH42" s="223"/>
      <c r="QUI42" s="223"/>
      <c r="QUJ42" s="223"/>
      <c r="QUK42" s="223"/>
      <c r="QUL42" s="223"/>
      <c r="QUM42" s="223"/>
      <c r="QUN42" s="223"/>
      <c r="QUO42" s="223"/>
      <c r="QUP42" s="223"/>
      <c r="QUQ42" s="223"/>
      <c r="QUR42" s="223"/>
      <c r="QUS42" s="223"/>
      <c r="QUT42" s="223"/>
      <c r="QUU42" s="223"/>
      <c r="QUV42" s="223"/>
      <c r="QUW42" s="223"/>
      <c r="QUX42" s="223"/>
      <c r="QUY42" s="223"/>
      <c r="QUZ42" s="223"/>
      <c r="QVA42" s="223"/>
      <c r="QVB42" s="223"/>
      <c r="QVC42" s="223"/>
      <c r="QVD42" s="223"/>
      <c r="QVE42" s="223"/>
      <c r="QVF42" s="223"/>
      <c r="QVG42" s="223"/>
      <c r="QVH42" s="223"/>
      <c r="QVI42" s="223"/>
      <c r="QVJ42" s="223"/>
      <c r="QVK42" s="223"/>
      <c r="QVL42" s="223"/>
      <c r="QVM42" s="223"/>
      <c r="QVN42" s="223"/>
      <c r="QVO42" s="223"/>
      <c r="QVP42" s="223"/>
      <c r="QVQ42" s="223"/>
      <c r="QVR42" s="223"/>
      <c r="QVS42" s="223"/>
      <c r="QVT42" s="223"/>
      <c r="QVU42" s="223"/>
      <c r="QVV42" s="223"/>
      <c r="QVW42" s="223"/>
      <c r="QVX42" s="223"/>
      <c r="QVY42" s="223"/>
      <c r="QVZ42" s="223"/>
      <c r="QWA42" s="223"/>
      <c r="QWB42" s="223"/>
      <c r="QWC42" s="223"/>
      <c r="QWD42" s="223"/>
      <c r="QWE42" s="223"/>
      <c r="QWF42" s="223"/>
      <c r="QWG42" s="223"/>
      <c r="QWH42" s="223"/>
      <c r="QWI42" s="223"/>
      <c r="QWJ42" s="223"/>
      <c r="QWK42" s="223"/>
      <c r="QWL42" s="223"/>
      <c r="QWM42" s="223"/>
      <c r="QWN42" s="223"/>
      <c r="QWO42" s="223"/>
      <c r="QWP42" s="223"/>
      <c r="QWQ42" s="223"/>
      <c r="QWR42" s="223"/>
      <c r="QWS42" s="223"/>
      <c r="QWT42" s="223"/>
      <c r="QWU42" s="223"/>
      <c r="QWV42" s="223"/>
      <c r="QWW42" s="223"/>
      <c r="QWX42" s="223"/>
      <c r="QWY42" s="223"/>
      <c r="QWZ42" s="223"/>
      <c r="QXA42" s="223"/>
      <c r="QXB42" s="223"/>
      <c r="QXC42" s="223"/>
      <c r="QXD42" s="223"/>
      <c r="QXE42" s="223"/>
      <c r="QXF42" s="223"/>
      <c r="QXG42" s="223"/>
      <c r="QXH42" s="223"/>
      <c r="QXI42" s="223"/>
      <c r="QXJ42" s="223"/>
      <c r="QXK42" s="223"/>
      <c r="QXL42" s="223"/>
      <c r="QXM42" s="223"/>
      <c r="QXN42" s="223"/>
      <c r="QXO42" s="223"/>
      <c r="QXP42" s="223"/>
      <c r="QXQ42" s="223"/>
      <c r="QXR42" s="223"/>
      <c r="QXS42" s="223"/>
      <c r="QXT42" s="223"/>
      <c r="QXU42" s="223"/>
      <c r="QXV42" s="223"/>
      <c r="QXW42" s="223"/>
      <c r="QXX42" s="223"/>
      <c r="QXY42" s="223"/>
      <c r="QXZ42" s="223"/>
      <c r="QYA42" s="223"/>
      <c r="QYB42" s="223"/>
      <c r="QYC42" s="223"/>
      <c r="QYD42" s="223"/>
      <c r="QYE42" s="223"/>
      <c r="QYF42" s="223"/>
      <c r="QYG42" s="223"/>
      <c r="QYH42" s="223"/>
      <c r="QYI42" s="223"/>
      <c r="QYJ42" s="223"/>
      <c r="QYK42" s="223"/>
      <c r="QYL42" s="223"/>
      <c r="QYM42" s="223"/>
      <c r="QYN42" s="223"/>
      <c r="QYO42" s="223"/>
      <c r="QYP42" s="223"/>
      <c r="QYQ42" s="223"/>
      <c r="QYR42" s="223"/>
      <c r="QYS42" s="223"/>
      <c r="QYT42" s="223"/>
      <c r="QYU42" s="223"/>
      <c r="QYV42" s="223"/>
      <c r="QYW42" s="223"/>
      <c r="QYX42" s="223"/>
      <c r="QYY42" s="223"/>
      <c r="QYZ42" s="223"/>
      <c r="QZA42" s="223"/>
      <c r="QZB42" s="223"/>
      <c r="QZC42" s="223"/>
      <c r="QZD42" s="223"/>
      <c r="QZE42" s="223"/>
      <c r="QZF42" s="223"/>
      <c r="QZG42" s="223"/>
      <c r="QZH42" s="223"/>
      <c r="QZI42" s="223"/>
      <c r="QZJ42" s="223"/>
      <c r="QZK42" s="223"/>
      <c r="QZL42" s="223"/>
      <c r="QZM42" s="223"/>
      <c r="QZN42" s="223"/>
      <c r="QZO42" s="223"/>
      <c r="QZP42" s="223"/>
      <c r="QZQ42" s="223"/>
      <c r="QZR42" s="223"/>
      <c r="QZS42" s="223"/>
      <c r="QZT42" s="223"/>
      <c r="QZU42" s="223"/>
      <c r="QZV42" s="223"/>
      <c r="QZW42" s="223"/>
      <c r="QZX42" s="223"/>
      <c r="QZY42" s="223"/>
      <c r="QZZ42" s="223"/>
      <c r="RAA42" s="223"/>
      <c r="RAB42" s="223"/>
      <c r="RAC42" s="223"/>
      <c r="RAD42" s="223"/>
      <c r="RAE42" s="223"/>
      <c r="RAF42" s="223"/>
      <c r="RAG42" s="223"/>
      <c r="RAH42" s="223"/>
      <c r="RAI42" s="223"/>
      <c r="RAJ42" s="223"/>
      <c r="RAK42" s="223"/>
      <c r="RAL42" s="223"/>
      <c r="RAM42" s="223"/>
      <c r="RAN42" s="223"/>
      <c r="RAO42" s="223"/>
      <c r="RAP42" s="223"/>
      <c r="RAQ42" s="223"/>
      <c r="RAR42" s="223"/>
      <c r="RAS42" s="223"/>
      <c r="RAT42" s="223"/>
      <c r="RAU42" s="223"/>
      <c r="RAV42" s="223"/>
      <c r="RAW42" s="223"/>
      <c r="RAX42" s="223"/>
      <c r="RAY42" s="223"/>
      <c r="RAZ42" s="223"/>
      <c r="RBA42" s="223"/>
      <c r="RBB42" s="223"/>
      <c r="RBC42" s="223"/>
      <c r="RBD42" s="223"/>
      <c r="RBE42" s="223"/>
      <c r="RBF42" s="223"/>
      <c r="RBG42" s="223"/>
      <c r="RBH42" s="223"/>
      <c r="RBI42" s="223"/>
      <c r="RBJ42" s="223"/>
      <c r="RBK42" s="223"/>
      <c r="RBL42" s="223"/>
      <c r="RBM42" s="223"/>
      <c r="RBN42" s="223"/>
      <c r="RBO42" s="223"/>
      <c r="RBP42" s="223"/>
      <c r="RBQ42" s="223"/>
      <c r="RBR42" s="223"/>
      <c r="RBS42" s="223"/>
      <c r="RBT42" s="223"/>
      <c r="RBU42" s="223"/>
      <c r="RBV42" s="223"/>
      <c r="RBW42" s="223"/>
      <c r="RBX42" s="223"/>
      <c r="RBY42" s="223"/>
      <c r="RBZ42" s="223"/>
      <c r="RCA42" s="223"/>
      <c r="RCB42" s="223"/>
      <c r="RCC42" s="223"/>
      <c r="RCD42" s="223"/>
      <c r="RCE42" s="223"/>
      <c r="RCF42" s="223"/>
      <c r="RCG42" s="223"/>
      <c r="RCH42" s="223"/>
      <c r="RCI42" s="223"/>
      <c r="RCJ42" s="223"/>
      <c r="RCK42" s="223"/>
      <c r="RCL42" s="223"/>
      <c r="RCM42" s="223"/>
      <c r="RCN42" s="223"/>
      <c r="RCO42" s="223"/>
      <c r="RCP42" s="223"/>
      <c r="RCQ42" s="223"/>
      <c r="RCR42" s="223"/>
      <c r="RCS42" s="223"/>
      <c r="RCT42" s="223"/>
      <c r="RCU42" s="223"/>
      <c r="RCV42" s="223"/>
      <c r="RCW42" s="223"/>
      <c r="RCX42" s="223"/>
      <c r="RCY42" s="223"/>
      <c r="RCZ42" s="223"/>
      <c r="RDA42" s="223"/>
      <c r="RDB42" s="223"/>
      <c r="RDC42" s="223"/>
      <c r="RDD42" s="223"/>
      <c r="RDE42" s="223"/>
      <c r="RDF42" s="223"/>
      <c r="RDG42" s="223"/>
      <c r="RDH42" s="223"/>
      <c r="RDI42" s="223"/>
      <c r="RDJ42" s="223"/>
      <c r="RDK42" s="223"/>
      <c r="RDL42" s="223"/>
      <c r="RDM42" s="223"/>
      <c r="RDN42" s="223"/>
      <c r="RDO42" s="223"/>
      <c r="RDP42" s="223"/>
      <c r="RDQ42" s="223"/>
      <c r="RDR42" s="223"/>
      <c r="RDS42" s="223"/>
      <c r="RDT42" s="223"/>
      <c r="RDU42" s="223"/>
      <c r="RDV42" s="223"/>
      <c r="RDW42" s="223"/>
      <c r="RDX42" s="223"/>
      <c r="RDY42" s="223"/>
      <c r="RDZ42" s="223"/>
      <c r="REA42" s="223"/>
      <c r="REB42" s="223"/>
      <c r="REC42" s="223"/>
      <c r="RED42" s="223"/>
      <c r="REE42" s="223"/>
      <c r="REF42" s="223"/>
      <c r="REG42" s="223"/>
      <c r="REH42" s="223"/>
      <c r="REI42" s="223"/>
      <c r="REJ42" s="223"/>
      <c r="REK42" s="223"/>
      <c r="REL42" s="223"/>
      <c r="REM42" s="223"/>
      <c r="REN42" s="223"/>
      <c r="REO42" s="223"/>
      <c r="REP42" s="223"/>
      <c r="REQ42" s="223"/>
      <c r="RER42" s="223"/>
      <c r="RES42" s="223"/>
      <c r="RET42" s="223"/>
      <c r="REU42" s="223"/>
      <c r="REV42" s="223"/>
      <c r="REW42" s="223"/>
      <c r="REX42" s="223"/>
      <c r="REY42" s="223"/>
      <c r="REZ42" s="223"/>
      <c r="RFA42" s="223"/>
      <c r="RFB42" s="223"/>
      <c r="RFC42" s="223"/>
      <c r="RFD42" s="223"/>
      <c r="RFE42" s="223"/>
      <c r="RFF42" s="223"/>
      <c r="RFG42" s="223"/>
      <c r="RFH42" s="223"/>
      <c r="RFI42" s="223"/>
      <c r="RFJ42" s="223"/>
      <c r="RFK42" s="223"/>
      <c r="RFL42" s="223"/>
      <c r="RFM42" s="223"/>
      <c r="RFN42" s="223"/>
      <c r="RFO42" s="223"/>
      <c r="RFP42" s="223"/>
      <c r="RFQ42" s="223"/>
      <c r="RFR42" s="223"/>
      <c r="RFS42" s="223"/>
      <c r="RFT42" s="223"/>
      <c r="RFU42" s="223"/>
      <c r="RFV42" s="223"/>
      <c r="RFW42" s="223"/>
      <c r="RFX42" s="223"/>
      <c r="RFY42" s="223"/>
      <c r="RFZ42" s="223"/>
      <c r="RGA42" s="223"/>
      <c r="RGB42" s="223"/>
      <c r="RGC42" s="223"/>
      <c r="RGD42" s="223"/>
      <c r="RGE42" s="223"/>
      <c r="RGF42" s="223"/>
      <c r="RGG42" s="223"/>
      <c r="RGH42" s="223"/>
      <c r="RGI42" s="223"/>
      <c r="RGJ42" s="223"/>
      <c r="RGK42" s="223"/>
      <c r="RGL42" s="223"/>
      <c r="RGM42" s="223"/>
      <c r="RGN42" s="223"/>
      <c r="RGO42" s="223"/>
      <c r="RGP42" s="223"/>
      <c r="RGQ42" s="223"/>
      <c r="RGR42" s="223"/>
      <c r="RGS42" s="223"/>
      <c r="RGT42" s="223"/>
      <c r="RGU42" s="223"/>
      <c r="RGV42" s="223"/>
      <c r="RGW42" s="223"/>
      <c r="RGX42" s="223"/>
      <c r="RGY42" s="223"/>
      <c r="RGZ42" s="223"/>
      <c r="RHA42" s="223"/>
      <c r="RHB42" s="223"/>
      <c r="RHC42" s="223"/>
      <c r="RHD42" s="223"/>
      <c r="RHE42" s="223"/>
      <c r="RHF42" s="223"/>
      <c r="RHG42" s="223"/>
      <c r="RHH42" s="223"/>
      <c r="RHI42" s="223"/>
      <c r="RHJ42" s="223"/>
      <c r="RHK42" s="223"/>
      <c r="RHL42" s="223"/>
      <c r="RHM42" s="223"/>
      <c r="RHN42" s="223"/>
      <c r="RHO42" s="223"/>
      <c r="RHP42" s="223"/>
      <c r="RHQ42" s="223"/>
      <c r="RHR42" s="223"/>
      <c r="RHS42" s="223"/>
      <c r="RHT42" s="223"/>
      <c r="RHU42" s="223"/>
      <c r="RHV42" s="223"/>
      <c r="RHW42" s="223"/>
      <c r="RHX42" s="223"/>
      <c r="RHY42" s="223"/>
      <c r="RHZ42" s="223"/>
      <c r="RIA42" s="223"/>
      <c r="RIB42" s="223"/>
      <c r="RIC42" s="223"/>
      <c r="RID42" s="223"/>
      <c r="RIE42" s="223"/>
      <c r="RIF42" s="223"/>
      <c r="RIG42" s="223"/>
      <c r="RIH42" s="223"/>
      <c r="RII42" s="223"/>
      <c r="RIJ42" s="223"/>
      <c r="RIK42" s="223"/>
      <c r="RIL42" s="223"/>
      <c r="RIM42" s="223"/>
      <c r="RIN42" s="223"/>
      <c r="RIO42" s="223"/>
      <c r="RIP42" s="223"/>
      <c r="RIQ42" s="223"/>
      <c r="RIR42" s="223"/>
      <c r="RIS42" s="223"/>
      <c r="RIT42" s="223"/>
      <c r="RIU42" s="223"/>
      <c r="RIV42" s="223"/>
      <c r="RIW42" s="223"/>
      <c r="RIX42" s="223"/>
      <c r="RIY42" s="223"/>
      <c r="RIZ42" s="223"/>
      <c r="RJA42" s="223"/>
      <c r="RJB42" s="223"/>
      <c r="RJC42" s="223"/>
      <c r="RJD42" s="223"/>
      <c r="RJE42" s="223"/>
      <c r="RJF42" s="223"/>
      <c r="RJG42" s="223"/>
      <c r="RJH42" s="223"/>
      <c r="RJI42" s="223"/>
      <c r="RJJ42" s="223"/>
      <c r="RJK42" s="223"/>
      <c r="RJL42" s="223"/>
      <c r="RJM42" s="223"/>
      <c r="RJN42" s="223"/>
      <c r="RJO42" s="223"/>
      <c r="RJP42" s="223"/>
      <c r="RJQ42" s="223"/>
      <c r="RJR42" s="223"/>
      <c r="RJS42" s="223"/>
      <c r="RJT42" s="223"/>
      <c r="RJU42" s="223"/>
      <c r="RJV42" s="223"/>
      <c r="RJW42" s="223"/>
      <c r="RJX42" s="223"/>
      <c r="RJY42" s="223"/>
      <c r="RJZ42" s="223"/>
      <c r="RKA42" s="223"/>
      <c r="RKB42" s="223"/>
      <c r="RKC42" s="223"/>
      <c r="RKD42" s="223"/>
      <c r="RKE42" s="223"/>
      <c r="RKF42" s="223"/>
      <c r="RKG42" s="223"/>
      <c r="RKH42" s="223"/>
      <c r="RKI42" s="223"/>
      <c r="RKJ42" s="223"/>
      <c r="RKK42" s="223"/>
      <c r="RKL42" s="223"/>
      <c r="RKM42" s="223"/>
      <c r="RKN42" s="223"/>
      <c r="RKO42" s="223"/>
      <c r="RKP42" s="223"/>
      <c r="RKQ42" s="223"/>
      <c r="RKR42" s="223"/>
      <c r="RKS42" s="223"/>
      <c r="RKT42" s="223"/>
      <c r="RKU42" s="223"/>
      <c r="RKV42" s="223"/>
      <c r="RKW42" s="223"/>
      <c r="RKX42" s="223"/>
      <c r="RKY42" s="223"/>
      <c r="RKZ42" s="223"/>
      <c r="RLA42" s="223"/>
      <c r="RLB42" s="223"/>
      <c r="RLC42" s="223"/>
      <c r="RLD42" s="223"/>
      <c r="RLE42" s="223"/>
      <c r="RLF42" s="223"/>
      <c r="RLG42" s="223"/>
      <c r="RLH42" s="223"/>
      <c r="RLI42" s="223"/>
      <c r="RLJ42" s="223"/>
      <c r="RLK42" s="223"/>
      <c r="RLL42" s="223"/>
      <c r="RLM42" s="223"/>
      <c r="RLN42" s="223"/>
      <c r="RLO42" s="223"/>
      <c r="RLP42" s="223"/>
      <c r="RLQ42" s="223"/>
      <c r="RLR42" s="223"/>
      <c r="RLS42" s="223"/>
      <c r="RLT42" s="223"/>
      <c r="RLU42" s="223"/>
      <c r="RLV42" s="223"/>
      <c r="RLW42" s="223"/>
      <c r="RLX42" s="223"/>
      <c r="RLY42" s="223"/>
      <c r="RLZ42" s="223"/>
      <c r="RMA42" s="223"/>
      <c r="RMB42" s="223"/>
      <c r="RMC42" s="223"/>
      <c r="RMD42" s="223"/>
      <c r="RME42" s="223"/>
      <c r="RMF42" s="223"/>
      <c r="RMG42" s="223"/>
      <c r="RMH42" s="223"/>
      <c r="RMI42" s="223"/>
      <c r="RMJ42" s="223"/>
      <c r="RMK42" s="223"/>
      <c r="RML42" s="223"/>
      <c r="RMM42" s="223"/>
      <c r="RMN42" s="223"/>
      <c r="RMO42" s="223"/>
      <c r="RMP42" s="223"/>
      <c r="RMQ42" s="223"/>
      <c r="RMR42" s="223"/>
      <c r="RMS42" s="223"/>
      <c r="RMT42" s="223"/>
      <c r="RMU42" s="223"/>
      <c r="RMV42" s="223"/>
      <c r="RMW42" s="223"/>
      <c r="RMX42" s="223"/>
      <c r="RMY42" s="223"/>
      <c r="RMZ42" s="223"/>
      <c r="RNA42" s="223"/>
      <c r="RNB42" s="223"/>
      <c r="RNC42" s="223"/>
      <c r="RND42" s="223"/>
      <c r="RNE42" s="223"/>
      <c r="RNF42" s="223"/>
      <c r="RNG42" s="223"/>
      <c r="RNH42" s="223"/>
      <c r="RNI42" s="223"/>
      <c r="RNJ42" s="223"/>
      <c r="RNK42" s="223"/>
      <c r="RNL42" s="223"/>
      <c r="RNM42" s="223"/>
      <c r="RNN42" s="223"/>
      <c r="RNO42" s="223"/>
      <c r="RNP42" s="223"/>
      <c r="RNQ42" s="223"/>
      <c r="RNR42" s="223"/>
      <c r="RNS42" s="223"/>
      <c r="RNT42" s="223"/>
      <c r="RNU42" s="223"/>
      <c r="RNV42" s="223"/>
      <c r="RNW42" s="223"/>
      <c r="RNX42" s="223"/>
      <c r="RNY42" s="223"/>
      <c r="RNZ42" s="223"/>
      <c r="ROA42" s="223"/>
      <c r="ROB42" s="223"/>
      <c r="ROC42" s="223"/>
      <c r="ROD42" s="223"/>
      <c r="ROE42" s="223"/>
      <c r="ROF42" s="223"/>
      <c r="ROG42" s="223"/>
      <c r="ROH42" s="223"/>
      <c r="ROI42" s="223"/>
      <c r="ROJ42" s="223"/>
      <c r="ROK42" s="223"/>
      <c r="ROL42" s="223"/>
      <c r="ROM42" s="223"/>
      <c r="RON42" s="223"/>
      <c r="ROO42" s="223"/>
      <c r="ROP42" s="223"/>
      <c r="ROQ42" s="223"/>
      <c r="ROR42" s="223"/>
      <c r="ROS42" s="223"/>
      <c r="ROT42" s="223"/>
      <c r="ROU42" s="223"/>
      <c r="ROV42" s="223"/>
      <c r="ROW42" s="223"/>
      <c r="ROX42" s="223"/>
      <c r="ROY42" s="223"/>
      <c r="ROZ42" s="223"/>
      <c r="RPA42" s="223"/>
      <c r="RPB42" s="223"/>
      <c r="RPC42" s="223"/>
      <c r="RPD42" s="223"/>
      <c r="RPE42" s="223"/>
      <c r="RPF42" s="223"/>
      <c r="RPG42" s="223"/>
      <c r="RPH42" s="223"/>
      <c r="RPI42" s="223"/>
      <c r="RPJ42" s="223"/>
      <c r="RPK42" s="223"/>
      <c r="RPL42" s="223"/>
      <c r="RPM42" s="223"/>
      <c r="RPN42" s="223"/>
      <c r="RPO42" s="223"/>
      <c r="RPP42" s="223"/>
      <c r="RPQ42" s="223"/>
      <c r="RPR42" s="223"/>
      <c r="RPS42" s="223"/>
      <c r="RPT42" s="223"/>
      <c r="RPU42" s="223"/>
      <c r="RPV42" s="223"/>
      <c r="RPW42" s="223"/>
      <c r="RPX42" s="223"/>
      <c r="RPY42" s="223"/>
      <c r="RPZ42" s="223"/>
      <c r="RQA42" s="223"/>
      <c r="RQB42" s="223"/>
      <c r="RQC42" s="223"/>
      <c r="RQD42" s="223"/>
      <c r="RQE42" s="223"/>
      <c r="RQF42" s="223"/>
      <c r="RQG42" s="223"/>
      <c r="RQH42" s="223"/>
      <c r="RQI42" s="223"/>
      <c r="RQJ42" s="223"/>
      <c r="RQK42" s="223"/>
      <c r="RQL42" s="223"/>
      <c r="RQM42" s="223"/>
      <c r="RQN42" s="223"/>
      <c r="RQO42" s="223"/>
      <c r="RQP42" s="223"/>
      <c r="RQQ42" s="223"/>
      <c r="RQR42" s="223"/>
      <c r="RQS42" s="223"/>
      <c r="RQT42" s="223"/>
      <c r="RQU42" s="223"/>
      <c r="RQV42" s="223"/>
      <c r="RQW42" s="223"/>
      <c r="RQX42" s="223"/>
      <c r="RQY42" s="223"/>
      <c r="RQZ42" s="223"/>
      <c r="RRA42" s="223"/>
      <c r="RRB42" s="223"/>
      <c r="RRC42" s="223"/>
      <c r="RRD42" s="223"/>
      <c r="RRE42" s="223"/>
      <c r="RRF42" s="223"/>
      <c r="RRG42" s="223"/>
      <c r="RRH42" s="223"/>
      <c r="RRI42" s="223"/>
      <c r="RRJ42" s="223"/>
      <c r="RRK42" s="223"/>
      <c r="RRL42" s="223"/>
      <c r="RRM42" s="223"/>
      <c r="RRN42" s="223"/>
      <c r="RRO42" s="223"/>
      <c r="RRP42" s="223"/>
      <c r="RRQ42" s="223"/>
      <c r="RRR42" s="223"/>
      <c r="RRS42" s="223"/>
      <c r="RRT42" s="223"/>
      <c r="RRU42" s="223"/>
      <c r="RRV42" s="223"/>
      <c r="RRW42" s="223"/>
      <c r="RRX42" s="223"/>
      <c r="RRY42" s="223"/>
      <c r="RRZ42" s="223"/>
      <c r="RSA42" s="223"/>
      <c r="RSB42" s="223"/>
      <c r="RSC42" s="223"/>
      <c r="RSD42" s="223"/>
      <c r="RSE42" s="223"/>
      <c r="RSF42" s="223"/>
      <c r="RSG42" s="223"/>
      <c r="RSH42" s="223"/>
      <c r="RSI42" s="223"/>
      <c r="RSJ42" s="223"/>
      <c r="RSK42" s="223"/>
      <c r="RSL42" s="223"/>
      <c r="RSM42" s="223"/>
      <c r="RSN42" s="223"/>
      <c r="RSO42" s="223"/>
      <c r="RSP42" s="223"/>
      <c r="RSQ42" s="223"/>
      <c r="RSR42" s="223"/>
      <c r="RSS42" s="223"/>
      <c r="RST42" s="223"/>
      <c r="RSU42" s="223"/>
      <c r="RSV42" s="223"/>
      <c r="RSW42" s="223"/>
      <c r="RSX42" s="223"/>
      <c r="RSY42" s="223"/>
      <c r="RSZ42" s="223"/>
      <c r="RTA42" s="223"/>
      <c r="RTB42" s="223"/>
      <c r="RTC42" s="223"/>
      <c r="RTD42" s="223"/>
      <c r="RTE42" s="223"/>
      <c r="RTF42" s="223"/>
      <c r="RTG42" s="223"/>
      <c r="RTH42" s="223"/>
      <c r="RTI42" s="223"/>
      <c r="RTJ42" s="223"/>
      <c r="RTK42" s="223"/>
      <c r="RTL42" s="223"/>
      <c r="RTM42" s="223"/>
      <c r="RTN42" s="223"/>
      <c r="RTO42" s="223"/>
      <c r="RTP42" s="223"/>
      <c r="RTQ42" s="223"/>
      <c r="RTR42" s="223"/>
      <c r="RTS42" s="223"/>
      <c r="RTT42" s="223"/>
      <c r="RTU42" s="223"/>
      <c r="RTV42" s="223"/>
      <c r="RTW42" s="223"/>
      <c r="RTX42" s="223"/>
      <c r="RTY42" s="223"/>
      <c r="RTZ42" s="223"/>
      <c r="RUA42" s="223"/>
      <c r="RUB42" s="223"/>
      <c r="RUC42" s="223"/>
      <c r="RUD42" s="223"/>
      <c r="RUE42" s="223"/>
      <c r="RUF42" s="223"/>
      <c r="RUG42" s="223"/>
      <c r="RUH42" s="223"/>
      <c r="RUI42" s="223"/>
      <c r="RUJ42" s="223"/>
      <c r="RUK42" s="223"/>
      <c r="RUL42" s="223"/>
      <c r="RUM42" s="223"/>
      <c r="RUN42" s="223"/>
      <c r="RUO42" s="223"/>
      <c r="RUP42" s="223"/>
      <c r="RUQ42" s="223"/>
      <c r="RUR42" s="223"/>
      <c r="RUS42" s="223"/>
      <c r="RUT42" s="223"/>
      <c r="RUU42" s="223"/>
      <c r="RUV42" s="223"/>
      <c r="RUW42" s="223"/>
      <c r="RUX42" s="223"/>
      <c r="RUY42" s="223"/>
      <c r="RUZ42" s="223"/>
      <c r="RVA42" s="223"/>
      <c r="RVB42" s="223"/>
      <c r="RVC42" s="223"/>
      <c r="RVD42" s="223"/>
      <c r="RVE42" s="223"/>
      <c r="RVF42" s="223"/>
      <c r="RVG42" s="223"/>
      <c r="RVH42" s="223"/>
      <c r="RVI42" s="223"/>
      <c r="RVJ42" s="223"/>
      <c r="RVK42" s="223"/>
      <c r="RVL42" s="223"/>
      <c r="RVM42" s="223"/>
      <c r="RVN42" s="223"/>
      <c r="RVO42" s="223"/>
      <c r="RVP42" s="223"/>
      <c r="RVQ42" s="223"/>
      <c r="RVR42" s="223"/>
      <c r="RVS42" s="223"/>
      <c r="RVT42" s="223"/>
      <c r="RVU42" s="223"/>
      <c r="RVV42" s="223"/>
      <c r="RVW42" s="223"/>
      <c r="RVX42" s="223"/>
      <c r="RVY42" s="223"/>
      <c r="RVZ42" s="223"/>
      <c r="RWA42" s="223"/>
      <c r="RWB42" s="223"/>
      <c r="RWC42" s="223"/>
      <c r="RWD42" s="223"/>
      <c r="RWE42" s="223"/>
      <c r="RWF42" s="223"/>
      <c r="RWG42" s="223"/>
      <c r="RWH42" s="223"/>
      <c r="RWI42" s="223"/>
      <c r="RWJ42" s="223"/>
      <c r="RWK42" s="223"/>
      <c r="RWL42" s="223"/>
      <c r="RWM42" s="223"/>
      <c r="RWN42" s="223"/>
      <c r="RWO42" s="223"/>
      <c r="RWP42" s="223"/>
      <c r="RWQ42" s="223"/>
      <c r="RWR42" s="223"/>
      <c r="RWS42" s="223"/>
      <c r="RWT42" s="223"/>
      <c r="RWU42" s="223"/>
      <c r="RWV42" s="223"/>
      <c r="RWW42" s="223"/>
      <c r="RWX42" s="223"/>
      <c r="RWY42" s="223"/>
      <c r="RWZ42" s="223"/>
      <c r="RXA42" s="223"/>
      <c r="RXB42" s="223"/>
      <c r="RXC42" s="223"/>
      <c r="RXD42" s="223"/>
      <c r="RXE42" s="223"/>
      <c r="RXF42" s="223"/>
      <c r="RXG42" s="223"/>
      <c r="RXH42" s="223"/>
      <c r="RXI42" s="223"/>
      <c r="RXJ42" s="223"/>
      <c r="RXK42" s="223"/>
      <c r="RXL42" s="223"/>
      <c r="RXM42" s="223"/>
      <c r="RXN42" s="223"/>
      <c r="RXO42" s="223"/>
      <c r="RXP42" s="223"/>
      <c r="RXQ42" s="223"/>
      <c r="RXR42" s="223"/>
      <c r="RXS42" s="223"/>
      <c r="RXT42" s="223"/>
      <c r="RXU42" s="223"/>
      <c r="RXV42" s="223"/>
      <c r="RXW42" s="223"/>
      <c r="RXX42" s="223"/>
      <c r="RXY42" s="223"/>
      <c r="RXZ42" s="223"/>
      <c r="RYA42" s="223"/>
      <c r="RYB42" s="223"/>
      <c r="RYC42" s="223"/>
      <c r="RYD42" s="223"/>
      <c r="RYE42" s="223"/>
      <c r="RYF42" s="223"/>
      <c r="RYG42" s="223"/>
      <c r="RYH42" s="223"/>
      <c r="RYI42" s="223"/>
      <c r="RYJ42" s="223"/>
      <c r="RYK42" s="223"/>
      <c r="RYL42" s="223"/>
      <c r="RYM42" s="223"/>
      <c r="RYN42" s="223"/>
      <c r="RYO42" s="223"/>
      <c r="RYP42" s="223"/>
      <c r="RYQ42" s="223"/>
      <c r="RYR42" s="223"/>
      <c r="RYS42" s="223"/>
      <c r="RYT42" s="223"/>
      <c r="RYU42" s="223"/>
      <c r="RYV42" s="223"/>
      <c r="RYW42" s="223"/>
      <c r="RYX42" s="223"/>
      <c r="RYY42" s="223"/>
      <c r="RYZ42" s="223"/>
      <c r="RZA42" s="223"/>
      <c r="RZB42" s="223"/>
      <c r="RZC42" s="223"/>
      <c r="RZD42" s="223"/>
      <c r="RZE42" s="223"/>
      <c r="RZF42" s="223"/>
      <c r="RZG42" s="223"/>
      <c r="RZH42" s="223"/>
      <c r="RZI42" s="223"/>
      <c r="RZJ42" s="223"/>
      <c r="RZK42" s="223"/>
      <c r="RZL42" s="223"/>
      <c r="RZM42" s="223"/>
      <c r="RZN42" s="223"/>
      <c r="RZO42" s="223"/>
      <c r="RZP42" s="223"/>
      <c r="RZQ42" s="223"/>
      <c r="RZR42" s="223"/>
      <c r="RZS42" s="223"/>
      <c r="RZT42" s="223"/>
      <c r="RZU42" s="223"/>
      <c r="RZV42" s="223"/>
      <c r="RZW42" s="223"/>
      <c r="RZX42" s="223"/>
      <c r="RZY42" s="223"/>
      <c r="RZZ42" s="223"/>
      <c r="SAA42" s="223"/>
      <c r="SAB42" s="223"/>
      <c r="SAC42" s="223"/>
      <c r="SAD42" s="223"/>
      <c r="SAE42" s="223"/>
      <c r="SAF42" s="223"/>
      <c r="SAG42" s="223"/>
      <c r="SAH42" s="223"/>
      <c r="SAI42" s="223"/>
      <c r="SAJ42" s="223"/>
      <c r="SAK42" s="223"/>
      <c r="SAL42" s="223"/>
      <c r="SAM42" s="223"/>
      <c r="SAN42" s="223"/>
      <c r="SAO42" s="223"/>
      <c r="SAP42" s="223"/>
      <c r="SAQ42" s="223"/>
      <c r="SAR42" s="223"/>
      <c r="SAS42" s="223"/>
      <c r="SAT42" s="223"/>
      <c r="SAU42" s="223"/>
      <c r="SAV42" s="223"/>
      <c r="SAW42" s="223"/>
      <c r="SAX42" s="223"/>
      <c r="SAY42" s="223"/>
      <c r="SAZ42" s="223"/>
      <c r="SBA42" s="223"/>
      <c r="SBB42" s="223"/>
      <c r="SBC42" s="223"/>
      <c r="SBD42" s="223"/>
      <c r="SBE42" s="223"/>
      <c r="SBF42" s="223"/>
      <c r="SBG42" s="223"/>
      <c r="SBH42" s="223"/>
      <c r="SBI42" s="223"/>
      <c r="SBJ42" s="223"/>
      <c r="SBK42" s="223"/>
      <c r="SBL42" s="223"/>
      <c r="SBM42" s="223"/>
      <c r="SBN42" s="223"/>
      <c r="SBO42" s="223"/>
      <c r="SBP42" s="223"/>
      <c r="SBQ42" s="223"/>
      <c r="SBR42" s="223"/>
      <c r="SBS42" s="223"/>
      <c r="SBT42" s="223"/>
      <c r="SBU42" s="223"/>
      <c r="SBV42" s="223"/>
      <c r="SBW42" s="223"/>
      <c r="SBX42" s="223"/>
      <c r="SBY42" s="223"/>
      <c r="SBZ42" s="223"/>
      <c r="SCA42" s="223"/>
      <c r="SCB42" s="223"/>
      <c r="SCC42" s="223"/>
      <c r="SCD42" s="223"/>
      <c r="SCE42" s="223"/>
      <c r="SCF42" s="223"/>
      <c r="SCG42" s="223"/>
      <c r="SCH42" s="223"/>
      <c r="SCI42" s="223"/>
      <c r="SCJ42" s="223"/>
      <c r="SCK42" s="223"/>
      <c r="SCL42" s="223"/>
      <c r="SCM42" s="223"/>
      <c r="SCN42" s="223"/>
      <c r="SCO42" s="223"/>
      <c r="SCP42" s="223"/>
      <c r="SCQ42" s="223"/>
      <c r="SCR42" s="223"/>
      <c r="SCS42" s="223"/>
      <c r="SCT42" s="223"/>
      <c r="SCU42" s="223"/>
      <c r="SCV42" s="223"/>
      <c r="SCW42" s="223"/>
      <c r="SCX42" s="223"/>
      <c r="SCY42" s="223"/>
      <c r="SCZ42" s="223"/>
      <c r="SDA42" s="223"/>
      <c r="SDB42" s="223"/>
      <c r="SDC42" s="223"/>
      <c r="SDD42" s="223"/>
      <c r="SDE42" s="223"/>
      <c r="SDF42" s="223"/>
      <c r="SDG42" s="223"/>
      <c r="SDH42" s="223"/>
      <c r="SDI42" s="223"/>
      <c r="SDJ42" s="223"/>
      <c r="SDK42" s="223"/>
      <c r="SDL42" s="223"/>
      <c r="SDM42" s="223"/>
      <c r="SDN42" s="223"/>
      <c r="SDO42" s="223"/>
      <c r="SDP42" s="223"/>
      <c r="SDQ42" s="223"/>
      <c r="SDR42" s="223"/>
      <c r="SDS42" s="223"/>
      <c r="SDT42" s="223"/>
      <c r="SDU42" s="223"/>
      <c r="SDV42" s="223"/>
      <c r="SDW42" s="223"/>
      <c r="SDX42" s="223"/>
      <c r="SDY42" s="223"/>
      <c r="SDZ42" s="223"/>
      <c r="SEA42" s="223"/>
      <c r="SEB42" s="223"/>
      <c r="SEC42" s="223"/>
      <c r="SED42" s="223"/>
      <c r="SEE42" s="223"/>
      <c r="SEF42" s="223"/>
      <c r="SEG42" s="223"/>
      <c r="SEH42" s="223"/>
      <c r="SEI42" s="223"/>
      <c r="SEJ42" s="223"/>
      <c r="SEK42" s="223"/>
      <c r="SEL42" s="223"/>
      <c r="SEM42" s="223"/>
      <c r="SEN42" s="223"/>
      <c r="SEO42" s="223"/>
      <c r="SEP42" s="223"/>
      <c r="SEQ42" s="223"/>
      <c r="SER42" s="223"/>
      <c r="SES42" s="223"/>
      <c r="SET42" s="223"/>
      <c r="SEU42" s="223"/>
      <c r="SEV42" s="223"/>
      <c r="SEW42" s="223"/>
      <c r="SEX42" s="223"/>
      <c r="SEY42" s="223"/>
      <c r="SEZ42" s="223"/>
      <c r="SFA42" s="223"/>
      <c r="SFB42" s="223"/>
      <c r="SFC42" s="223"/>
      <c r="SFD42" s="223"/>
      <c r="SFE42" s="223"/>
      <c r="SFF42" s="223"/>
      <c r="SFG42" s="223"/>
      <c r="SFH42" s="223"/>
      <c r="SFI42" s="223"/>
      <c r="SFJ42" s="223"/>
      <c r="SFK42" s="223"/>
      <c r="SFL42" s="223"/>
      <c r="SFM42" s="223"/>
      <c r="SFN42" s="223"/>
      <c r="SFO42" s="223"/>
      <c r="SFP42" s="223"/>
      <c r="SFQ42" s="223"/>
      <c r="SFR42" s="223"/>
      <c r="SFS42" s="223"/>
      <c r="SFT42" s="223"/>
      <c r="SFU42" s="223"/>
      <c r="SFV42" s="223"/>
      <c r="SFW42" s="223"/>
      <c r="SFX42" s="223"/>
      <c r="SFY42" s="223"/>
      <c r="SFZ42" s="223"/>
      <c r="SGA42" s="223"/>
      <c r="SGB42" s="223"/>
      <c r="SGC42" s="223"/>
      <c r="SGD42" s="223"/>
      <c r="SGE42" s="223"/>
      <c r="SGF42" s="223"/>
      <c r="SGG42" s="223"/>
      <c r="SGH42" s="223"/>
      <c r="SGI42" s="223"/>
      <c r="SGJ42" s="223"/>
      <c r="SGK42" s="223"/>
      <c r="SGL42" s="223"/>
      <c r="SGM42" s="223"/>
      <c r="SGN42" s="223"/>
      <c r="SGO42" s="223"/>
      <c r="SGP42" s="223"/>
      <c r="SGQ42" s="223"/>
      <c r="SGR42" s="223"/>
      <c r="SGS42" s="223"/>
      <c r="SGT42" s="223"/>
      <c r="SGU42" s="223"/>
      <c r="SGV42" s="223"/>
      <c r="SGW42" s="223"/>
      <c r="SGX42" s="223"/>
      <c r="SGY42" s="223"/>
      <c r="SGZ42" s="223"/>
      <c r="SHA42" s="223"/>
      <c r="SHB42" s="223"/>
      <c r="SHC42" s="223"/>
      <c r="SHD42" s="223"/>
      <c r="SHE42" s="223"/>
      <c r="SHF42" s="223"/>
      <c r="SHG42" s="223"/>
      <c r="SHH42" s="223"/>
      <c r="SHI42" s="223"/>
      <c r="SHJ42" s="223"/>
      <c r="SHK42" s="223"/>
      <c r="SHL42" s="223"/>
      <c r="SHM42" s="223"/>
      <c r="SHN42" s="223"/>
      <c r="SHO42" s="223"/>
      <c r="SHP42" s="223"/>
      <c r="SHQ42" s="223"/>
      <c r="SHR42" s="223"/>
      <c r="SHS42" s="223"/>
      <c r="SHT42" s="223"/>
      <c r="SHU42" s="223"/>
      <c r="SHV42" s="223"/>
      <c r="SHW42" s="223"/>
      <c r="SHX42" s="223"/>
      <c r="SHY42" s="223"/>
      <c r="SHZ42" s="223"/>
      <c r="SIA42" s="223"/>
      <c r="SIB42" s="223"/>
      <c r="SIC42" s="223"/>
      <c r="SID42" s="223"/>
      <c r="SIE42" s="223"/>
      <c r="SIF42" s="223"/>
      <c r="SIG42" s="223"/>
      <c r="SIH42" s="223"/>
      <c r="SII42" s="223"/>
      <c r="SIJ42" s="223"/>
      <c r="SIK42" s="223"/>
      <c r="SIL42" s="223"/>
      <c r="SIM42" s="223"/>
      <c r="SIN42" s="223"/>
      <c r="SIO42" s="223"/>
      <c r="SIP42" s="223"/>
      <c r="SIQ42" s="223"/>
      <c r="SIR42" s="223"/>
      <c r="SIS42" s="223"/>
      <c r="SIT42" s="223"/>
      <c r="SIU42" s="223"/>
      <c r="SIV42" s="223"/>
      <c r="SIW42" s="223"/>
      <c r="SIX42" s="223"/>
      <c r="SIY42" s="223"/>
      <c r="SIZ42" s="223"/>
      <c r="SJA42" s="223"/>
      <c r="SJB42" s="223"/>
      <c r="SJC42" s="223"/>
      <c r="SJD42" s="223"/>
      <c r="SJE42" s="223"/>
      <c r="SJF42" s="223"/>
      <c r="SJG42" s="223"/>
      <c r="SJH42" s="223"/>
      <c r="SJI42" s="223"/>
      <c r="SJJ42" s="223"/>
      <c r="SJK42" s="223"/>
      <c r="SJL42" s="223"/>
      <c r="SJM42" s="223"/>
      <c r="SJN42" s="223"/>
      <c r="SJO42" s="223"/>
      <c r="SJP42" s="223"/>
      <c r="SJQ42" s="223"/>
      <c r="SJR42" s="223"/>
      <c r="SJS42" s="223"/>
      <c r="SJT42" s="223"/>
      <c r="SJU42" s="223"/>
      <c r="SJV42" s="223"/>
      <c r="SJW42" s="223"/>
      <c r="SJX42" s="223"/>
      <c r="SJY42" s="223"/>
      <c r="SJZ42" s="223"/>
      <c r="SKA42" s="223"/>
      <c r="SKB42" s="223"/>
      <c r="SKC42" s="223"/>
      <c r="SKD42" s="223"/>
      <c r="SKE42" s="223"/>
      <c r="SKF42" s="223"/>
      <c r="SKG42" s="223"/>
      <c r="SKH42" s="223"/>
      <c r="SKI42" s="223"/>
      <c r="SKJ42" s="223"/>
      <c r="SKK42" s="223"/>
      <c r="SKL42" s="223"/>
      <c r="SKM42" s="223"/>
      <c r="SKN42" s="223"/>
      <c r="SKO42" s="223"/>
      <c r="SKP42" s="223"/>
      <c r="SKQ42" s="223"/>
      <c r="SKR42" s="223"/>
      <c r="SKS42" s="223"/>
      <c r="SKT42" s="223"/>
      <c r="SKU42" s="223"/>
      <c r="SKV42" s="223"/>
      <c r="SKW42" s="223"/>
      <c r="SKX42" s="223"/>
      <c r="SKY42" s="223"/>
      <c r="SKZ42" s="223"/>
      <c r="SLA42" s="223"/>
      <c r="SLB42" s="223"/>
      <c r="SLC42" s="223"/>
      <c r="SLD42" s="223"/>
      <c r="SLE42" s="223"/>
      <c r="SLF42" s="223"/>
      <c r="SLG42" s="223"/>
      <c r="SLH42" s="223"/>
      <c r="SLI42" s="223"/>
      <c r="SLJ42" s="223"/>
      <c r="SLK42" s="223"/>
      <c r="SLL42" s="223"/>
      <c r="SLM42" s="223"/>
      <c r="SLN42" s="223"/>
      <c r="SLO42" s="223"/>
      <c r="SLP42" s="223"/>
      <c r="SLQ42" s="223"/>
      <c r="SLR42" s="223"/>
      <c r="SLS42" s="223"/>
      <c r="SLT42" s="223"/>
      <c r="SLU42" s="223"/>
      <c r="SLV42" s="223"/>
      <c r="SLW42" s="223"/>
      <c r="SLX42" s="223"/>
      <c r="SLY42" s="223"/>
      <c r="SLZ42" s="223"/>
      <c r="SMA42" s="223"/>
      <c r="SMB42" s="223"/>
      <c r="SMC42" s="223"/>
      <c r="SMD42" s="223"/>
      <c r="SME42" s="223"/>
      <c r="SMF42" s="223"/>
      <c r="SMG42" s="223"/>
      <c r="SMH42" s="223"/>
      <c r="SMI42" s="223"/>
      <c r="SMJ42" s="223"/>
      <c r="SMK42" s="223"/>
      <c r="SML42" s="223"/>
      <c r="SMM42" s="223"/>
      <c r="SMN42" s="223"/>
      <c r="SMO42" s="223"/>
      <c r="SMP42" s="223"/>
      <c r="SMQ42" s="223"/>
      <c r="SMR42" s="223"/>
      <c r="SMS42" s="223"/>
      <c r="SMT42" s="223"/>
      <c r="SMU42" s="223"/>
      <c r="SMV42" s="223"/>
      <c r="SMW42" s="223"/>
      <c r="SMX42" s="223"/>
      <c r="SMY42" s="223"/>
      <c r="SMZ42" s="223"/>
      <c r="SNA42" s="223"/>
      <c r="SNB42" s="223"/>
      <c r="SNC42" s="223"/>
      <c r="SND42" s="223"/>
      <c r="SNE42" s="223"/>
      <c r="SNF42" s="223"/>
      <c r="SNG42" s="223"/>
      <c r="SNH42" s="223"/>
      <c r="SNI42" s="223"/>
      <c r="SNJ42" s="223"/>
      <c r="SNK42" s="223"/>
      <c r="SNL42" s="223"/>
      <c r="SNM42" s="223"/>
      <c r="SNN42" s="223"/>
      <c r="SNO42" s="223"/>
      <c r="SNP42" s="223"/>
      <c r="SNQ42" s="223"/>
      <c r="SNR42" s="223"/>
      <c r="SNS42" s="223"/>
      <c r="SNT42" s="223"/>
      <c r="SNU42" s="223"/>
      <c r="SNV42" s="223"/>
      <c r="SNW42" s="223"/>
      <c r="SNX42" s="223"/>
      <c r="SNY42" s="223"/>
      <c r="SNZ42" s="223"/>
      <c r="SOA42" s="223"/>
      <c r="SOB42" s="223"/>
      <c r="SOC42" s="223"/>
      <c r="SOD42" s="223"/>
      <c r="SOE42" s="223"/>
      <c r="SOF42" s="223"/>
      <c r="SOG42" s="223"/>
      <c r="SOH42" s="223"/>
      <c r="SOI42" s="223"/>
      <c r="SOJ42" s="223"/>
      <c r="SOK42" s="223"/>
      <c r="SOL42" s="223"/>
      <c r="SOM42" s="223"/>
      <c r="SON42" s="223"/>
      <c r="SOO42" s="223"/>
      <c r="SOP42" s="223"/>
      <c r="SOQ42" s="223"/>
      <c r="SOR42" s="223"/>
      <c r="SOS42" s="223"/>
      <c r="SOT42" s="223"/>
      <c r="SOU42" s="223"/>
      <c r="SOV42" s="223"/>
      <c r="SOW42" s="223"/>
      <c r="SOX42" s="223"/>
      <c r="SOY42" s="223"/>
      <c r="SOZ42" s="223"/>
      <c r="SPA42" s="223"/>
      <c r="SPB42" s="223"/>
      <c r="SPC42" s="223"/>
      <c r="SPD42" s="223"/>
      <c r="SPE42" s="223"/>
      <c r="SPF42" s="223"/>
      <c r="SPG42" s="223"/>
      <c r="SPH42" s="223"/>
      <c r="SPI42" s="223"/>
      <c r="SPJ42" s="223"/>
      <c r="SPK42" s="223"/>
      <c r="SPL42" s="223"/>
      <c r="SPM42" s="223"/>
      <c r="SPN42" s="223"/>
      <c r="SPO42" s="223"/>
      <c r="SPP42" s="223"/>
      <c r="SPQ42" s="223"/>
      <c r="SPR42" s="223"/>
      <c r="SPS42" s="223"/>
      <c r="SPT42" s="223"/>
      <c r="SPU42" s="223"/>
      <c r="SPV42" s="223"/>
      <c r="SPW42" s="223"/>
      <c r="SPX42" s="223"/>
      <c r="SPY42" s="223"/>
      <c r="SPZ42" s="223"/>
      <c r="SQA42" s="223"/>
      <c r="SQB42" s="223"/>
      <c r="SQC42" s="223"/>
      <c r="SQD42" s="223"/>
      <c r="SQE42" s="223"/>
      <c r="SQF42" s="223"/>
      <c r="SQG42" s="223"/>
      <c r="SQH42" s="223"/>
      <c r="SQI42" s="223"/>
      <c r="SQJ42" s="223"/>
      <c r="SQK42" s="223"/>
      <c r="SQL42" s="223"/>
      <c r="SQM42" s="223"/>
      <c r="SQN42" s="223"/>
      <c r="SQO42" s="223"/>
      <c r="SQP42" s="223"/>
      <c r="SQQ42" s="223"/>
      <c r="SQR42" s="223"/>
      <c r="SQS42" s="223"/>
      <c r="SQT42" s="223"/>
      <c r="SQU42" s="223"/>
      <c r="SQV42" s="223"/>
      <c r="SQW42" s="223"/>
      <c r="SQX42" s="223"/>
      <c r="SQY42" s="223"/>
      <c r="SQZ42" s="223"/>
      <c r="SRA42" s="223"/>
      <c r="SRB42" s="223"/>
      <c r="SRC42" s="223"/>
      <c r="SRD42" s="223"/>
      <c r="SRE42" s="223"/>
      <c r="SRF42" s="223"/>
      <c r="SRG42" s="223"/>
      <c r="SRH42" s="223"/>
      <c r="SRI42" s="223"/>
      <c r="SRJ42" s="223"/>
      <c r="SRK42" s="223"/>
      <c r="SRL42" s="223"/>
      <c r="SRM42" s="223"/>
      <c r="SRN42" s="223"/>
      <c r="SRO42" s="223"/>
      <c r="SRP42" s="223"/>
      <c r="SRQ42" s="223"/>
      <c r="SRR42" s="223"/>
      <c r="SRS42" s="223"/>
      <c r="SRT42" s="223"/>
      <c r="SRU42" s="223"/>
      <c r="SRV42" s="223"/>
      <c r="SRW42" s="223"/>
      <c r="SRX42" s="223"/>
      <c r="SRY42" s="223"/>
      <c r="SRZ42" s="223"/>
      <c r="SSA42" s="223"/>
      <c r="SSB42" s="223"/>
      <c r="SSC42" s="223"/>
      <c r="SSD42" s="223"/>
      <c r="SSE42" s="223"/>
      <c r="SSF42" s="223"/>
      <c r="SSG42" s="223"/>
      <c r="SSH42" s="223"/>
      <c r="SSI42" s="223"/>
      <c r="SSJ42" s="223"/>
      <c r="SSK42" s="223"/>
      <c r="SSL42" s="223"/>
      <c r="SSM42" s="223"/>
      <c r="SSN42" s="223"/>
      <c r="SSO42" s="223"/>
      <c r="SSP42" s="223"/>
      <c r="SSQ42" s="223"/>
      <c r="SSR42" s="223"/>
      <c r="SSS42" s="223"/>
      <c r="SST42" s="223"/>
      <c r="SSU42" s="223"/>
      <c r="SSV42" s="223"/>
      <c r="SSW42" s="223"/>
      <c r="SSX42" s="223"/>
      <c r="SSY42" s="223"/>
      <c r="SSZ42" s="223"/>
      <c r="STA42" s="223"/>
      <c r="STB42" s="223"/>
      <c r="STC42" s="223"/>
      <c r="STD42" s="223"/>
      <c r="STE42" s="223"/>
      <c r="STF42" s="223"/>
      <c r="STG42" s="223"/>
      <c r="STH42" s="223"/>
      <c r="STI42" s="223"/>
      <c r="STJ42" s="223"/>
      <c r="STK42" s="223"/>
      <c r="STL42" s="223"/>
      <c r="STM42" s="223"/>
      <c r="STN42" s="223"/>
      <c r="STO42" s="223"/>
      <c r="STP42" s="223"/>
      <c r="STQ42" s="223"/>
      <c r="STR42" s="223"/>
      <c r="STS42" s="223"/>
      <c r="STT42" s="223"/>
      <c r="STU42" s="223"/>
      <c r="STV42" s="223"/>
      <c r="STW42" s="223"/>
      <c r="STX42" s="223"/>
      <c r="STY42" s="223"/>
      <c r="STZ42" s="223"/>
      <c r="SUA42" s="223"/>
      <c r="SUB42" s="223"/>
      <c r="SUC42" s="223"/>
      <c r="SUD42" s="223"/>
      <c r="SUE42" s="223"/>
      <c r="SUF42" s="223"/>
      <c r="SUG42" s="223"/>
      <c r="SUH42" s="223"/>
      <c r="SUI42" s="223"/>
      <c r="SUJ42" s="223"/>
      <c r="SUK42" s="223"/>
      <c r="SUL42" s="223"/>
      <c r="SUM42" s="223"/>
      <c r="SUN42" s="223"/>
      <c r="SUO42" s="223"/>
      <c r="SUP42" s="223"/>
      <c r="SUQ42" s="223"/>
      <c r="SUR42" s="223"/>
      <c r="SUS42" s="223"/>
      <c r="SUT42" s="223"/>
      <c r="SUU42" s="223"/>
      <c r="SUV42" s="223"/>
      <c r="SUW42" s="223"/>
      <c r="SUX42" s="223"/>
      <c r="SUY42" s="223"/>
      <c r="SUZ42" s="223"/>
      <c r="SVA42" s="223"/>
      <c r="SVB42" s="223"/>
      <c r="SVC42" s="223"/>
      <c r="SVD42" s="223"/>
      <c r="SVE42" s="223"/>
      <c r="SVF42" s="223"/>
      <c r="SVG42" s="223"/>
      <c r="SVH42" s="223"/>
      <c r="SVI42" s="223"/>
      <c r="SVJ42" s="223"/>
      <c r="SVK42" s="223"/>
      <c r="SVL42" s="223"/>
      <c r="SVM42" s="223"/>
      <c r="SVN42" s="223"/>
      <c r="SVO42" s="223"/>
      <c r="SVP42" s="223"/>
      <c r="SVQ42" s="223"/>
      <c r="SVR42" s="223"/>
      <c r="SVS42" s="223"/>
      <c r="SVT42" s="223"/>
      <c r="SVU42" s="223"/>
      <c r="SVV42" s="223"/>
      <c r="SVW42" s="223"/>
      <c r="SVX42" s="223"/>
      <c r="SVY42" s="223"/>
      <c r="SVZ42" s="223"/>
      <c r="SWA42" s="223"/>
      <c r="SWB42" s="223"/>
      <c r="SWC42" s="223"/>
      <c r="SWD42" s="223"/>
      <c r="SWE42" s="223"/>
      <c r="SWF42" s="223"/>
      <c r="SWG42" s="223"/>
      <c r="SWH42" s="223"/>
      <c r="SWI42" s="223"/>
      <c r="SWJ42" s="223"/>
      <c r="SWK42" s="223"/>
      <c r="SWL42" s="223"/>
      <c r="SWM42" s="223"/>
      <c r="SWN42" s="223"/>
      <c r="SWO42" s="223"/>
      <c r="SWP42" s="223"/>
      <c r="SWQ42" s="223"/>
      <c r="SWR42" s="223"/>
      <c r="SWS42" s="223"/>
      <c r="SWT42" s="223"/>
      <c r="SWU42" s="223"/>
      <c r="SWV42" s="223"/>
      <c r="SWW42" s="223"/>
      <c r="SWX42" s="223"/>
      <c r="SWY42" s="223"/>
      <c r="SWZ42" s="223"/>
      <c r="SXA42" s="223"/>
      <c r="SXB42" s="223"/>
      <c r="SXC42" s="223"/>
      <c r="SXD42" s="223"/>
      <c r="SXE42" s="223"/>
      <c r="SXF42" s="223"/>
      <c r="SXG42" s="223"/>
      <c r="SXH42" s="223"/>
      <c r="SXI42" s="223"/>
      <c r="SXJ42" s="223"/>
      <c r="SXK42" s="223"/>
      <c r="SXL42" s="223"/>
      <c r="SXM42" s="223"/>
      <c r="SXN42" s="223"/>
      <c r="SXO42" s="223"/>
      <c r="SXP42" s="223"/>
      <c r="SXQ42" s="223"/>
      <c r="SXR42" s="223"/>
      <c r="SXS42" s="223"/>
      <c r="SXT42" s="223"/>
      <c r="SXU42" s="223"/>
      <c r="SXV42" s="223"/>
      <c r="SXW42" s="223"/>
      <c r="SXX42" s="223"/>
      <c r="SXY42" s="223"/>
      <c r="SXZ42" s="223"/>
      <c r="SYA42" s="223"/>
      <c r="SYB42" s="223"/>
      <c r="SYC42" s="223"/>
      <c r="SYD42" s="223"/>
      <c r="SYE42" s="223"/>
      <c r="SYF42" s="223"/>
      <c r="SYG42" s="223"/>
      <c r="SYH42" s="223"/>
      <c r="SYI42" s="223"/>
      <c r="SYJ42" s="223"/>
      <c r="SYK42" s="223"/>
      <c r="SYL42" s="223"/>
      <c r="SYM42" s="223"/>
      <c r="SYN42" s="223"/>
      <c r="SYO42" s="223"/>
      <c r="SYP42" s="223"/>
      <c r="SYQ42" s="223"/>
      <c r="SYR42" s="223"/>
      <c r="SYS42" s="223"/>
      <c r="SYT42" s="223"/>
      <c r="SYU42" s="223"/>
      <c r="SYV42" s="223"/>
      <c r="SYW42" s="223"/>
      <c r="SYX42" s="223"/>
      <c r="SYY42" s="223"/>
      <c r="SYZ42" s="223"/>
      <c r="SZA42" s="223"/>
      <c r="SZB42" s="223"/>
      <c r="SZC42" s="223"/>
      <c r="SZD42" s="223"/>
      <c r="SZE42" s="223"/>
      <c r="SZF42" s="223"/>
      <c r="SZG42" s="223"/>
      <c r="SZH42" s="223"/>
      <c r="SZI42" s="223"/>
      <c r="SZJ42" s="223"/>
      <c r="SZK42" s="223"/>
      <c r="SZL42" s="223"/>
      <c r="SZM42" s="223"/>
      <c r="SZN42" s="223"/>
      <c r="SZO42" s="223"/>
      <c r="SZP42" s="223"/>
      <c r="SZQ42" s="223"/>
      <c r="SZR42" s="223"/>
      <c r="SZS42" s="223"/>
      <c r="SZT42" s="223"/>
      <c r="SZU42" s="223"/>
      <c r="SZV42" s="223"/>
      <c r="SZW42" s="223"/>
      <c r="SZX42" s="223"/>
      <c r="SZY42" s="223"/>
      <c r="SZZ42" s="223"/>
      <c r="TAA42" s="223"/>
      <c r="TAB42" s="223"/>
      <c r="TAC42" s="223"/>
      <c r="TAD42" s="223"/>
      <c r="TAE42" s="223"/>
      <c r="TAF42" s="223"/>
      <c r="TAG42" s="223"/>
      <c r="TAH42" s="223"/>
      <c r="TAI42" s="223"/>
      <c r="TAJ42" s="223"/>
      <c r="TAK42" s="223"/>
      <c r="TAL42" s="223"/>
      <c r="TAM42" s="223"/>
      <c r="TAN42" s="223"/>
      <c r="TAO42" s="223"/>
      <c r="TAP42" s="223"/>
      <c r="TAQ42" s="223"/>
      <c r="TAR42" s="223"/>
      <c r="TAS42" s="223"/>
      <c r="TAT42" s="223"/>
      <c r="TAU42" s="223"/>
      <c r="TAV42" s="223"/>
      <c r="TAW42" s="223"/>
      <c r="TAX42" s="223"/>
      <c r="TAY42" s="223"/>
      <c r="TAZ42" s="223"/>
      <c r="TBA42" s="223"/>
      <c r="TBB42" s="223"/>
      <c r="TBC42" s="223"/>
      <c r="TBD42" s="223"/>
      <c r="TBE42" s="223"/>
      <c r="TBF42" s="223"/>
      <c r="TBG42" s="223"/>
      <c r="TBH42" s="223"/>
      <c r="TBI42" s="223"/>
      <c r="TBJ42" s="223"/>
      <c r="TBK42" s="223"/>
      <c r="TBL42" s="223"/>
      <c r="TBM42" s="223"/>
      <c r="TBN42" s="223"/>
      <c r="TBO42" s="223"/>
      <c r="TBP42" s="223"/>
      <c r="TBQ42" s="223"/>
      <c r="TBR42" s="223"/>
      <c r="TBS42" s="223"/>
      <c r="TBT42" s="223"/>
      <c r="TBU42" s="223"/>
      <c r="TBV42" s="223"/>
      <c r="TBW42" s="223"/>
      <c r="TBX42" s="223"/>
      <c r="TBY42" s="223"/>
      <c r="TBZ42" s="223"/>
      <c r="TCA42" s="223"/>
      <c r="TCB42" s="223"/>
      <c r="TCC42" s="223"/>
      <c r="TCD42" s="223"/>
      <c r="TCE42" s="223"/>
      <c r="TCF42" s="223"/>
      <c r="TCG42" s="223"/>
      <c r="TCH42" s="223"/>
      <c r="TCI42" s="223"/>
      <c r="TCJ42" s="223"/>
      <c r="TCK42" s="223"/>
      <c r="TCL42" s="223"/>
      <c r="TCM42" s="223"/>
      <c r="TCN42" s="223"/>
      <c r="TCO42" s="223"/>
      <c r="TCP42" s="223"/>
      <c r="TCQ42" s="223"/>
      <c r="TCR42" s="223"/>
      <c r="TCS42" s="223"/>
      <c r="TCT42" s="223"/>
      <c r="TCU42" s="223"/>
      <c r="TCV42" s="223"/>
      <c r="TCW42" s="223"/>
      <c r="TCX42" s="223"/>
      <c r="TCY42" s="223"/>
      <c r="TCZ42" s="223"/>
      <c r="TDA42" s="223"/>
      <c r="TDB42" s="223"/>
      <c r="TDC42" s="223"/>
      <c r="TDD42" s="223"/>
      <c r="TDE42" s="223"/>
      <c r="TDF42" s="223"/>
      <c r="TDG42" s="223"/>
      <c r="TDH42" s="223"/>
      <c r="TDI42" s="223"/>
      <c r="TDJ42" s="223"/>
      <c r="TDK42" s="223"/>
      <c r="TDL42" s="223"/>
      <c r="TDM42" s="223"/>
      <c r="TDN42" s="223"/>
      <c r="TDO42" s="223"/>
      <c r="TDP42" s="223"/>
      <c r="TDQ42" s="223"/>
      <c r="TDR42" s="223"/>
      <c r="TDS42" s="223"/>
      <c r="TDT42" s="223"/>
      <c r="TDU42" s="223"/>
      <c r="TDV42" s="223"/>
      <c r="TDW42" s="223"/>
      <c r="TDX42" s="223"/>
      <c r="TDY42" s="223"/>
      <c r="TDZ42" s="223"/>
      <c r="TEA42" s="223"/>
      <c r="TEB42" s="223"/>
      <c r="TEC42" s="223"/>
      <c r="TED42" s="223"/>
      <c r="TEE42" s="223"/>
      <c r="TEF42" s="223"/>
      <c r="TEG42" s="223"/>
      <c r="TEH42" s="223"/>
      <c r="TEI42" s="223"/>
      <c r="TEJ42" s="223"/>
      <c r="TEK42" s="223"/>
      <c r="TEL42" s="223"/>
      <c r="TEM42" s="223"/>
      <c r="TEN42" s="223"/>
      <c r="TEO42" s="223"/>
      <c r="TEP42" s="223"/>
      <c r="TEQ42" s="223"/>
      <c r="TER42" s="223"/>
      <c r="TES42" s="223"/>
      <c r="TET42" s="223"/>
      <c r="TEU42" s="223"/>
      <c r="TEV42" s="223"/>
      <c r="TEW42" s="223"/>
      <c r="TEX42" s="223"/>
      <c r="TEY42" s="223"/>
      <c r="TEZ42" s="223"/>
      <c r="TFA42" s="223"/>
      <c r="TFB42" s="223"/>
      <c r="TFC42" s="223"/>
      <c r="TFD42" s="223"/>
      <c r="TFE42" s="223"/>
      <c r="TFF42" s="223"/>
      <c r="TFG42" s="223"/>
      <c r="TFH42" s="223"/>
      <c r="TFI42" s="223"/>
      <c r="TFJ42" s="223"/>
      <c r="TFK42" s="223"/>
      <c r="TFL42" s="223"/>
      <c r="TFM42" s="223"/>
      <c r="TFN42" s="223"/>
      <c r="TFO42" s="223"/>
      <c r="TFP42" s="223"/>
      <c r="TFQ42" s="223"/>
      <c r="TFR42" s="223"/>
      <c r="TFS42" s="223"/>
      <c r="TFT42" s="223"/>
      <c r="TFU42" s="223"/>
      <c r="TFV42" s="223"/>
      <c r="TFW42" s="223"/>
      <c r="TFX42" s="223"/>
      <c r="TFY42" s="223"/>
      <c r="TFZ42" s="223"/>
      <c r="TGA42" s="223"/>
      <c r="TGB42" s="223"/>
      <c r="TGC42" s="223"/>
      <c r="TGD42" s="223"/>
      <c r="TGE42" s="223"/>
      <c r="TGF42" s="223"/>
      <c r="TGG42" s="223"/>
      <c r="TGH42" s="223"/>
      <c r="TGI42" s="223"/>
      <c r="TGJ42" s="223"/>
      <c r="TGK42" s="223"/>
      <c r="TGL42" s="223"/>
      <c r="TGM42" s="223"/>
      <c r="TGN42" s="223"/>
      <c r="TGO42" s="223"/>
      <c r="TGP42" s="223"/>
      <c r="TGQ42" s="223"/>
      <c r="TGR42" s="223"/>
      <c r="TGS42" s="223"/>
      <c r="TGT42" s="223"/>
      <c r="TGU42" s="223"/>
      <c r="TGV42" s="223"/>
      <c r="TGW42" s="223"/>
      <c r="TGX42" s="223"/>
      <c r="TGY42" s="223"/>
      <c r="TGZ42" s="223"/>
      <c r="THA42" s="223"/>
      <c r="THB42" s="223"/>
      <c r="THC42" s="223"/>
      <c r="THD42" s="223"/>
      <c r="THE42" s="223"/>
      <c r="THF42" s="223"/>
      <c r="THG42" s="223"/>
      <c r="THH42" s="223"/>
      <c r="THI42" s="223"/>
      <c r="THJ42" s="223"/>
      <c r="THK42" s="223"/>
      <c r="THL42" s="223"/>
      <c r="THM42" s="223"/>
      <c r="THN42" s="223"/>
      <c r="THO42" s="223"/>
      <c r="THP42" s="223"/>
      <c r="THQ42" s="223"/>
      <c r="THR42" s="223"/>
      <c r="THS42" s="223"/>
      <c r="THT42" s="223"/>
      <c r="THU42" s="223"/>
      <c r="THV42" s="223"/>
      <c r="THW42" s="223"/>
      <c r="THX42" s="223"/>
      <c r="THY42" s="223"/>
      <c r="THZ42" s="223"/>
      <c r="TIA42" s="223"/>
      <c r="TIB42" s="223"/>
      <c r="TIC42" s="223"/>
      <c r="TID42" s="223"/>
      <c r="TIE42" s="223"/>
      <c r="TIF42" s="223"/>
      <c r="TIG42" s="223"/>
      <c r="TIH42" s="223"/>
      <c r="TII42" s="223"/>
      <c r="TIJ42" s="223"/>
      <c r="TIK42" s="223"/>
      <c r="TIL42" s="223"/>
      <c r="TIM42" s="223"/>
      <c r="TIN42" s="223"/>
      <c r="TIO42" s="223"/>
      <c r="TIP42" s="223"/>
      <c r="TIQ42" s="223"/>
      <c r="TIR42" s="223"/>
      <c r="TIS42" s="223"/>
      <c r="TIT42" s="223"/>
      <c r="TIU42" s="223"/>
      <c r="TIV42" s="223"/>
      <c r="TIW42" s="223"/>
      <c r="TIX42" s="223"/>
      <c r="TIY42" s="223"/>
      <c r="TIZ42" s="223"/>
      <c r="TJA42" s="223"/>
      <c r="TJB42" s="223"/>
      <c r="TJC42" s="223"/>
      <c r="TJD42" s="223"/>
      <c r="TJE42" s="223"/>
      <c r="TJF42" s="223"/>
      <c r="TJG42" s="223"/>
      <c r="TJH42" s="223"/>
      <c r="TJI42" s="223"/>
      <c r="TJJ42" s="223"/>
      <c r="TJK42" s="223"/>
      <c r="TJL42" s="223"/>
      <c r="TJM42" s="223"/>
      <c r="TJN42" s="223"/>
      <c r="TJO42" s="223"/>
      <c r="TJP42" s="223"/>
      <c r="TJQ42" s="223"/>
      <c r="TJR42" s="223"/>
      <c r="TJS42" s="223"/>
      <c r="TJT42" s="223"/>
      <c r="TJU42" s="223"/>
      <c r="TJV42" s="223"/>
      <c r="TJW42" s="223"/>
      <c r="TJX42" s="223"/>
      <c r="TJY42" s="223"/>
      <c r="TJZ42" s="223"/>
      <c r="TKA42" s="223"/>
      <c r="TKB42" s="223"/>
      <c r="TKC42" s="223"/>
      <c r="TKD42" s="223"/>
      <c r="TKE42" s="223"/>
      <c r="TKF42" s="223"/>
      <c r="TKG42" s="223"/>
      <c r="TKH42" s="223"/>
      <c r="TKI42" s="223"/>
      <c r="TKJ42" s="223"/>
      <c r="TKK42" s="223"/>
      <c r="TKL42" s="223"/>
      <c r="TKM42" s="223"/>
      <c r="TKN42" s="223"/>
      <c r="TKO42" s="223"/>
      <c r="TKP42" s="223"/>
      <c r="TKQ42" s="223"/>
      <c r="TKR42" s="223"/>
      <c r="TKS42" s="223"/>
      <c r="TKT42" s="223"/>
      <c r="TKU42" s="223"/>
      <c r="TKV42" s="223"/>
      <c r="TKW42" s="223"/>
      <c r="TKX42" s="223"/>
      <c r="TKY42" s="223"/>
      <c r="TKZ42" s="223"/>
      <c r="TLA42" s="223"/>
      <c r="TLB42" s="223"/>
      <c r="TLC42" s="223"/>
      <c r="TLD42" s="223"/>
      <c r="TLE42" s="223"/>
      <c r="TLF42" s="223"/>
      <c r="TLG42" s="223"/>
      <c r="TLH42" s="223"/>
      <c r="TLI42" s="223"/>
      <c r="TLJ42" s="223"/>
      <c r="TLK42" s="223"/>
      <c r="TLL42" s="223"/>
      <c r="TLM42" s="223"/>
      <c r="TLN42" s="223"/>
      <c r="TLO42" s="223"/>
      <c r="TLP42" s="223"/>
      <c r="TLQ42" s="223"/>
      <c r="TLR42" s="223"/>
      <c r="TLS42" s="223"/>
      <c r="TLT42" s="223"/>
      <c r="TLU42" s="223"/>
      <c r="TLV42" s="223"/>
      <c r="TLW42" s="223"/>
      <c r="TLX42" s="223"/>
      <c r="TLY42" s="223"/>
      <c r="TLZ42" s="223"/>
      <c r="TMA42" s="223"/>
      <c r="TMB42" s="223"/>
      <c r="TMC42" s="223"/>
      <c r="TMD42" s="223"/>
      <c r="TME42" s="223"/>
      <c r="TMF42" s="223"/>
      <c r="TMG42" s="223"/>
      <c r="TMH42" s="223"/>
      <c r="TMI42" s="223"/>
      <c r="TMJ42" s="223"/>
      <c r="TMK42" s="223"/>
      <c r="TML42" s="223"/>
      <c r="TMM42" s="223"/>
      <c r="TMN42" s="223"/>
      <c r="TMO42" s="223"/>
      <c r="TMP42" s="223"/>
      <c r="TMQ42" s="223"/>
      <c r="TMR42" s="223"/>
      <c r="TMS42" s="223"/>
      <c r="TMT42" s="223"/>
      <c r="TMU42" s="223"/>
      <c r="TMV42" s="223"/>
      <c r="TMW42" s="223"/>
      <c r="TMX42" s="223"/>
      <c r="TMY42" s="223"/>
      <c r="TMZ42" s="223"/>
      <c r="TNA42" s="223"/>
      <c r="TNB42" s="223"/>
      <c r="TNC42" s="223"/>
      <c r="TND42" s="223"/>
      <c r="TNE42" s="223"/>
      <c r="TNF42" s="223"/>
      <c r="TNG42" s="223"/>
      <c r="TNH42" s="223"/>
      <c r="TNI42" s="223"/>
      <c r="TNJ42" s="223"/>
      <c r="TNK42" s="223"/>
      <c r="TNL42" s="223"/>
      <c r="TNM42" s="223"/>
      <c r="TNN42" s="223"/>
      <c r="TNO42" s="223"/>
      <c r="TNP42" s="223"/>
      <c r="TNQ42" s="223"/>
      <c r="TNR42" s="223"/>
      <c r="TNS42" s="223"/>
      <c r="TNT42" s="223"/>
      <c r="TNU42" s="223"/>
      <c r="TNV42" s="223"/>
      <c r="TNW42" s="223"/>
      <c r="TNX42" s="223"/>
      <c r="TNY42" s="223"/>
      <c r="TNZ42" s="223"/>
      <c r="TOA42" s="223"/>
      <c r="TOB42" s="223"/>
      <c r="TOC42" s="223"/>
      <c r="TOD42" s="223"/>
      <c r="TOE42" s="223"/>
      <c r="TOF42" s="223"/>
      <c r="TOG42" s="223"/>
      <c r="TOH42" s="223"/>
      <c r="TOI42" s="223"/>
      <c r="TOJ42" s="223"/>
      <c r="TOK42" s="223"/>
      <c r="TOL42" s="223"/>
      <c r="TOM42" s="223"/>
      <c r="TON42" s="223"/>
      <c r="TOO42" s="223"/>
      <c r="TOP42" s="223"/>
      <c r="TOQ42" s="223"/>
      <c r="TOR42" s="223"/>
      <c r="TOS42" s="223"/>
      <c r="TOT42" s="223"/>
      <c r="TOU42" s="223"/>
      <c r="TOV42" s="223"/>
      <c r="TOW42" s="223"/>
      <c r="TOX42" s="223"/>
      <c r="TOY42" s="223"/>
      <c r="TOZ42" s="223"/>
      <c r="TPA42" s="223"/>
      <c r="TPB42" s="223"/>
      <c r="TPC42" s="223"/>
      <c r="TPD42" s="223"/>
      <c r="TPE42" s="223"/>
      <c r="TPF42" s="223"/>
      <c r="TPG42" s="223"/>
      <c r="TPH42" s="223"/>
      <c r="TPI42" s="223"/>
      <c r="TPJ42" s="223"/>
      <c r="TPK42" s="223"/>
      <c r="TPL42" s="223"/>
      <c r="TPM42" s="223"/>
      <c r="TPN42" s="223"/>
      <c r="TPO42" s="223"/>
      <c r="TPP42" s="223"/>
      <c r="TPQ42" s="223"/>
      <c r="TPR42" s="223"/>
      <c r="TPS42" s="223"/>
      <c r="TPT42" s="223"/>
      <c r="TPU42" s="223"/>
      <c r="TPV42" s="223"/>
      <c r="TPW42" s="223"/>
      <c r="TPX42" s="223"/>
      <c r="TPY42" s="223"/>
      <c r="TPZ42" s="223"/>
      <c r="TQA42" s="223"/>
      <c r="TQB42" s="223"/>
      <c r="TQC42" s="223"/>
      <c r="TQD42" s="223"/>
      <c r="TQE42" s="223"/>
      <c r="TQF42" s="223"/>
      <c r="TQG42" s="223"/>
      <c r="TQH42" s="223"/>
      <c r="TQI42" s="223"/>
      <c r="TQJ42" s="223"/>
      <c r="TQK42" s="223"/>
      <c r="TQL42" s="223"/>
      <c r="TQM42" s="223"/>
      <c r="TQN42" s="223"/>
      <c r="TQO42" s="223"/>
      <c r="TQP42" s="223"/>
      <c r="TQQ42" s="223"/>
      <c r="TQR42" s="223"/>
      <c r="TQS42" s="223"/>
      <c r="TQT42" s="223"/>
      <c r="TQU42" s="223"/>
      <c r="TQV42" s="223"/>
      <c r="TQW42" s="223"/>
      <c r="TQX42" s="223"/>
      <c r="TQY42" s="223"/>
      <c r="TQZ42" s="223"/>
      <c r="TRA42" s="223"/>
      <c r="TRB42" s="223"/>
      <c r="TRC42" s="223"/>
      <c r="TRD42" s="223"/>
      <c r="TRE42" s="223"/>
      <c r="TRF42" s="223"/>
      <c r="TRG42" s="223"/>
      <c r="TRH42" s="223"/>
      <c r="TRI42" s="223"/>
      <c r="TRJ42" s="223"/>
      <c r="TRK42" s="223"/>
      <c r="TRL42" s="223"/>
      <c r="TRM42" s="223"/>
      <c r="TRN42" s="223"/>
      <c r="TRO42" s="223"/>
      <c r="TRP42" s="223"/>
      <c r="TRQ42" s="223"/>
      <c r="TRR42" s="223"/>
      <c r="TRS42" s="223"/>
      <c r="TRT42" s="223"/>
      <c r="TRU42" s="223"/>
      <c r="TRV42" s="223"/>
      <c r="TRW42" s="223"/>
      <c r="TRX42" s="223"/>
      <c r="TRY42" s="223"/>
      <c r="TRZ42" s="223"/>
      <c r="TSA42" s="223"/>
      <c r="TSB42" s="223"/>
      <c r="TSC42" s="223"/>
      <c r="TSD42" s="223"/>
      <c r="TSE42" s="223"/>
      <c r="TSF42" s="223"/>
      <c r="TSG42" s="223"/>
      <c r="TSH42" s="223"/>
      <c r="TSI42" s="223"/>
      <c r="TSJ42" s="223"/>
      <c r="TSK42" s="223"/>
      <c r="TSL42" s="223"/>
      <c r="TSM42" s="223"/>
      <c r="TSN42" s="223"/>
      <c r="TSO42" s="223"/>
      <c r="TSP42" s="223"/>
      <c r="TSQ42" s="223"/>
      <c r="TSR42" s="223"/>
      <c r="TSS42" s="223"/>
      <c r="TST42" s="223"/>
      <c r="TSU42" s="223"/>
      <c r="TSV42" s="223"/>
      <c r="TSW42" s="223"/>
      <c r="TSX42" s="223"/>
      <c r="TSY42" s="223"/>
      <c r="TSZ42" s="223"/>
      <c r="TTA42" s="223"/>
      <c r="TTB42" s="223"/>
      <c r="TTC42" s="223"/>
      <c r="TTD42" s="223"/>
      <c r="TTE42" s="223"/>
      <c r="TTF42" s="223"/>
      <c r="TTG42" s="223"/>
      <c r="TTH42" s="223"/>
      <c r="TTI42" s="223"/>
      <c r="TTJ42" s="223"/>
      <c r="TTK42" s="223"/>
      <c r="TTL42" s="223"/>
      <c r="TTM42" s="223"/>
      <c r="TTN42" s="223"/>
      <c r="TTO42" s="223"/>
      <c r="TTP42" s="223"/>
      <c r="TTQ42" s="223"/>
      <c r="TTR42" s="223"/>
      <c r="TTS42" s="223"/>
      <c r="TTT42" s="223"/>
      <c r="TTU42" s="223"/>
      <c r="TTV42" s="223"/>
      <c r="TTW42" s="223"/>
      <c r="TTX42" s="223"/>
      <c r="TTY42" s="223"/>
      <c r="TTZ42" s="223"/>
      <c r="TUA42" s="223"/>
      <c r="TUB42" s="223"/>
      <c r="TUC42" s="223"/>
      <c r="TUD42" s="223"/>
      <c r="TUE42" s="223"/>
      <c r="TUF42" s="223"/>
      <c r="TUG42" s="223"/>
      <c r="TUH42" s="223"/>
      <c r="TUI42" s="223"/>
      <c r="TUJ42" s="223"/>
      <c r="TUK42" s="223"/>
      <c r="TUL42" s="223"/>
      <c r="TUM42" s="223"/>
      <c r="TUN42" s="223"/>
      <c r="TUO42" s="223"/>
      <c r="TUP42" s="223"/>
      <c r="TUQ42" s="223"/>
      <c r="TUR42" s="223"/>
      <c r="TUS42" s="223"/>
      <c r="TUT42" s="223"/>
      <c r="TUU42" s="223"/>
      <c r="TUV42" s="223"/>
      <c r="TUW42" s="223"/>
      <c r="TUX42" s="223"/>
      <c r="TUY42" s="223"/>
      <c r="TUZ42" s="223"/>
      <c r="TVA42" s="223"/>
      <c r="TVB42" s="223"/>
      <c r="TVC42" s="223"/>
      <c r="TVD42" s="223"/>
      <c r="TVE42" s="223"/>
      <c r="TVF42" s="223"/>
      <c r="TVG42" s="223"/>
      <c r="TVH42" s="223"/>
      <c r="TVI42" s="223"/>
      <c r="TVJ42" s="223"/>
      <c r="TVK42" s="223"/>
      <c r="TVL42" s="223"/>
      <c r="TVM42" s="223"/>
      <c r="TVN42" s="223"/>
      <c r="TVO42" s="223"/>
      <c r="TVP42" s="223"/>
      <c r="TVQ42" s="223"/>
      <c r="TVR42" s="223"/>
      <c r="TVS42" s="223"/>
      <c r="TVT42" s="223"/>
      <c r="TVU42" s="223"/>
      <c r="TVV42" s="223"/>
      <c r="TVW42" s="223"/>
      <c r="TVX42" s="223"/>
      <c r="TVY42" s="223"/>
      <c r="TVZ42" s="223"/>
      <c r="TWA42" s="223"/>
      <c r="TWB42" s="223"/>
      <c r="TWC42" s="223"/>
      <c r="TWD42" s="223"/>
      <c r="TWE42" s="223"/>
      <c r="TWF42" s="223"/>
      <c r="TWG42" s="223"/>
      <c r="TWH42" s="223"/>
      <c r="TWI42" s="223"/>
      <c r="TWJ42" s="223"/>
      <c r="TWK42" s="223"/>
      <c r="TWL42" s="223"/>
      <c r="TWM42" s="223"/>
      <c r="TWN42" s="223"/>
      <c r="TWO42" s="223"/>
      <c r="TWP42" s="223"/>
      <c r="TWQ42" s="223"/>
      <c r="TWR42" s="223"/>
      <c r="TWS42" s="223"/>
      <c r="TWT42" s="223"/>
      <c r="TWU42" s="223"/>
      <c r="TWV42" s="223"/>
      <c r="TWW42" s="223"/>
      <c r="TWX42" s="223"/>
      <c r="TWY42" s="223"/>
      <c r="TWZ42" s="223"/>
      <c r="TXA42" s="223"/>
      <c r="TXB42" s="223"/>
      <c r="TXC42" s="223"/>
      <c r="TXD42" s="223"/>
      <c r="TXE42" s="223"/>
      <c r="TXF42" s="223"/>
      <c r="TXG42" s="223"/>
      <c r="TXH42" s="223"/>
      <c r="TXI42" s="223"/>
      <c r="TXJ42" s="223"/>
      <c r="TXK42" s="223"/>
      <c r="TXL42" s="223"/>
      <c r="TXM42" s="223"/>
      <c r="TXN42" s="223"/>
      <c r="TXO42" s="223"/>
      <c r="TXP42" s="223"/>
      <c r="TXQ42" s="223"/>
      <c r="TXR42" s="223"/>
      <c r="TXS42" s="223"/>
      <c r="TXT42" s="223"/>
      <c r="TXU42" s="223"/>
      <c r="TXV42" s="223"/>
      <c r="TXW42" s="223"/>
      <c r="TXX42" s="223"/>
      <c r="TXY42" s="223"/>
      <c r="TXZ42" s="223"/>
      <c r="TYA42" s="223"/>
      <c r="TYB42" s="223"/>
      <c r="TYC42" s="223"/>
      <c r="TYD42" s="223"/>
      <c r="TYE42" s="223"/>
      <c r="TYF42" s="223"/>
      <c r="TYG42" s="223"/>
      <c r="TYH42" s="223"/>
      <c r="TYI42" s="223"/>
      <c r="TYJ42" s="223"/>
      <c r="TYK42" s="223"/>
      <c r="TYL42" s="223"/>
      <c r="TYM42" s="223"/>
      <c r="TYN42" s="223"/>
      <c r="TYO42" s="223"/>
      <c r="TYP42" s="223"/>
      <c r="TYQ42" s="223"/>
      <c r="TYR42" s="223"/>
      <c r="TYS42" s="223"/>
      <c r="TYT42" s="223"/>
      <c r="TYU42" s="223"/>
      <c r="TYV42" s="223"/>
      <c r="TYW42" s="223"/>
      <c r="TYX42" s="223"/>
      <c r="TYY42" s="223"/>
      <c r="TYZ42" s="223"/>
      <c r="TZA42" s="223"/>
      <c r="TZB42" s="223"/>
      <c r="TZC42" s="223"/>
      <c r="TZD42" s="223"/>
      <c r="TZE42" s="223"/>
      <c r="TZF42" s="223"/>
      <c r="TZG42" s="223"/>
      <c r="TZH42" s="223"/>
      <c r="TZI42" s="223"/>
      <c r="TZJ42" s="223"/>
      <c r="TZK42" s="223"/>
      <c r="TZL42" s="223"/>
      <c r="TZM42" s="223"/>
      <c r="TZN42" s="223"/>
      <c r="TZO42" s="223"/>
      <c r="TZP42" s="223"/>
      <c r="TZQ42" s="223"/>
      <c r="TZR42" s="223"/>
      <c r="TZS42" s="223"/>
      <c r="TZT42" s="223"/>
      <c r="TZU42" s="223"/>
      <c r="TZV42" s="223"/>
      <c r="TZW42" s="223"/>
      <c r="TZX42" s="223"/>
      <c r="TZY42" s="223"/>
      <c r="TZZ42" s="223"/>
      <c r="UAA42" s="223"/>
      <c r="UAB42" s="223"/>
      <c r="UAC42" s="223"/>
      <c r="UAD42" s="223"/>
      <c r="UAE42" s="223"/>
      <c r="UAF42" s="223"/>
      <c r="UAG42" s="223"/>
      <c r="UAH42" s="223"/>
      <c r="UAI42" s="223"/>
      <c r="UAJ42" s="223"/>
      <c r="UAK42" s="223"/>
      <c r="UAL42" s="223"/>
      <c r="UAM42" s="223"/>
      <c r="UAN42" s="223"/>
      <c r="UAO42" s="223"/>
      <c r="UAP42" s="223"/>
      <c r="UAQ42" s="223"/>
      <c r="UAR42" s="223"/>
      <c r="UAS42" s="223"/>
      <c r="UAT42" s="223"/>
      <c r="UAU42" s="223"/>
      <c r="UAV42" s="223"/>
      <c r="UAW42" s="223"/>
      <c r="UAX42" s="223"/>
      <c r="UAY42" s="223"/>
      <c r="UAZ42" s="223"/>
      <c r="UBA42" s="223"/>
      <c r="UBB42" s="223"/>
      <c r="UBC42" s="223"/>
      <c r="UBD42" s="223"/>
      <c r="UBE42" s="223"/>
      <c r="UBF42" s="223"/>
      <c r="UBG42" s="223"/>
      <c r="UBH42" s="223"/>
      <c r="UBI42" s="223"/>
      <c r="UBJ42" s="223"/>
      <c r="UBK42" s="223"/>
      <c r="UBL42" s="223"/>
      <c r="UBM42" s="223"/>
      <c r="UBN42" s="223"/>
      <c r="UBO42" s="223"/>
      <c r="UBP42" s="223"/>
      <c r="UBQ42" s="223"/>
      <c r="UBR42" s="223"/>
      <c r="UBS42" s="223"/>
      <c r="UBT42" s="223"/>
      <c r="UBU42" s="223"/>
      <c r="UBV42" s="223"/>
      <c r="UBW42" s="223"/>
      <c r="UBX42" s="223"/>
      <c r="UBY42" s="223"/>
      <c r="UBZ42" s="223"/>
      <c r="UCA42" s="223"/>
      <c r="UCB42" s="223"/>
      <c r="UCC42" s="223"/>
      <c r="UCD42" s="223"/>
      <c r="UCE42" s="223"/>
      <c r="UCF42" s="223"/>
      <c r="UCG42" s="223"/>
      <c r="UCH42" s="223"/>
      <c r="UCI42" s="223"/>
      <c r="UCJ42" s="223"/>
      <c r="UCK42" s="223"/>
      <c r="UCL42" s="223"/>
      <c r="UCM42" s="223"/>
      <c r="UCN42" s="223"/>
      <c r="UCO42" s="223"/>
      <c r="UCP42" s="223"/>
      <c r="UCQ42" s="223"/>
      <c r="UCR42" s="223"/>
      <c r="UCS42" s="223"/>
      <c r="UCT42" s="223"/>
      <c r="UCU42" s="223"/>
      <c r="UCV42" s="223"/>
      <c r="UCW42" s="223"/>
      <c r="UCX42" s="223"/>
      <c r="UCY42" s="223"/>
      <c r="UCZ42" s="223"/>
      <c r="UDA42" s="223"/>
      <c r="UDB42" s="223"/>
      <c r="UDC42" s="223"/>
      <c r="UDD42" s="223"/>
      <c r="UDE42" s="223"/>
      <c r="UDF42" s="223"/>
      <c r="UDG42" s="223"/>
      <c r="UDH42" s="223"/>
      <c r="UDI42" s="223"/>
      <c r="UDJ42" s="223"/>
      <c r="UDK42" s="223"/>
      <c r="UDL42" s="223"/>
      <c r="UDM42" s="223"/>
      <c r="UDN42" s="223"/>
      <c r="UDO42" s="223"/>
      <c r="UDP42" s="223"/>
      <c r="UDQ42" s="223"/>
      <c r="UDR42" s="223"/>
      <c r="UDS42" s="223"/>
      <c r="UDT42" s="223"/>
      <c r="UDU42" s="223"/>
      <c r="UDV42" s="223"/>
      <c r="UDW42" s="223"/>
      <c r="UDX42" s="223"/>
      <c r="UDY42" s="223"/>
      <c r="UDZ42" s="223"/>
      <c r="UEA42" s="223"/>
      <c r="UEB42" s="223"/>
      <c r="UEC42" s="223"/>
      <c r="UED42" s="223"/>
      <c r="UEE42" s="223"/>
      <c r="UEF42" s="223"/>
      <c r="UEG42" s="223"/>
      <c r="UEH42" s="223"/>
      <c r="UEI42" s="223"/>
      <c r="UEJ42" s="223"/>
      <c r="UEK42" s="223"/>
      <c r="UEL42" s="223"/>
      <c r="UEM42" s="223"/>
      <c r="UEN42" s="223"/>
      <c r="UEO42" s="223"/>
      <c r="UEP42" s="223"/>
      <c r="UEQ42" s="223"/>
      <c r="UER42" s="223"/>
      <c r="UES42" s="223"/>
      <c r="UET42" s="223"/>
      <c r="UEU42" s="223"/>
      <c r="UEV42" s="223"/>
      <c r="UEW42" s="223"/>
      <c r="UEX42" s="223"/>
      <c r="UEY42" s="223"/>
      <c r="UEZ42" s="223"/>
      <c r="UFA42" s="223"/>
      <c r="UFB42" s="223"/>
      <c r="UFC42" s="223"/>
      <c r="UFD42" s="223"/>
      <c r="UFE42" s="223"/>
      <c r="UFF42" s="223"/>
      <c r="UFG42" s="223"/>
      <c r="UFH42" s="223"/>
      <c r="UFI42" s="223"/>
      <c r="UFJ42" s="223"/>
      <c r="UFK42" s="223"/>
      <c r="UFL42" s="223"/>
      <c r="UFM42" s="223"/>
      <c r="UFN42" s="223"/>
      <c r="UFO42" s="223"/>
      <c r="UFP42" s="223"/>
      <c r="UFQ42" s="223"/>
      <c r="UFR42" s="223"/>
      <c r="UFS42" s="223"/>
      <c r="UFT42" s="223"/>
      <c r="UFU42" s="223"/>
      <c r="UFV42" s="223"/>
      <c r="UFW42" s="223"/>
      <c r="UFX42" s="223"/>
      <c r="UFY42" s="223"/>
      <c r="UFZ42" s="223"/>
      <c r="UGA42" s="223"/>
      <c r="UGB42" s="223"/>
      <c r="UGC42" s="223"/>
      <c r="UGD42" s="223"/>
      <c r="UGE42" s="223"/>
      <c r="UGF42" s="223"/>
      <c r="UGG42" s="223"/>
      <c r="UGH42" s="223"/>
      <c r="UGI42" s="223"/>
      <c r="UGJ42" s="223"/>
      <c r="UGK42" s="223"/>
      <c r="UGL42" s="223"/>
      <c r="UGM42" s="223"/>
      <c r="UGN42" s="223"/>
      <c r="UGO42" s="223"/>
      <c r="UGP42" s="223"/>
      <c r="UGQ42" s="223"/>
      <c r="UGR42" s="223"/>
      <c r="UGS42" s="223"/>
      <c r="UGT42" s="223"/>
      <c r="UGU42" s="223"/>
      <c r="UGV42" s="223"/>
      <c r="UGW42" s="223"/>
      <c r="UGX42" s="223"/>
      <c r="UGY42" s="223"/>
      <c r="UGZ42" s="223"/>
      <c r="UHA42" s="223"/>
      <c r="UHB42" s="223"/>
      <c r="UHC42" s="223"/>
      <c r="UHD42" s="223"/>
      <c r="UHE42" s="223"/>
      <c r="UHF42" s="223"/>
      <c r="UHG42" s="223"/>
      <c r="UHH42" s="223"/>
      <c r="UHI42" s="223"/>
      <c r="UHJ42" s="223"/>
      <c r="UHK42" s="223"/>
      <c r="UHL42" s="223"/>
      <c r="UHM42" s="223"/>
      <c r="UHN42" s="223"/>
      <c r="UHO42" s="223"/>
      <c r="UHP42" s="223"/>
      <c r="UHQ42" s="223"/>
      <c r="UHR42" s="223"/>
      <c r="UHS42" s="223"/>
      <c r="UHT42" s="223"/>
      <c r="UHU42" s="223"/>
      <c r="UHV42" s="223"/>
      <c r="UHW42" s="223"/>
      <c r="UHX42" s="223"/>
      <c r="UHY42" s="223"/>
      <c r="UHZ42" s="223"/>
      <c r="UIA42" s="223"/>
      <c r="UIB42" s="223"/>
      <c r="UIC42" s="223"/>
      <c r="UID42" s="223"/>
      <c r="UIE42" s="223"/>
      <c r="UIF42" s="223"/>
      <c r="UIG42" s="223"/>
      <c r="UIH42" s="223"/>
      <c r="UII42" s="223"/>
      <c r="UIJ42" s="223"/>
      <c r="UIK42" s="223"/>
      <c r="UIL42" s="223"/>
      <c r="UIM42" s="223"/>
      <c r="UIN42" s="223"/>
      <c r="UIO42" s="223"/>
      <c r="UIP42" s="223"/>
      <c r="UIQ42" s="223"/>
      <c r="UIR42" s="223"/>
      <c r="UIS42" s="223"/>
      <c r="UIT42" s="223"/>
      <c r="UIU42" s="223"/>
      <c r="UIV42" s="223"/>
      <c r="UIW42" s="223"/>
      <c r="UIX42" s="223"/>
      <c r="UIY42" s="223"/>
      <c r="UIZ42" s="223"/>
      <c r="UJA42" s="223"/>
      <c r="UJB42" s="223"/>
      <c r="UJC42" s="223"/>
      <c r="UJD42" s="223"/>
      <c r="UJE42" s="223"/>
      <c r="UJF42" s="223"/>
      <c r="UJG42" s="223"/>
      <c r="UJH42" s="223"/>
      <c r="UJI42" s="223"/>
      <c r="UJJ42" s="223"/>
      <c r="UJK42" s="223"/>
      <c r="UJL42" s="223"/>
      <c r="UJM42" s="223"/>
      <c r="UJN42" s="223"/>
      <c r="UJO42" s="223"/>
      <c r="UJP42" s="223"/>
      <c r="UJQ42" s="223"/>
      <c r="UJR42" s="223"/>
      <c r="UJS42" s="223"/>
      <c r="UJT42" s="223"/>
      <c r="UJU42" s="223"/>
      <c r="UJV42" s="223"/>
      <c r="UJW42" s="223"/>
      <c r="UJX42" s="223"/>
      <c r="UJY42" s="223"/>
      <c r="UJZ42" s="223"/>
      <c r="UKA42" s="223"/>
      <c r="UKB42" s="223"/>
      <c r="UKC42" s="223"/>
      <c r="UKD42" s="223"/>
      <c r="UKE42" s="223"/>
      <c r="UKF42" s="223"/>
      <c r="UKG42" s="223"/>
      <c r="UKH42" s="223"/>
      <c r="UKI42" s="223"/>
      <c r="UKJ42" s="223"/>
      <c r="UKK42" s="223"/>
      <c r="UKL42" s="223"/>
      <c r="UKM42" s="223"/>
      <c r="UKN42" s="223"/>
      <c r="UKO42" s="223"/>
      <c r="UKP42" s="223"/>
      <c r="UKQ42" s="223"/>
      <c r="UKR42" s="223"/>
      <c r="UKS42" s="223"/>
      <c r="UKT42" s="223"/>
      <c r="UKU42" s="223"/>
      <c r="UKV42" s="223"/>
      <c r="UKW42" s="223"/>
      <c r="UKX42" s="223"/>
      <c r="UKY42" s="223"/>
      <c r="UKZ42" s="223"/>
      <c r="ULA42" s="223"/>
      <c r="ULB42" s="223"/>
      <c r="ULC42" s="223"/>
      <c r="ULD42" s="223"/>
      <c r="ULE42" s="223"/>
      <c r="ULF42" s="223"/>
      <c r="ULG42" s="223"/>
      <c r="ULH42" s="223"/>
      <c r="ULI42" s="223"/>
      <c r="ULJ42" s="223"/>
      <c r="ULK42" s="223"/>
      <c r="ULL42" s="223"/>
      <c r="ULM42" s="223"/>
      <c r="ULN42" s="223"/>
      <c r="ULO42" s="223"/>
      <c r="ULP42" s="223"/>
      <c r="ULQ42" s="223"/>
      <c r="ULR42" s="223"/>
      <c r="ULS42" s="223"/>
      <c r="ULT42" s="223"/>
      <c r="ULU42" s="223"/>
      <c r="ULV42" s="223"/>
      <c r="ULW42" s="223"/>
      <c r="ULX42" s="223"/>
      <c r="ULY42" s="223"/>
      <c r="ULZ42" s="223"/>
      <c r="UMA42" s="223"/>
      <c r="UMB42" s="223"/>
      <c r="UMC42" s="223"/>
      <c r="UMD42" s="223"/>
      <c r="UME42" s="223"/>
      <c r="UMF42" s="223"/>
      <c r="UMG42" s="223"/>
      <c r="UMH42" s="223"/>
      <c r="UMI42" s="223"/>
      <c r="UMJ42" s="223"/>
      <c r="UMK42" s="223"/>
      <c r="UML42" s="223"/>
      <c r="UMM42" s="223"/>
      <c r="UMN42" s="223"/>
      <c r="UMO42" s="223"/>
      <c r="UMP42" s="223"/>
      <c r="UMQ42" s="223"/>
      <c r="UMR42" s="223"/>
      <c r="UMS42" s="223"/>
      <c r="UMT42" s="223"/>
      <c r="UMU42" s="223"/>
      <c r="UMV42" s="223"/>
      <c r="UMW42" s="223"/>
      <c r="UMX42" s="223"/>
      <c r="UMY42" s="223"/>
      <c r="UMZ42" s="223"/>
      <c r="UNA42" s="223"/>
      <c r="UNB42" s="223"/>
      <c r="UNC42" s="223"/>
      <c r="UND42" s="223"/>
      <c r="UNE42" s="223"/>
      <c r="UNF42" s="223"/>
      <c r="UNG42" s="223"/>
      <c r="UNH42" s="223"/>
      <c r="UNI42" s="223"/>
      <c r="UNJ42" s="223"/>
      <c r="UNK42" s="223"/>
      <c r="UNL42" s="223"/>
      <c r="UNM42" s="223"/>
      <c r="UNN42" s="223"/>
      <c r="UNO42" s="223"/>
      <c r="UNP42" s="223"/>
      <c r="UNQ42" s="223"/>
      <c r="UNR42" s="223"/>
      <c r="UNS42" s="223"/>
      <c r="UNT42" s="223"/>
      <c r="UNU42" s="223"/>
      <c r="UNV42" s="223"/>
      <c r="UNW42" s="223"/>
      <c r="UNX42" s="223"/>
      <c r="UNY42" s="223"/>
      <c r="UNZ42" s="223"/>
      <c r="UOA42" s="223"/>
      <c r="UOB42" s="223"/>
      <c r="UOC42" s="223"/>
      <c r="UOD42" s="223"/>
      <c r="UOE42" s="223"/>
      <c r="UOF42" s="223"/>
      <c r="UOG42" s="223"/>
      <c r="UOH42" s="223"/>
      <c r="UOI42" s="223"/>
      <c r="UOJ42" s="223"/>
      <c r="UOK42" s="223"/>
      <c r="UOL42" s="223"/>
      <c r="UOM42" s="223"/>
      <c r="UON42" s="223"/>
      <c r="UOO42" s="223"/>
      <c r="UOP42" s="223"/>
      <c r="UOQ42" s="223"/>
      <c r="UOR42" s="223"/>
      <c r="UOS42" s="223"/>
      <c r="UOT42" s="223"/>
      <c r="UOU42" s="223"/>
      <c r="UOV42" s="223"/>
      <c r="UOW42" s="223"/>
      <c r="UOX42" s="223"/>
      <c r="UOY42" s="223"/>
      <c r="UOZ42" s="223"/>
      <c r="UPA42" s="223"/>
      <c r="UPB42" s="223"/>
      <c r="UPC42" s="223"/>
      <c r="UPD42" s="223"/>
      <c r="UPE42" s="223"/>
      <c r="UPF42" s="223"/>
      <c r="UPG42" s="223"/>
      <c r="UPH42" s="223"/>
      <c r="UPI42" s="223"/>
      <c r="UPJ42" s="223"/>
      <c r="UPK42" s="223"/>
      <c r="UPL42" s="223"/>
      <c r="UPM42" s="223"/>
      <c r="UPN42" s="223"/>
      <c r="UPO42" s="223"/>
      <c r="UPP42" s="223"/>
      <c r="UPQ42" s="223"/>
      <c r="UPR42" s="223"/>
      <c r="UPS42" s="223"/>
      <c r="UPT42" s="223"/>
      <c r="UPU42" s="223"/>
      <c r="UPV42" s="223"/>
      <c r="UPW42" s="223"/>
      <c r="UPX42" s="223"/>
      <c r="UPY42" s="223"/>
      <c r="UPZ42" s="223"/>
      <c r="UQA42" s="223"/>
      <c r="UQB42" s="223"/>
      <c r="UQC42" s="223"/>
      <c r="UQD42" s="223"/>
      <c r="UQE42" s="223"/>
      <c r="UQF42" s="223"/>
      <c r="UQG42" s="223"/>
      <c r="UQH42" s="223"/>
      <c r="UQI42" s="223"/>
      <c r="UQJ42" s="223"/>
      <c r="UQK42" s="223"/>
      <c r="UQL42" s="223"/>
      <c r="UQM42" s="223"/>
      <c r="UQN42" s="223"/>
      <c r="UQO42" s="223"/>
      <c r="UQP42" s="223"/>
      <c r="UQQ42" s="223"/>
      <c r="UQR42" s="223"/>
      <c r="UQS42" s="223"/>
      <c r="UQT42" s="223"/>
      <c r="UQU42" s="223"/>
      <c r="UQV42" s="223"/>
      <c r="UQW42" s="223"/>
      <c r="UQX42" s="223"/>
      <c r="UQY42" s="223"/>
      <c r="UQZ42" s="223"/>
      <c r="URA42" s="223"/>
      <c r="URB42" s="223"/>
      <c r="URC42" s="223"/>
      <c r="URD42" s="223"/>
      <c r="URE42" s="223"/>
      <c r="URF42" s="223"/>
      <c r="URG42" s="223"/>
      <c r="URH42" s="223"/>
      <c r="URI42" s="223"/>
      <c r="URJ42" s="223"/>
      <c r="URK42" s="223"/>
      <c r="URL42" s="223"/>
      <c r="URM42" s="223"/>
      <c r="URN42" s="223"/>
      <c r="URO42" s="223"/>
      <c r="URP42" s="223"/>
      <c r="URQ42" s="223"/>
      <c r="URR42" s="223"/>
      <c r="URS42" s="223"/>
      <c r="URT42" s="223"/>
      <c r="URU42" s="223"/>
      <c r="URV42" s="223"/>
      <c r="URW42" s="223"/>
      <c r="URX42" s="223"/>
      <c r="URY42" s="223"/>
      <c r="URZ42" s="223"/>
      <c r="USA42" s="223"/>
      <c r="USB42" s="223"/>
      <c r="USC42" s="223"/>
      <c r="USD42" s="223"/>
      <c r="USE42" s="223"/>
      <c r="USF42" s="223"/>
      <c r="USG42" s="223"/>
      <c r="USH42" s="223"/>
      <c r="USI42" s="223"/>
      <c r="USJ42" s="223"/>
      <c r="USK42" s="223"/>
      <c r="USL42" s="223"/>
      <c r="USM42" s="223"/>
      <c r="USN42" s="223"/>
      <c r="USO42" s="223"/>
      <c r="USP42" s="223"/>
      <c r="USQ42" s="223"/>
      <c r="USR42" s="223"/>
      <c r="USS42" s="223"/>
      <c r="UST42" s="223"/>
      <c r="USU42" s="223"/>
      <c r="USV42" s="223"/>
      <c r="USW42" s="223"/>
      <c r="USX42" s="223"/>
      <c r="USY42" s="223"/>
      <c r="USZ42" s="223"/>
      <c r="UTA42" s="223"/>
      <c r="UTB42" s="223"/>
      <c r="UTC42" s="223"/>
      <c r="UTD42" s="223"/>
      <c r="UTE42" s="223"/>
      <c r="UTF42" s="223"/>
      <c r="UTG42" s="223"/>
      <c r="UTH42" s="223"/>
      <c r="UTI42" s="223"/>
      <c r="UTJ42" s="223"/>
      <c r="UTK42" s="223"/>
      <c r="UTL42" s="223"/>
      <c r="UTM42" s="223"/>
      <c r="UTN42" s="223"/>
      <c r="UTO42" s="223"/>
      <c r="UTP42" s="223"/>
      <c r="UTQ42" s="223"/>
      <c r="UTR42" s="223"/>
      <c r="UTS42" s="223"/>
      <c r="UTT42" s="223"/>
      <c r="UTU42" s="223"/>
      <c r="UTV42" s="223"/>
      <c r="UTW42" s="223"/>
      <c r="UTX42" s="223"/>
      <c r="UTY42" s="223"/>
      <c r="UTZ42" s="223"/>
      <c r="UUA42" s="223"/>
      <c r="UUB42" s="223"/>
      <c r="UUC42" s="223"/>
      <c r="UUD42" s="223"/>
      <c r="UUE42" s="223"/>
      <c r="UUF42" s="223"/>
      <c r="UUG42" s="223"/>
      <c r="UUH42" s="223"/>
      <c r="UUI42" s="223"/>
      <c r="UUJ42" s="223"/>
      <c r="UUK42" s="223"/>
      <c r="UUL42" s="223"/>
      <c r="UUM42" s="223"/>
      <c r="UUN42" s="223"/>
      <c r="UUO42" s="223"/>
      <c r="UUP42" s="223"/>
      <c r="UUQ42" s="223"/>
      <c r="UUR42" s="223"/>
      <c r="UUS42" s="223"/>
      <c r="UUT42" s="223"/>
      <c r="UUU42" s="223"/>
      <c r="UUV42" s="223"/>
      <c r="UUW42" s="223"/>
      <c r="UUX42" s="223"/>
      <c r="UUY42" s="223"/>
      <c r="UUZ42" s="223"/>
      <c r="UVA42" s="223"/>
      <c r="UVB42" s="223"/>
      <c r="UVC42" s="223"/>
      <c r="UVD42" s="223"/>
      <c r="UVE42" s="223"/>
      <c r="UVF42" s="223"/>
      <c r="UVG42" s="223"/>
      <c r="UVH42" s="223"/>
      <c r="UVI42" s="223"/>
      <c r="UVJ42" s="223"/>
      <c r="UVK42" s="223"/>
      <c r="UVL42" s="223"/>
      <c r="UVM42" s="223"/>
      <c r="UVN42" s="223"/>
      <c r="UVO42" s="223"/>
      <c r="UVP42" s="223"/>
      <c r="UVQ42" s="223"/>
      <c r="UVR42" s="223"/>
      <c r="UVS42" s="223"/>
      <c r="UVT42" s="223"/>
      <c r="UVU42" s="223"/>
      <c r="UVV42" s="223"/>
      <c r="UVW42" s="223"/>
      <c r="UVX42" s="223"/>
      <c r="UVY42" s="223"/>
      <c r="UVZ42" s="223"/>
      <c r="UWA42" s="223"/>
      <c r="UWB42" s="223"/>
      <c r="UWC42" s="223"/>
      <c r="UWD42" s="223"/>
      <c r="UWE42" s="223"/>
      <c r="UWF42" s="223"/>
      <c r="UWG42" s="223"/>
      <c r="UWH42" s="223"/>
      <c r="UWI42" s="223"/>
      <c r="UWJ42" s="223"/>
      <c r="UWK42" s="223"/>
      <c r="UWL42" s="223"/>
      <c r="UWM42" s="223"/>
      <c r="UWN42" s="223"/>
      <c r="UWO42" s="223"/>
      <c r="UWP42" s="223"/>
      <c r="UWQ42" s="223"/>
      <c r="UWR42" s="223"/>
      <c r="UWS42" s="223"/>
      <c r="UWT42" s="223"/>
      <c r="UWU42" s="223"/>
      <c r="UWV42" s="223"/>
      <c r="UWW42" s="223"/>
      <c r="UWX42" s="223"/>
      <c r="UWY42" s="223"/>
      <c r="UWZ42" s="223"/>
      <c r="UXA42" s="223"/>
      <c r="UXB42" s="223"/>
      <c r="UXC42" s="223"/>
      <c r="UXD42" s="223"/>
      <c r="UXE42" s="223"/>
      <c r="UXF42" s="223"/>
      <c r="UXG42" s="223"/>
      <c r="UXH42" s="223"/>
      <c r="UXI42" s="223"/>
      <c r="UXJ42" s="223"/>
      <c r="UXK42" s="223"/>
      <c r="UXL42" s="223"/>
      <c r="UXM42" s="223"/>
      <c r="UXN42" s="223"/>
      <c r="UXO42" s="223"/>
      <c r="UXP42" s="223"/>
      <c r="UXQ42" s="223"/>
      <c r="UXR42" s="223"/>
      <c r="UXS42" s="223"/>
      <c r="UXT42" s="223"/>
      <c r="UXU42" s="223"/>
      <c r="UXV42" s="223"/>
      <c r="UXW42" s="223"/>
      <c r="UXX42" s="223"/>
      <c r="UXY42" s="223"/>
      <c r="UXZ42" s="223"/>
      <c r="UYA42" s="223"/>
      <c r="UYB42" s="223"/>
      <c r="UYC42" s="223"/>
      <c r="UYD42" s="223"/>
      <c r="UYE42" s="223"/>
      <c r="UYF42" s="223"/>
      <c r="UYG42" s="223"/>
      <c r="UYH42" s="223"/>
      <c r="UYI42" s="223"/>
      <c r="UYJ42" s="223"/>
      <c r="UYK42" s="223"/>
      <c r="UYL42" s="223"/>
      <c r="UYM42" s="223"/>
      <c r="UYN42" s="223"/>
      <c r="UYO42" s="223"/>
      <c r="UYP42" s="223"/>
      <c r="UYQ42" s="223"/>
      <c r="UYR42" s="223"/>
      <c r="UYS42" s="223"/>
      <c r="UYT42" s="223"/>
      <c r="UYU42" s="223"/>
      <c r="UYV42" s="223"/>
      <c r="UYW42" s="223"/>
      <c r="UYX42" s="223"/>
      <c r="UYY42" s="223"/>
      <c r="UYZ42" s="223"/>
      <c r="UZA42" s="223"/>
      <c r="UZB42" s="223"/>
      <c r="UZC42" s="223"/>
      <c r="UZD42" s="223"/>
      <c r="UZE42" s="223"/>
      <c r="UZF42" s="223"/>
      <c r="UZG42" s="223"/>
      <c r="UZH42" s="223"/>
      <c r="UZI42" s="223"/>
      <c r="UZJ42" s="223"/>
      <c r="UZK42" s="223"/>
      <c r="UZL42" s="223"/>
      <c r="UZM42" s="223"/>
      <c r="UZN42" s="223"/>
      <c r="UZO42" s="223"/>
      <c r="UZP42" s="223"/>
      <c r="UZQ42" s="223"/>
      <c r="UZR42" s="223"/>
      <c r="UZS42" s="223"/>
      <c r="UZT42" s="223"/>
      <c r="UZU42" s="223"/>
      <c r="UZV42" s="223"/>
      <c r="UZW42" s="223"/>
      <c r="UZX42" s="223"/>
      <c r="UZY42" s="223"/>
      <c r="UZZ42" s="223"/>
      <c r="VAA42" s="223"/>
      <c r="VAB42" s="223"/>
      <c r="VAC42" s="223"/>
      <c r="VAD42" s="223"/>
      <c r="VAE42" s="223"/>
      <c r="VAF42" s="223"/>
      <c r="VAG42" s="223"/>
      <c r="VAH42" s="223"/>
      <c r="VAI42" s="223"/>
      <c r="VAJ42" s="223"/>
      <c r="VAK42" s="223"/>
      <c r="VAL42" s="223"/>
      <c r="VAM42" s="223"/>
      <c r="VAN42" s="223"/>
      <c r="VAO42" s="223"/>
      <c r="VAP42" s="223"/>
      <c r="VAQ42" s="223"/>
      <c r="VAR42" s="223"/>
      <c r="VAS42" s="223"/>
      <c r="VAT42" s="223"/>
      <c r="VAU42" s="223"/>
      <c r="VAV42" s="223"/>
      <c r="VAW42" s="223"/>
      <c r="VAX42" s="223"/>
      <c r="VAY42" s="223"/>
      <c r="VAZ42" s="223"/>
      <c r="VBA42" s="223"/>
      <c r="VBB42" s="223"/>
      <c r="VBC42" s="223"/>
      <c r="VBD42" s="223"/>
      <c r="VBE42" s="223"/>
      <c r="VBF42" s="223"/>
      <c r="VBG42" s="223"/>
      <c r="VBH42" s="223"/>
      <c r="VBI42" s="223"/>
      <c r="VBJ42" s="223"/>
      <c r="VBK42" s="223"/>
      <c r="VBL42" s="223"/>
      <c r="VBM42" s="223"/>
      <c r="VBN42" s="223"/>
      <c r="VBO42" s="223"/>
      <c r="VBP42" s="223"/>
      <c r="VBQ42" s="223"/>
      <c r="VBR42" s="223"/>
      <c r="VBS42" s="223"/>
      <c r="VBT42" s="223"/>
      <c r="VBU42" s="223"/>
      <c r="VBV42" s="223"/>
      <c r="VBW42" s="223"/>
      <c r="VBX42" s="223"/>
      <c r="VBY42" s="223"/>
      <c r="VBZ42" s="223"/>
      <c r="VCA42" s="223"/>
      <c r="VCB42" s="223"/>
      <c r="VCC42" s="223"/>
      <c r="VCD42" s="223"/>
      <c r="VCE42" s="223"/>
      <c r="VCF42" s="223"/>
      <c r="VCG42" s="223"/>
      <c r="VCH42" s="223"/>
      <c r="VCI42" s="223"/>
      <c r="VCJ42" s="223"/>
      <c r="VCK42" s="223"/>
      <c r="VCL42" s="223"/>
      <c r="VCM42" s="223"/>
      <c r="VCN42" s="223"/>
      <c r="VCO42" s="223"/>
      <c r="VCP42" s="223"/>
      <c r="VCQ42" s="223"/>
      <c r="VCR42" s="223"/>
      <c r="VCS42" s="223"/>
      <c r="VCT42" s="223"/>
      <c r="VCU42" s="223"/>
      <c r="VCV42" s="223"/>
      <c r="VCW42" s="223"/>
      <c r="VCX42" s="223"/>
      <c r="VCY42" s="223"/>
      <c r="VCZ42" s="223"/>
      <c r="VDA42" s="223"/>
      <c r="VDB42" s="223"/>
      <c r="VDC42" s="223"/>
      <c r="VDD42" s="223"/>
      <c r="VDE42" s="223"/>
      <c r="VDF42" s="223"/>
      <c r="VDG42" s="223"/>
      <c r="VDH42" s="223"/>
      <c r="VDI42" s="223"/>
      <c r="VDJ42" s="223"/>
      <c r="VDK42" s="223"/>
      <c r="VDL42" s="223"/>
      <c r="VDM42" s="223"/>
      <c r="VDN42" s="223"/>
      <c r="VDO42" s="223"/>
      <c r="VDP42" s="223"/>
      <c r="VDQ42" s="223"/>
      <c r="VDR42" s="223"/>
      <c r="VDS42" s="223"/>
      <c r="VDT42" s="223"/>
      <c r="VDU42" s="223"/>
      <c r="VDV42" s="223"/>
      <c r="VDW42" s="223"/>
      <c r="VDX42" s="223"/>
      <c r="VDY42" s="223"/>
      <c r="VDZ42" s="223"/>
      <c r="VEA42" s="223"/>
      <c r="VEB42" s="223"/>
      <c r="VEC42" s="223"/>
      <c r="VED42" s="223"/>
      <c r="VEE42" s="223"/>
      <c r="VEF42" s="223"/>
      <c r="VEG42" s="223"/>
      <c r="VEH42" s="223"/>
      <c r="VEI42" s="223"/>
      <c r="VEJ42" s="223"/>
      <c r="VEK42" s="223"/>
      <c r="VEL42" s="223"/>
      <c r="VEM42" s="223"/>
      <c r="VEN42" s="223"/>
      <c r="VEO42" s="223"/>
      <c r="VEP42" s="223"/>
      <c r="VEQ42" s="223"/>
      <c r="VER42" s="223"/>
      <c r="VES42" s="223"/>
      <c r="VET42" s="223"/>
      <c r="VEU42" s="223"/>
      <c r="VEV42" s="223"/>
      <c r="VEW42" s="223"/>
      <c r="VEX42" s="223"/>
      <c r="VEY42" s="223"/>
      <c r="VEZ42" s="223"/>
      <c r="VFA42" s="223"/>
      <c r="VFB42" s="223"/>
      <c r="VFC42" s="223"/>
      <c r="VFD42" s="223"/>
      <c r="VFE42" s="223"/>
      <c r="VFF42" s="223"/>
      <c r="VFG42" s="223"/>
      <c r="VFH42" s="223"/>
      <c r="VFI42" s="223"/>
      <c r="VFJ42" s="223"/>
      <c r="VFK42" s="223"/>
      <c r="VFL42" s="223"/>
      <c r="VFM42" s="223"/>
      <c r="VFN42" s="223"/>
      <c r="VFO42" s="223"/>
      <c r="VFP42" s="223"/>
      <c r="VFQ42" s="223"/>
      <c r="VFR42" s="223"/>
      <c r="VFS42" s="223"/>
      <c r="VFT42" s="223"/>
      <c r="VFU42" s="223"/>
      <c r="VFV42" s="223"/>
      <c r="VFW42" s="223"/>
      <c r="VFX42" s="223"/>
      <c r="VFY42" s="223"/>
      <c r="VFZ42" s="223"/>
      <c r="VGA42" s="223"/>
      <c r="VGB42" s="223"/>
      <c r="VGC42" s="223"/>
      <c r="VGD42" s="223"/>
      <c r="VGE42" s="223"/>
      <c r="VGF42" s="223"/>
      <c r="VGG42" s="223"/>
      <c r="VGH42" s="223"/>
      <c r="VGI42" s="223"/>
      <c r="VGJ42" s="223"/>
      <c r="VGK42" s="223"/>
      <c r="VGL42" s="223"/>
      <c r="VGM42" s="223"/>
      <c r="VGN42" s="223"/>
      <c r="VGO42" s="223"/>
      <c r="VGP42" s="223"/>
      <c r="VGQ42" s="223"/>
      <c r="VGR42" s="223"/>
      <c r="VGS42" s="223"/>
      <c r="VGT42" s="223"/>
      <c r="VGU42" s="223"/>
      <c r="VGV42" s="223"/>
      <c r="VGW42" s="223"/>
      <c r="VGX42" s="223"/>
      <c r="VGY42" s="223"/>
      <c r="VGZ42" s="223"/>
      <c r="VHA42" s="223"/>
      <c r="VHB42" s="223"/>
      <c r="VHC42" s="223"/>
      <c r="VHD42" s="223"/>
      <c r="VHE42" s="223"/>
      <c r="VHF42" s="223"/>
      <c r="VHG42" s="223"/>
      <c r="VHH42" s="223"/>
      <c r="VHI42" s="223"/>
      <c r="VHJ42" s="223"/>
      <c r="VHK42" s="223"/>
      <c r="VHL42" s="223"/>
      <c r="VHM42" s="223"/>
      <c r="VHN42" s="223"/>
      <c r="VHO42" s="223"/>
      <c r="VHP42" s="223"/>
      <c r="VHQ42" s="223"/>
      <c r="VHR42" s="223"/>
      <c r="VHS42" s="223"/>
      <c r="VHT42" s="223"/>
      <c r="VHU42" s="223"/>
      <c r="VHV42" s="223"/>
      <c r="VHW42" s="223"/>
      <c r="VHX42" s="223"/>
      <c r="VHY42" s="223"/>
      <c r="VHZ42" s="223"/>
      <c r="VIA42" s="223"/>
      <c r="VIB42" s="223"/>
      <c r="VIC42" s="223"/>
      <c r="VID42" s="223"/>
      <c r="VIE42" s="223"/>
      <c r="VIF42" s="223"/>
      <c r="VIG42" s="223"/>
      <c r="VIH42" s="223"/>
      <c r="VII42" s="223"/>
      <c r="VIJ42" s="223"/>
      <c r="VIK42" s="223"/>
      <c r="VIL42" s="223"/>
      <c r="VIM42" s="223"/>
      <c r="VIN42" s="223"/>
      <c r="VIO42" s="223"/>
      <c r="VIP42" s="223"/>
      <c r="VIQ42" s="223"/>
      <c r="VIR42" s="223"/>
      <c r="VIS42" s="223"/>
      <c r="VIT42" s="223"/>
      <c r="VIU42" s="223"/>
      <c r="VIV42" s="223"/>
      <c r="VIW42" s="223"/>
      <c r="VIX42" s="223"/>
      <c r="VIY42" s="223"/>
      <c r="VIZ42" s="223"/>
      <c r="VJA42" s="223"/>
      <c r="VJB42" s="223"/>
      <c r="VJC42" s="223"/>
      <c r="VJD42" s="223"/>
      <c r="VJE42" s="223"/>
      <c r="VJF42" s="223"/>
      <c r="VJG42" s="223"/>
      <c r="VJH42" s="223"/>
      <c r="VJI42" s="223"/>
      <c r="VJJ42" s="223"/>
      <c r="VJK42" s="223"/>
      <c r="VJL42" s="223"/>
      <c r="VJM42" s="223"/>
      <c r="VJN42" s="223"/>
      <c r="VJO42" s="223"/>
      <c r="VJP42" s="223"/>
      <c r="VJQ42" s="223"/>
      <c r="VJR42" s="223"/>
      <c r="VJS42" s="223"/>
      <c r="VJT42" s="223"/>
      <c r="VJU42" s="223"/>
      <c r="VJV42" s="223"/>
      <c r="VJW42" s="223"/>
      <c r="VJX42" s="223"/>
      <c r="VJY42" s="223"/>
      <c r="VJZ42" s="223"/>
      <c r="VKA42" s="223"/>
      <c r="VKB42" s="223"/>
      <c r="VKC42" s="223"/>
      <c r="VKD42" s="223"/>
      <c r="VKE42" s="223"/>
      <c r="VKF42" s="223"/>
      <c r="VKG42" s="223"/>
      <c r="VKH42" s="223"/>
      <c r="VKI42" s="223"/>
      <c r="VKJ42" s="223"/>
      <c r="VKK42" s="223"/>
      <c r="VKL42" s="223"/>
      <c r="VKM42" s="223"/>
      <c r="VKN42" s="223"/>
      <c r="VKO42" s="223"/>
      <c r="VKP42" s="223"/>
      <c r="VKQ42" s="223"/>
      <c r="VKR42" s="223"/>
      <c r="VKS42" s="223"/>
      <c r="VKT42" s="223"/>
      <c r="VKU42" s="223"/>
      <c r="VKV42" s="223"/>
      <c r="VKW42" s="223"/>
      <c r="VKX42" s="223"/>
      <c r="VKY42" s="223"/>
      <c r="VKZ42" s="223"/>
      <c r="VLA42" s="223"/>
      <c r="VLB42" s="223"/>
      <c r="VLC42" s="223"/>
      <c r="VLD42" s="223"/>
      <c r="VLE42" s="223"/>
      <c r="VLF42" s="223"/>
      <c r="VLG42" s="223"/>
      <c r="VLH42" s="223"/>
      <c r="VLI42" s="223"/>
      <c r="VLJ42" s="223"/>
      <c r="VLK42" s="223"/>
      <c r="VLL42" s="223"/>
      <c r="VLM42" s="223"/>
      <c r="VLN42" s="223"/>
      <c r="VLO42" s="223"/>
      <c r="VLP42" s="223"/>
      <c r="VLQ42" s="223"/>
      <c r="VLR42" s="223"/>
      <c r="VLS42" s="223"/>
      <c r="VLT42" s="223"/>
      <c r="VLU42" s="223"/>
      <c r="VLV42" s="223"/>
      <c r="VLW42" s="223"/>
      <c r="VLX42" s="223"/>
      <c r="VLY42" s="223"/>
      <c r="VLZ42" s="223"/>
      <c r="VMA42" s="223"/>
      <c r="VMB42" s="223"/>
      <c r="VMC42" s="223"/>
      <c r="VMD42" s="223"/>
      <c r="VME42" s="223"/>
      <c r="VMF42" s="223"/>
      <c r="VMG42" s="223"/>
      <c r="VMH42" s="223"/>
      <c r="VMI42" s="223"/>
      <c r="VMJ42" s="223"/>
      <c r="VMK42" s="223"/>
      <c r="VML42" s="223"/>
      <c r="VMM42" s="223"/>
      <c r="VMN42" s="223"/>
      <c r="VMO42" s="223"/>
      <c r="VMP42" s="223"/>
      <c r="VMQ42" s="223"/>
      <c r="VMR42" s="223"/>
      <c r="VMS42" s="223"/>
      <c r="VMT42" s="223"/>
      <c r="VMU42" s="223"/>
      <c r="VMV42" s="223"/>
      <c r="VMW42" s="223"/>
      <c r="VMX42" s="223"/>
      <c r="VMY42" s="223"/>
      <c r="VMZ42" s="223"/>
      <c r="VNA42" s="223"/>
      <c r="VNB42" s="223"/>
      <c r="VNC42" s="223"/>
      <c r="VND42" s="223"/>
      <c r="VNE42" s="223"/>
      <c r="VNF42" s="223"/>
      <c r="VNG42" s="223"/>
      <c r="VNH42" s="223"/>
      <c r="VNI42" s="223"/>
      <c r="VNJ42" s="223"/>
      <c r="VNK42" s="223"/>
      <c r="VNL42" s="223"/>
      <c r="VNM42" s="223"/>
      <c r="VNN42" s="223"/>
      <c r="VNO42" s="223"/>
      <c r="VNP42" s="223"/>
      <c r="VNQ42" s="223"/>
      <c r="VNR42" s="223"/>
      <c r="VNS42" s="223"/>
      <c r="VNT42" s="223"/>
      <c r="VNU42" s="223"/>
      <c r="VNV42" s="223"/>
      <c r="VNW42" s="223"/>
      <c r="VNX42" s="223"/>
      <c r="VNY42" s="223"/>
      <c r="VNZ42" s="223"/>
      <c r="VOA42" s="223"/>
      <c r="VOB42" s="223"/>
      <c r="VOC42" s="223"/>
      <c r="VOD42" s="223"/>
      <c r="VOE42" s="223"/>
      <c r="VOF42" s="223"/>
      <c r="VOG42" s="223"/>
      <c r="VOH42" s="223"/>
      <c r="VOI42" s="223"/>
      <c r="VOJ42" s="223"/>
      <c r="VOK42" s="223"/>
      <c r="VOL42" s="223"/>
      <c r="VOM42" s="223"/>
      <c r="VON42" s="223"/>
      <c r="VOO42" s="223"/>
      <c r="VOP42" s="223"/>
      <c r="VOQ42" s="223"/>
      <c r="VOR42" s="223"/>
      <c r="VOS42" s="223"/>
      <c r="VOT42" s="223"/>
      <c r="VOU42" s="223"/>
      <c r="VOV42" s="223"/>
      <c r="VOW42" s="223"/>
      <c r="VOX42" s="223"/>
      <c r="VOY42" s="223"/>
      <c r="VOZ42" s="223"/>
      <c r="VPA42" s="223"/>
      <c r="VPB42" s="223"/>
      <c r="VPC42" s="223"/>
      <c r="VPD42" s="223"/>
      <c r="VPE42" s="223"/>
      <c r="VPF42" s="223"/>
      <c r="VPG42" s="223"/>
      <c r="VPH42" s="223"/>
      <c r="VPI42" s="223"/>
      <c r="VPJ42" s="223"/>
      <c r="VPK42" s="223"/>
      <c r="VPL42" s="223"/>
      <c r="VPM42" s="223"/>
      <c r="VPN42" s="223"/>
      <c r="VPO42" s="223"/>
      <c r="VPP42" s="223"/>
      <c r="VPQ42" s="223"/>
      <c r="VPR42" s="223"/>
      <c r="VPS42" s="223"/>
      <c r="VPT42" s="223"/>
      <c r="VPU42" s="223"/>
      <c r="VPV42" s="223"/>
      <c r="VPW42" s="223"/>
      <c r="VPX42" s="223"/>
      <c r="VPY42" s="223"/>
      <c r="VPZ42" s="223"/>
      <c r="VQA42" s="223"/>
      <c r="VQB42" s="223"/>
      <c r="VQC42" s="223"/>
      <c r="VQD42" s="223"/>
      <c r="VQE42" s="223"/>
      <c r="VQF42" s="223"/>
      <c r="VQG42" s="223"/>
      <c r="VQH42" s="223"/>
      <c r="VQI42" s="223"/>
      <c r="VQJ42" s="223"/>
      <c r="VQK42" s="223"/>
      <c r="VQL42" s="223"/>
      <c r="VQM42" s="223"/>
      <c r="VQN42" s="223"/>
      <c r="VQO42" s="223"/>
      <c r="VQP42" s="223"/>
      <c r="VQQ42" s="223"/>
      <c r="VQR42" s="223"/>
      <c r="VQS42" s="223"/>
      <c r="VQT42" s="223"/>
      <c r="VQU42" s="223"/>
      <c r="VQV42" s="223"/>
      <c r="VQW42" s="223"/>
      <c r="VQX42" s="223"/>
      <c r="VQY42" s="223"/>
      <c r="VQZ42" s="223"/>
      <c r="VRA42" s="223"/>
      <c r="VRB42" s="223"/>
      <c r="VRC42" s="223"/>
      <c r="VRD42" s="223"/>
      <c r="VRE42" s="223"/>
      <c r="VRF42" s="223"/>
      <c r="VRG42" s="223"/>
      <c r="VRH42" s="223"/>
      <c r="VRI42" s="223"/>
      <c r="VRJ42" s="223"/>
      <c r="VRK42" s="223"/>
      <c r="VRL42" s="223"/>
      <c r="VRM42" s="223"/>
      <c r="VRN42" s="223"/>
      <c r="VRO42" s="223"/>
      <c r="VRP42" s="223"/>
      <c r="VRQ42" s="223"/>
      <c r="VRR42" s="223"/>
      <c r="VRS42" s="223"/>
      <c r="VRT42" s="223"/>
      <c r="VRU42" s="223"/>
      <c r="VRV42" s="223"/>
      <c r="VRW42" s="223"/>
      <c r="VRX42" s="223"/>
      <c r="VRY42" s="223"/>
      <c r="VRZ42" s="223"/>
      <c r="VSA42" s="223"/>
      <c r="VSB42" s="223"/>
      <c r="VSC42" s="223"/>
      <c r="VSD42" s="223"/>
      <c r="VSE42" s="223"/>
      <c r="VSF42" s="223"/>
      <c r="VSG42" s="223"/>
      <c r="VSH42" s="223"/>
      <c r="VSI42" s="223"/>
      <c r="VSJ42" s="223"/>
      <c r="VSK42" s="223"/>
      <c r="VSL42" s="223"/>
      <c r="VSM42" s="223"/>
      <c r="VSN42" s="223"/>
      <c r="VSO42" s="223"/>
      <c r="VSP42" s="223"/>
      <c r="VSQ42" s="223"/>
      <c r="VSR42" s="223"/>
      <c r="VSS42" s="223"/>
      <c r="VST42" s="223"/>
      <c r="VSU42" s="223"/>
      <c r="VSV42" s="223"/>
      <c r="VSW42" s="223"/>
      <c r="VSX42" s="223"/>
      <c r="VSY42" s="223"/>
      <c r="VSZ42" s="223"/>
      <c r="VTA42" s="223"/>
      <c r="VTB42" s="223"/>
      <c r="VTC42" s="223"/>
      <c r="VTD42" s="223"/>
      <c r="VTE42" s="223"/>
      <c r="VTF42" s="223"/>
      <c r="VTG42" s="223"/>
      <c r="VTH42" s="223"/>
      <c r="VTI42" s="223"/>
      <c r="VTJ42" s="223"/>
      <c r="VTK42" s="223"/>
      <c r="VTL42" s="223"/>
      <c r="VTM42" s="223"/>
      <c r="VTN42" s="223"/>
      <c r="VTO42" s="223"/>
      <c r="VTP42" s="223"/>
      <c r="VTQ42" s="223"/>
      <c r="VTR42" s="223"/>
      <c r="VTS42" s="223"/>
      <c r="VTT42" s="223"/>
      <c r="VTU42" s="223"/>
      <c r="VTV42" s="223"/>
      <c r="VTW42" s="223"/>
      <c r="VTX42" s="223"/>
      <c r="VTY42" s="223"/>
      <c r="VTZ42" s="223"/>
      <c r="VUA42" s="223"/>
      <c r="VUB42" s="223"/>
      <c r="VUC42" s="223"/>
      <c r="VUD42" s="223"/>
      <c r="VUE42" s="223"/>
      <c r="VUF42" s="223"/>
      <c r="VUG42" s="223"/>
      <c r="VUH42" s="223"/>
      <c r="VUI42" s="223"/>
      <c r="VUJ42" s="223"/>
      <c r="VUK42" s="223"/>
      <c r="VUL42" s="223"/>
      <c r="VUM42" s="223"/>
      <c r="VUN42" s="223"/>
      <c r="VUO42" s="223"/>
      <c r="VUP42" s="223"/>
      <c r="VUQ42" s="223"/>
      <c r="VUR42" s="223"/>
      <c r="VUS42" s="223"/>
      <c r="VUT42" s="223"/>
      <c r="VUU42" s="223"/>
      <c r="VUV42" s="223"/>
      <c r="VUW42" s="223"/>
      <c r="VUX42" s="223"/>
      <c r="VUY42" s="223"/>
      <c r="VUZ42" s="223"/>
      <c r="VVA42" s="223"/>
      <c r="VVB42" s="223"/>
      <c r="VVC42" s="223"/>
      <c r="VVD42" s="223"/>
      <c r="VVE42" s="223"/>
      <c r="VVF42" s="223"/>
      <c r="VVG42" s="223"/>
      <c r="VVH42" s="223"/>
      <c r="VVI42" s="223"/>
      <c r="VVJ42" s="223"/>
      <c r="VVK42" s="223"/>
      <c r="VVL42" s="223"/>
      <c r="VVM42" s="223"/>
      <c r="VVN42" s="223"/>
      <c r="VVO42" s="223"/>
      <c r="VVP42" s="223"/>
      <c r="VVQ42" s="223"/>
      <c r="VVR42" s="223"/>
      <c r="VVS42" s="223"/>
      <c r="VVT42" s="223"/>
      <c r="VVU42" s="223"/>
      <c r="VVV42" s="223"/>
      <c r="VVW42" s="223"/>
      <c r="VVX42" s="223"/>
      <c r="VVY42" s="223"/>
      <c r="VVZ42" s="223"/>
      <c r="VWA42" s="223"/>
      <c r="VWB42" s="223"/>
      <c r="VWC42" s="223"/>
      <c r="VWD42" s="223"/>
      <c r="VWE42" s="223"/>
      <c r="VWF42" s="223"/>
      <c r="VWG42" s="223"/>
      <c r="VWH42" s="223"/>
      <c r="VWI42" s="223"/>
      <c r="VWJ42" s="223"/>
      <c r="VWK42" s="223"/>
      <c r="VWL42" s="223"/>
      <c r="VWM42" s="223"/>
      <c r="VWN42" s="223"/>
      <c r="VWO42" s="223"/>
      <c r="VWP42" s="223"/>
      <c r="VWQ42" s="223"/>
      <c r="VWR42" s="223"/>
      <c r="VWS42" s="223"/>
      <c r="VWT42" s="223"/>
      <c r="VWU42" s="223"/>
      <c r="VWV42" s="223"/>
      <c r="VWW42" s="223"/>
      <c r="VWX42" s="223"/>
      <c r="VWY42" s="223"/>
      <c r="VWZ42" s="223"/>
      <c r="VXA42" s="223"/>
      <c r="VXB42" s="223"/>
      <c r="VXC42" s="223"/>
      <c r="VXD42" s="223"/>
      <c r="VXE42" s="223"/>
      <c r="VXF42" s="223"/>
      <c r="VXG42" s="223"/>
      <c r="VXH42" s="223"/>
      <c r="VXI42" s="223"/>
      <c r="VXJ42" s="223"/>
      <c r="VXK42" s="223"/>
      <c r="VXL42" s="223"/>
      <c r="VXM42" s="223"/>
      <c r="VXN42" s="223"/>
      <c r="VXO42" s="223"/>
      <c r="VXP42" s="223"/>
      <c r="VXQ42" s="223"/>
      <c r="VXR42" s="223"/>
      <c r="VXS42" s="223"/>
      <c r="VXT42" s="223"/>
      <c r="VXU42" s="223"/>
      <c r="VXV42" s="223"/>
      <c r="VXW42" s="223"/>
      <c r="VXX42" s="223"/>
      <c r="VXY42" s="223"/>
      <c r="VXZ42" s="223"/>
      <c r="VYA42" s="223"/>
      <c r="VYB42" s="223"/>
      <c r="VYC42" s="223"/>
      <c r="VYD42" s="223"/>
      <c r="VYE42" s="223"/>
      <c r="VYF42" s="223"/>
      <c r="VYG42" s="223"/>
      <c r="VYH42" s="223"/>
      <c r="VYI42" s="223"/>
      <c r="VYJ42" s="223"/>
      <c r="VYK42" s="223"/>
      <c r="VYL42" s="223"/>
      <c r="VYM42" s="223"/>
      <c r="VYN42" s="223"/>
      <c r="VYO42" s="223"/>
      <c r="VYP42" s="223"/>
      <c r="VYQ42" s="223"/>
      <c r="VYR42" s="223"/>
      <c r="VYS42" s="223"/>
      <c r="VYT42" s="223"/>
      <c r="VYU42" s="223"/>
      <c r="VYV42" s="223"/>
      <c r="VYW42" s="223"/>
      <c r="VYX42" s="223"/>
      <c r="VYY42" s="223"/>
      <c r="VYZ42" s="223"/>
      <c r="VZA42" s="223"/>
      <c r="VZB42" s="223"/>
      <c r="VZC42" s="223"/>
      <c r="VZD42" s="223"/>
      <c r="VZE42" s="223"/>
      <c r="VZF42" s="223"/>
      <c r="VZG42" s="223"/>
      <c r="VZH42" s="223"/>
      <c r="VZI42" s="223"/>
      <c r="VZJ42" s="223"/>
      <c r="VZK42" s="223"/>
      <c r="VZL42" s="223"/>
      <c r="VZM42" s="223"/>
      <c r="VZN42" s="223"/>
      <c r="VZO42" s="223"/>
      <c r="VZP42" s="223"/>
      <c r="VZQ42" s="223"/>
      <c r="VZR42" s="223"/>
      <c r="VZS42" s="223"/>
      <c r="VZT42" s="223"/>
      <c r="VZU42" s="223"/>
      <c r="VZV42" s="223"/>
      <c r="VZW42" s="223"/>
      <c r="VZX42" s="223"/>
      <c r="VZY42" s="223"/>
      <c r="VZZ42" s="223"/>
      <c r="WAA42" s="223"/>
      <c r="WAB42" s="223"/>
      <c r="WAC42" s="223"/>
      <c r="WAD42" s="223"/>
      <c r="WAE42" s="223"/>
      <c r="WAF42" s="223"/>
      <c r="WAG42" s="223"/>
      <c r="WAH42" s="223"/>
      <c r="WAI42" s="223"/>
      <c r="WAJ42" s="223"/>
      <c r="WAK42" s="223"/>
      <c r="WAL42" s="223"/>
      <c r="WAM42" s="223"/>
      <c r="WAN42" s="223"/>
      <c r="WAO42" s="223"/>
      <c r="WAP42" s="223"/>
      <c r="WAQ42" s="223"/>
      <c r="WAR42" s="223"/>
      <c r="WAS42" s="223"/>
      <c r="WAT42" s="223"/>
      <c r="WAU42" s="223"/>
      <c r="WAV42" s="223"/>
      <c r="WAW42" s="223"/>
      <c r="WAX42" s="223"/>
      <c r="WAY42" s="223"/>
      <c r="WAZ42" s="223"/>
      <c r="WBA42" s="223"/>
      <c r="WBB42" s="223"/>
      <c r="WBC42" s="223"/>
      <c r="WBD42" s="223"/>
      <c r="WBE42" s="223"/>
      <c r="WBF42" s="223"/>
      <c r="WBG42" s="223"/>
      <c r="WBH42" s="223"/>
      <c r="WBI42" s="223"/>
      <c r="WBJ42" s="223"/>
      <c r="WBK42" s="223"/>
      <c r="WBL42" s="223"/>
      <c r="WBM42" s="223"/>
      <c r="WBN42" s="223"/>
      <c r="WBO42" s="223"/>
      <c r="WBP42" s="223"/>
      <c r="WBQ42" s="223"/>
      <c r="WBR42" s="223"/>
      <c r="WBS42" s="223"/>
      <c r="WBT42" s="223"/>
      <c r="WBU42" s="223"/>
      <c r="WBV42" s="223"/>
      <c r="WBW42" s="223"/>
      <c r="WBX42" s="223"/>
      <c r="WBY42" s="223"/>
      <c r="WBZ42" s="223"/>
      <c r="WCA42" s="223"/>
      <c r="WCB42" s="223"/>
      <c r="WCC42" s="223"/>
      <c r="WCD42" s="223"/>
      <c r="WCE42" s="223"/>
      <c r="WCF42" s="223"/>
      <c r="WCG42" s="223"/>
      <c r="WCH42" s="223"/>
      <c r="WCI42" s="223"/>
      <c r="WCJ42" s="223"/>
      <c r="WCK42" s="223"/>
      <c r="WCL42" s="223"/>
      <c r="WCM42" s="223"/>
      <c r="WCN42" s="223"/>
      <c r="WCO42" s="223"/>
      <c r="WCP42" s="223"/>
      <c r="WCQ42" s="223"/>
      <c r="WCR42" s="223"/>
      <c r="WCS42" s="223"/>
      <c r="WCT42" s="223"/>
      <c r="WCU42" s="223"/>
      <c r="WCV42" s="223"/>
      <c r="WCW42" s="223"/>
      <c r="WCX42" s="223"/>
      <c r="WCY42" s="223"/>
      <c r="WCZ42" s="223"/>
      <c r="WDA42" s="223"/>
      <c r="WDB42" s="223"/>
      <c r="WDC42" s="223"/>
      <c r="WDD42" s="223"/>
      <c r="WDE42" s="223"/>
      <c r="WDF42" s="223"/>
      <c r="WDG42" s="223"/>
      <c r="WDH42" s="223"/>
      <c r="WDI42" s="223"/>
      <c r="WDJ42" s="223"/>
      <c r="WDK42" s="223"/>
      <c r="WDL42" s="223"/>
      <c r="WDM42" s="223"/>
      <c r="WDN42" s="223"/>
      <c r="WDO42" s="223"/>
      <c r="WDP42" s="223"/>
      <c r="WDQ42" s="223"/>
      <c r="WDR42" s="223"/>
      <c r="WDS42" s="223"/>
      <c r="WDT42" s="223"/>
      <c r="WDU42" s="223"/>
      <c r="WDV42" s="223"/>
      <c r="WDW42" s="223"/>
      <c r="WDX42" s="223"/>
      <c r="WDY42" s="223"/>
      <c r="WDZ42" s="223"/>
      <c r="WEA42" s="223"/>
      <c r="WEB42" s="223"/>
      <c r="WEC42" s="223"/>
      <c r="WED42" s="223"/>
      <c r="WEE42" s="223"/>
      <c r="WEF42" s="223"/>
      <c r="WEG42" s="223"/>
      <c r="WEH42" s="223"/>
      <c r="WEI42" s="223"/>
      <c r="WEJ42" s="223"/>
      <c r="WEK42" s="223"/>
      <c r="WEL42" s="223"/>
      <c r="WEM42" s="223"/>
      <c r="WEN42" s="223"/>
      <c r="WEO42" s="223"/>
      <c r="WEP42" s="223"/>
      <c r="WEQ42" s="223"/>
      <c r="WER42" s="223"/>
      <c r="WES42" s="223"/>
      <c r="WET42" s="223"/>
      <c r="WEU42" s="223"/>
      <c r="WEV42" s="223"/>
      <c r="WEW42" s="223"/>
      <c r="WEX42" s="223"/>
      <c r="WEY42" s="223"/>
      <c r="WEZ42" s="223"/>
      <c r="WFA42" s="223"/>
      <c r="WFB42" s="223"/>
      <c r="WFC42" s="223"/>
      <c r="WFD42" s="223"/>
      <c r="WFE42" s="223"/>
      <c r="WFF42" s="223"/>
      <c r="WFG42" s="223"/>
      <c r="WFH42" s="223"/>
      <c r="WFI42" s="223"/>
      <c r="WFJ42" s="223"/>
      <c r="WFK42" s="223"/>
      <c r="WFL42" s="223"/>
      <c r="WFM42" s="223"/>
      <c r="WFN42" s="223"/>
      <c r="WFO42" s="223"/>
      <c r="WFP42" s="223"/>
      <c r="WFQ42" s="223"/>
      <c r="WFR42" s="223"/>
      <c r="WFS42" s="223"/>
      <c r="WFT42" s="223"/>
      <c r="WFU42" s="223"/>
      <c r="WFV42" s="223"/>
      <c r="WFW42" s="223"/>
      <c r="WFX42" s="223"/>
      <c r="WFY42" s="223"/>
      <c r="WFZ42" s="223"/>
      <c r="WGA42" s="223"/>
      <c r="WGB42" s="223"/>
      <c r="WGC42" s="223"/>
      <c r="WGD42" s="223"/>
      <c r="WGE42" s="223"/>
      <c r="WGF42" s="223"/>
      <c r="WGG42" s="223"/>
      <c r="WGH42" s="223"/>
      <c r="WGI42" s="223"/>
      <c r="WGJ42" s="223"/>
      <c r="WGK42" s="223"/>
      <c r="WGL42" s="223"/>
      <c r="WGM42" s="223"/>
      <c r="WGN42" s="223"/>
      <c r="WGO42" s="223"/>
      <c r="WGP42" s="223"/>
      <c r="WGQ42" s="223"/>
      <c r="WGR42" s="223"/>
      <c r="WGS42" s="223"/>
      <c r="WGT42" s="223"/>
      <c r="WGU42" s="223"/>
      <c r="WGV42" s="223"/>
      <c r="WGW42" s="223"/>
      <c r="WGX42" s="223"/>
      <c r="WGY42" s="223"/>
      <c r="WGZ42" s="223"/>
      <c r="WHA42" s="223"/>
      <c r="WHB42" s="223"/>
      <c r="WHC42" s="223"/>
      <c r="WHD42" s="223"/>
      <c r="WHE42" s="223"/>
      <c r="WHF42" s="223"/>
      <c r="WHG42" s="223"/>
      <c r="WHH42" s="223"/>
      <c r="WHI42" s="223"/>
      <c r="WHJ42" s="223"/>
      <c r="WHK42" s="223"/>
      <c r="WHL42" s="223"/>
      <c r="WHM42" s="223"/>
      <c r="WHN42" s="223"/>
      <c r="WHO42" s="223"/>
      <c r="WHP42" s="223"/>
      <c r="WHQ42" s="223"/>
      <c r="WHR42" s="223"/>
      <c r="WHS42" s="223"/>
      <c r="WHT42" s="223"/>
      <c r="WHU42" s="223"/>
      <c r="WHV42" s="223"/>
      <c r="WHW42" s="223"/>
      <c r="WHX42" s="223"/>
      <c r="WHY42" s="223"/>
      <c r="WHZ42" s="223"/>
      <c r="WIA42" s="223"/>
      <c r="WIB42" s="223"/>
      <c r="WIC42" s="223"/>
      <c r="WID42" s="223"/>
      <c r="WIE42" s="223"/>
      <c r="WIF42" s="223"/>
      <c r="WIG42" s="223"/>
      <c r="WIH42" s="223"/>
      <c r="WII42" s="223"/>
      <c r="WIJ42" s="223"/>
      <c r="WIK42" s="223"/>
      <c r="WIL42" s="223"/>
      <c r="WIM42" s="223"/>
      <c r="WIN42" s="223"/>
      <c r="WIO42" s="223"/>
      <c r="WIP42" s="223"/>
      <c r="WIQ42" s="223"/>
      <c r="WIR42" s="223"/>
      <c r="WIS42" s="223"/>
      <c r="WIT42" s="223"/>
      <c r="WIU42" s="223"/>
      <c r="WIV42" s="223"/>
      <c r="WIW42" s="223"/>
      <c r="WIX42" s="223"/>
      <c r="WIY42" s="223"/>
      <c r="WIZ42" s="223"/>
      <c r="WJA42" s="223"/>
      <c r="WJB42" s="223"/>
      <c r="WJC42" s="223"/>
      <c r="WJD42" s="223"/>
      <c r="WJE42" s="223"/>
      <c r="WJF42" s="223"/>
      <c r="WJG42" s="223"/>
      <c r="WJH42" s="223"/>
      <c r="WJI42" s="223"/>
      <c r="WJJ42" s="223"/>
      <c r="WJK42" s="223"/>
      <c r="WJL42" s="223"/>
      <c r="WJM42" s="223"/>
      <c r="WJN42" s="223"/>
      <c r="WJO42" s="223"/>
      <c r="WJP42" s="223"/>
      <c r="WJQ42" s="223"/>
      <c r="WJR42" s="223"/>
      <c r="WJS42" s="223"/>
      <c r="WJT42" s="223"/>
      <c r="WJU42" s="223"/>
      <c r="WJV42" s="223"/>
      <c r="WJW42" s="223"/>
      <c r="WJX42" s="223"/>
      <c r="WJY42" s="223"/>
      <c r="WJZ42" s="223"/>
      <c r="WKA42" s="223"/>
      <c r="WKB42" s="223"/>
      <c r="WKC42" s="223"/>
      <c r="WKD42" s="223"/>
      <c r="WKE42" s="223"/>
      <c r="WKF42" s="223"/>
      <c r="WKG42" s="223"/>
      <c r="WKH42" s="223"/>
      <c r="WKI42" s="223"/>
      <c r="WKJ42" s="223"/>
      <c r="WKK42" s="223"/>
      <c r="WKL42" s="223"/>
      <c r="WKM42" s="223"/>
      <c r="WKN42" s="223"/>
      <c r="WKO42" s="223"/>
      <c r="WKP42" s="223"/>
      <c r="WKQ42" s="223"/>
      <c r="WKR42" s="223"/>
      <c r="WKS42" s="223"/>
      <c r="WKT42" s="223"/>
      <c r="WKU42" s="223"/>
      <c r="WKV42" s="223"/>
      <c r="WKW42" s="223"/>
      <c r="WKX42" s="223"/>
      <c r="WKY42" s="223"/>
      <c r="WKZ42" s="223"/>
      <c r="WLA42" s="223"/>
      <c r="WLB42" s="223"/>
      <c r="WLC42" s="223"/>
      <c r="WLD42" s="223"/>
      <c r="WLE42" s="223"/>
      <c r="WLF42" s="223"/>
      <c r="WLG42" s="223"/>
      <c r="WLH42" s="223"/>
      <c r="WLI42" s="223"/>
      <c r="WLJ42" s="223"/>
      <c r="WLK42" s="223"/>
      <c r="WLL42" s="223"/>
      <c r="WLM42" s="223"/>
      <c r="WLN42" s="223"/>
      <c r="WLO42" s="223"/>
      <c r="WLP42" s="223"/>
      <c r="WLQ42" s="223"/>
      <c r="WLR42" s="223"/>
      <c r="WLS42" s="223"/>
      <c r="WLT42" s="223"/>
      <c r="WLU42" s="223"/>
      <c r="WLV42" s="223"/>
      <c r="WLW42" s="223"/>
      <c r="WLX42" s="223"/>
      <c r="WLY42" s="223"/>
      <c r="WLZ42" s="223"/>
      <c r="WMA42" s="223"/>
      <c r="WMB42" s="223"/>
      <c r="WMC42" s="223"/>
      <c r="WMD42" s="223"/>
      <c r="WME42" s="223"/>
      <c r="WMF42" s="223"/>
      <c r="WMG42" s="223"/>
      <c r="WMH42" s="223"/>
      <c r="WMI42" s="223"/>
      <c r="WMJ42" s="223"/>
      <c r="WMK42" s="223"/>
      <c r="WML42" s="223"/>
      <c r="WMM42" s="223"/>
      <c r="WMN42" s="223"/>
      <c r="WMO42" s="223"/>
      <c r="WMP42" s="223"/>
      <c r="WMQ42" s="223"/>
      <c r="WMR42" s="223"/>
      <c r="WMS42" s="223"/>
      <c r="WMT42" s="223"/>
      <c r="WMU42" s="223"/>
      <c r="WMV42" s="223"/>
      <c r="WMW42" s="223"/>
      <c r="WMX42" s="223"/>
      <c r="WMY42" s="223"/>
      <c r="WMZ42" s="223"/>
      <c r="WNA42" s="223"/>
      <c r="WNB42" s="223"/>
      <c r="WNC42" s="223"/>
      <c r="WND42" s="223"/>
      <c r="WNE42" s="223"/>
      <c r="WNF42" s="223"/>
      <c r="WNG42" s="223"/>
      <c r="WNH42" s="223"/>
      <c r="WNI42" s="223"/>
      <c r="WNJ42" s="223"/>
      <c r="WNK42" s="223"/>
      <c r="WNL42" s="223"/>
      <c r="WNM42" s="223"/>
      <c r="WNN42" s="223"/>
      <c r="WNO42" s="223"/>
      <c r="WNP42" s="223"/>
      <c r="WNQ42" s="223"/>
      <c r="WNR42" s="223"/>
      <c r="WNS42" s="223"/>
      <c r="WNT42" s="223"/>
      <c r="WNU42" s="223"/>
      <c r="WNV42" s="223"/>
      <c r="WNW42" s="223"/>
      <c r="WNX42" s="223"/>
      <c r="WNY42" s="223"/>
      <c r="WNZ42" s="223"/>
      <c r="WOA42" s="223"/>
      <c r="WOB42" s="223"/>
      <c r="WOC42" s="223"/>
      <c r="WOD42" s="223"/>
      <c r="WOE42" s="223"/>
      <c r="WOF42" s="223"/>
      <c r="WOG42" s="223"/>
      <c r="WOH42" s="223"/>
      <c r="WOI42" s="223"/>
      <c r="WOJ42" s="223"/>
      <c r="WOK42" s="223"/>
      <c r="WOL42" s="223"/>
      <c r="WOM42" s="223"/>
      <c r="WON42" s="223"/>
      <c r="WOO42" s="223"/>
      <c r="WOP42" s="223"/>
      <c r="WOQ42" s="223"/>
      <c r="WOR42" s="223"/>
      <c r="WOS42" s="223"/>
      <c r="WOT42" s="223"/>
      <c r="WOU42" s="223"/>
      <c r="WOV42" s="223"/>
      <c r="WOW42" s="223"/>
      <c r="WOX42" s="223"/>
      <c r="WOY42" s="223"/>
      <c r="WOZ42" s="223"/>
      <c r="WPA42" s="223"/>
      <c r="WPB42" s="223"/>
      <c r="WPC42" s="223"/>
      <c r="WPD42" s="223"/>
      <c r="WPE42" s="223"/>
      <c r="WPF42" s="223"/>
      <c r="WPG42" s="223"/>
      <c r="WPH42" s="223"/>
      <c r="WPI42" s="223"/>
      <c r="WPJ42" s="223"/>
      <c r="WPK42" s="223"/>
      <c r="WPL42" s="223"/>
      <c r="WPM42" s="223"/>
      <c r="WPN42" s="223"/>
      <c r="WPO42" s="223"/>
      <c r="WPP42" s="223"/>
      <c r="WPQ42" s="223"/>
      <c r="WPR42" s="223"/>
      <c r="WPS42" s="223"/>
      <c r="WPT42" s="223"/>
      <c r="WPU42" s="223"/>
      <c r="WPV42" s="223"/>
      <c r="WPW42" s="223"/>
      <c r="WPX42" s="223"/>
      <c r="WPY42" s="223"/>
      <c r="WPZ42" s="223"/>
      <c r="WQA42" s="223"/>
      <c r="WQB42" s="223"/>
      <c r="WQC42" s="223"/>
      <c r="WQD42" s="223"/>
      <c r="WQE42" s="223"/>
      <c r="WQF42" s="223"/>
      <c r="WQG42" s="223"/>
      <c r="WQH42" s="223"/>
      <c r="WQI42" s="223"/>
      <c r="WQJ42" s="223"/>
      <c r="WQK42" s="223"/>
      <c r="WQL42" s="223"/>
      <c r="WQM42" s="223"/>
      <c r="WQN42" s="223"/>
      <c r="WQO42" s="223"/>
      <c r="WQP42" s="223"/>
      <c r="WQQ42" s="223"/>
      <c r="WQR42" s="223"/>
      <c r="WQS42" s="223"/>
      <c r="WQT42" s="223"/>
      <c r="WQU42" s="223"/>
      <c r="WQV42" s="223"/>
      <c r="WQW42" s="223"/>
      <c r="WQX42" s="223"/>
      <c r="WQY42" s="223"/>
      <c r="WQZ42" s="223"/>
      <c r="WRA42" s="223"/>
      <c r="WRB42" s="223"/>
      <c r="WRC42" s="223"/>
      <c r="WRD42" s="223"/>
      <c r="WRE42" s="223"/>
      <c r="WRF42" s="223"/>
      <c r="WRG42" s="223"/>
      <c r="WRH42" s="223"/>
      <c r="WRI42" s="223"/>
      <c r="WRJ42" s="223"/>
      <c r="WRK42" s="223"/>
      <c r="WRL42" s="223"/>
      <c r="WRM42" s="223"/>
      <c r="WRN42" s="223"/>
      <c r="WRO42" s="223"/>
      <c r="WRP42" s="223"/>
      <c r="WRQ42" s="223"/>
      <c r="WRR42" s="223"/>
      <c r="WRS42" s="223"/>
      <c r="WRT42" s="223"/>
      <c r="WRU42" s="223"/>
      <c r="WRV42" s="223"/>
      <c r="WRW42" s="223"/>
      <c r="WRX42" s="223"/>
      <c r="WRY42" s="223"/>
      <c r="WRZ42" s="223"/>
      <c r="WSA42" s="223"/>
      <c r="WSB42" s="223"/>
      <c r="WSC42" s="223"/>
      <c r="WSD42" s="223"/>
      <c r="WSE42" s="223"/>
      <c r="WSF42" s="223"/>
      <c r="WSG42" s="223"/>
      <c r="WSH42" s="223"/>
      <c r="WSI42" s="223"/>
      <c r="WSJ42" s="223"/>
      <c r="WSK42" s="223"/>
      <c r="WSL42" s="223"/>
      <c r="WSM42" s="223"/>
      <c r="WSN42" s="223"/>
      <c r="WSO42" s="223"/>
      <c r="WSP42" s="223"/>
      <c r="WSQ42" s="223"/>
      <c r="WSR42" s="223"/>
      <c r="WSS42" s="223"/>
      <c r="WST42" s="223"/>
      <c r="WSU42" s="223"/>
      <c r="WSV42" s="223"/>
      <c r="WSW42" s="223"/>
      <c r="WSX42" s="223"/>
      <c r="WSY42" s="223"/>
      <c r="WSZ42" s="223"/>
      <c r="WTA42" s="223"/>
      <c r="WTB42" s="223"/>
      <c r="WTC42" s="223"/>
      <c r="WTD42" s="223"/>
      <c r="WTE42" s="223"/>
      <c r="WTF42" s="223"/>
      <c r="WTG42" s="223"/>
      <c r="WTH42" s="223"/>
      <c r="WTI42" s="223"/>
      <c r="WTJ42" s="223"/>
      <c r="WTK42" s="223"/>
      <c r="WTL42" s="223"/>
      <c r="WTM42" s="223"/>
      <c r="WTN42" s="223"/>
      <c r="WTO42" s="223"/>
      <c r="WTP42" s="223"/>
      <c r="WTQ42" s="223"/>
      <c r="WTR42" s="223"/>
      <c r="WTS42" s="223"/>
      <c r="WTT42" s="223"/>
      <c r="WTU42" s="223"/>
      <c r="WTV42" s="223"/>
      <c r="WTW42" s="223"/>
      <c r="WTX42" s="223"/>
      <c r="WTY42" s="223"/>
      <c r="WTZ42" s="223"/>
      <c r="WUA42" s="223"/>
      <c r="WUB42" s="223"/>
      <c r="WUC42" s="223"/>
      <c r="WUD42" s="223"/>
      <c r="WUE42" s="223"/>
      <c r="WUF42" s="223"/>
      <c r="WUG42" s="223"/>
      <c r="WUH42" s="223"/>
      <c r="WUI42" s="223"/>
      <c r="WUJ42" s="223"/>
      <c r="WUK42" s="223"/>
      <c r="WUL42" s="223"/>
      <c r="WUM42" s="223"/>
      <c r="WUN42" s="223"/>
      <c r="WUO42" s="223"/>
      <c r="WUP42" s="223"/>
      <c r="WUQ42" s="223"/>
      <c r="WUR42" s="223"/>
      <c r="WUS42" s="223"/>
      <c r="WUT42" s="223"/>
      <c r="WUU42" s="223"/>
      <c r="WUV42" s="223"/>
      <c r="WUW42" s="223"/>
      <c r="WUX42" s="223"/>
      <c r="WUY42" s="223"/>
      <c r="WUZ42" s="223"/>
      <c r="WVA42" s="223"/>
      <c r="WVB42" s="223"/>
      <c r="WVC42" s="223"/>
      <c r="WVD42" s="223"/>
      <c r="WVE42" s="223"/>
      <c r="WVF42" s="223"/>
      <c r="WVG42" s="223"/>
      <c r="WVH42" s="223"/>
      <c r="WVI42" s="223"/>
      <c r="WVJ42" s="223"/>
      <c r="WVK42" s="223"/>
      <c r="WVL42" s="223"/>
      <c r="WVM42" s="223"/>
      <c r="WVN42" s="223"/>
      <c r="WVO42" s="223"/>
      <c r="WVP42" s="223"/>
      <c r="WVQ42" s="223"/>
      <c r="WVR42" s="223"/>
      <c r="WVS42" s="223"/>
      <c r="WVT42" s="223"/>
      <c r="WVU42" s="223"/>
      <c r="WVV42" s="223"/>
      <c r="WVW42" s="223"/>
      <c r="WVX42" s="223"/>
      <c r="WVY42" s="223"/>
      <c r="WVZ42" s="223"/>
      <c r="WWA42" s="223"/>
      <c r="WWB42" s="223"/>
      <c r="WWC42" s="223"/>
      <c r="WWD42" s="223"/>
      <c r="WWE42" s="223"/>
      <c r="WWF42" s="223"/>
      <c r="WWG42" s="223"/>
      <c r="WWH42" s="223"/>
      <c r="WWI42" s="223"/>
      <c r="WWJ42" s="223"/>
      <c r="WWK42" s="223"/>
      <c r="WWL42" s="223"/>
      <c r="WWM42" s="223"/>
      <c r="WWN42" s="223"/>
      <c r="WWO42" s="223"/>
      <c r="WWP42" s="223"/>
      <c r="WWQ42" s="223"/>
      <c r="WWR42" s="223"/>
      <c r="WWS42" s="223"/>
      <c r="WWT42" s="223"/>
      <c r="WWU42" s="223"/>
      <c r="WWV42" s="223"/>
      <c r="WWW42" s="223"/>
      <c r="WWX42" s="223"/>
      <c r="WWY42" s="223"/>
      <c r="WWZ42" s="223"/>
      <c r="WXA42" s="223"/>
      <c r="WXB42" s="223"/>
      <c r="WXC42" s="223"/>
      <c r="WXD42" s="223"/>
      <c r="WXE42" s="223"/>
      <c r="WXF42" s="223"/>
      <c r="WXG42" s="223"/>
      <c r="WXH42" s="223"/>
      <c r="WXI42" s="223"/>
      <c r="WXJ42" s="223"/>
      <c r="WXK42" s="223"/>
      <c r="WXL42" s="223"/>
      <c r="WXM42" s="223"/>
      <c r="WXN42" s="223"/>
      <c r="WXO42" s="223"/>
      <c r="WXP42" s="223"/>
      <c r="WXQ42" s="223"/>
      <c r="WXR42" s="223"/>
      <c r="WXS42" s="223"/>
      <c r="WXT42" s="223"/>
      <c r="WXU42" s="223"/>
      <c r="WXV42" s="223"/>
      <c r="WXW42" s="223"/>
      <c r="WXX42" s="223"/>
      <c r="WXY42" s="223"/>
      <c r="WXZ42" s="223"/>
      <c r="WYA42" s="223"/>
      <c r="WYB42" s="223"/>
      <c r="WYC42" s="223"/>
      <c r="WYD42" s="223"/>
      <c r="WYE42" s="223"/>
      <c r="WYF42" s="223"/>
      <c r="WYG42" s="223"/>
      <c r="WYH42" s="223"/>
      <c r="WYI42" s="223"/>
      <c r="WYJ42" s="223"/>
      <c r="WYK42" s="223"/>
      <c r="WYL42" s="223"/>
      <c r="WYM42" s="223"/>
      <c r="WYN42" s="223"/>
      <c r="WYO42" s="223"/>
      <c r="WYP42" s="223"/>
      <c r="WYQ42" s="223"/>
      <c r="WYR42" s="223"/>
      <c r="WYS42" s="223"/>
      <c r="WYT42" s="223"/>
      <c r="WYU42" s="223"/>
      <c r="WYV42" s="223"/>
      <c r="WYW42" s="223"/>
      <c r="WYX42" s="223"/>
      <c r="WYY42" s="223"/>
      <c r="WYZ42" s="223"/>
      <c r="WZA42" s="223"/>
      <c r="WZB42" s="223"/>
      <c r="WZC42" s="223"/>
      <c r="WZD42" s="223"/>
      <c r="WZE42" s="223"/>
      <c r="WZF42" s="223"/>
      <c r="WZG42" s="223"/>
      <c r="WZH42" s="223"/>
      <c r="WZI42" s="223"/>
      <c r="WZJ42" s="223"/>
      <c r="WZK42" s="223"/>
      <c r="WZL42" s="223"/>
      <c r="WZM42" s="223"/>
      <c r="WZN42" s="223"/>
      <c r="WZO42" s="223"/>
      <c r="WZP42" s="223"/>
      <c r="WZQ42" s="223"/>
      <c r="WZR42" s="223"/>
      <c r="WZS42" s="223"/>
      <c r="WZT42" s="223"/>
      <c r="WZU42" s="223"/>
      <c r="WZV42" s="223"/>
      <c r="WZW42" s="223"/>
      <c r="WZX42" s="223"/>
      <c r="WZY42" s="223"/>
      <c r="WZZ42" s="223"/>
      <c r="XAA42" s="223"/>
      <c r="XAB42" s="223"/>
      <c r="XAC42" s="223"/>
      <c r="XAD42" s="223"/>
      <c r="XAE42" s="223"/>
      <c r="XAF42" s="223"/>
      <c r="XAG42" s="223"/>
      <c r="XAH42" s="223"/>
      <c r="XAI42" s="223"/>
      <c r="XAJ42" s="223"/>
      <c r="XAK42" s="223"/>
      <c r="XAL42" s="223"/>
      <c r="XAM42" s="223"/>
      <c r="XAN42" s="223"/>
      <c r="XAO42" s="223"/>
      <c r="XAP42" s="223"/>
      <c r="XAQ42" s="223"/>
      <c r="XAR42" s="223"/>
      <c r="XAS42" s="223"/>
      <c r="XAT42" s="223"/>
      <c r="XAU42" s="223"/>
      <c r="XAV42" s="223"/>
      <c r="XAW42" s="223"/>
      <c r="XAX42" s="223"/>
      <c r="XAY42" s="223"/>
      <c r="XAZ42" s="223"/>
      <c r="XBA42" s="223"/>
      <c r="XBB42" s="223"/>
      <c r="XBC42" s="223"/>
      <c r="XBD42" s="223"/>
      <c r="XBE42" s="223"/>
      <c r="XBF42" s="223"/>
      <c r="XBG42" s="223"/>
      <c r="XBH42" s="223"/>
      <c r="XBI42" s="223"/>
      <c r="XBJ42" s="223"/>
      <c r="XBK42" s="223"/>
      <c r="XBL42" s="223"/>
      <c r="XBM42" s="223"/>
      <c r="XBN42" s="223"/>
      <c r="XBO42" s="223"/>
      <c r="XBP42" s="223"/>
      <c r="XBQ42" s="223"/>
      <c r="XBR42" s="223"/>
      <c r="XBS42" s="223"/>
      <c r="XBT42" s="223"/>
      <c r="XBU42" s="223"/>
      <c r="XBV42" s="223"/>
      <c r="XBW42" s="223"/>
      <c r="XBX42" s="223"/>
      <c r="XBY42" s="223"/>
      <c r="XBZ42" s="223"/>
      <c r="XCA42" s="223"/>
      <c r="XCB42" s="223"/>
      <c r="XCC42" s="223"/>
      <c r="XCD42" s="223"/>
      <c r="XCE42" s="223"/>
      <c r="XCF42" s="223"/>
      <c r="XCG42" s="223"/>
      <c r="XCH42" s="223"/>
      <c r="XCI42" s="223"/>
      <c r="XCJ42" s="223"/>
      <c r="XCK42" s="223"/>
      <c r="XCL42" s="223"/>
      <c r="XCM42" s="223"/>
      <c r="XCN42" s="223"/>
      <c r="XCO42" s="223"/>
      <c r="XCP42" s="223"/>
      <c r="XCQ42" s="223"/>
      <c r="XCR42" s="223"/>
      <c r="XCS42" s="223"/>
      <c r="XCT42" s="223"/>
      <c r="XCU42" s="223"/>
      <c r="XCV42" s="223"/>
      <c r="XCW42" s="223"/>
      <c r="XCX42" s="223"/>
      <c r="XCY42" s="223"/>
      <c r="XCZ42" s="223"/>
      <c r="XDA42" s="223"/>
      <c r="XDB42" s="223"/>
      <c r="XDC42" s="223"/>
      <c r="XDD42" s="223"/>
      <c r="XDE42" s="223"/>
      <c r="XDF42" s="223"/>
      <c r="XDG42" s="223"/>
      <c r="XDH42" s="223"/>
      <c r="XDI42" s="223"/>
      <c r="XDJ42" s="223"/>
      <c r="XDK42" s="223"/>
      <c r="XDL42" s="223"/>
      <c r="XDM42" s="223"/>
      <c r="XDN42" s="223"/>
      <c r="XDO42" s="223"/>
      <c r="XDP42" s="223"/>
      <c r="XDQ42" s="223"/>
      <c r="XDR42" s="223"/>
      <c r="XDS42" s="223"/>
      <c r="XDT42" s="223"/>
      <c r="XDU42" s="223"/>
      <c r="XDV42" s="223"/>
      <c r="XDW42" s="223"/>
      <c r="XDX42" s="223"/>
      <c r="XDY42" s="223"/>
      <c r="XDZ42" s="223"/>
      <c r="XEA42" s="223"/>
      <c r="XEB42" s="223"/>
      <c r="XEC42" s="223"/>
      <c r="XED42" s="223"/>
      <c r="XEE42" s="223"/>
      <c r="XEF42" s="223"/>
      <c r="XEG42" s="223"/>
      <c r="XEH42" s="223"/>
      <c r="XEI42" s="223"/>
      <c r="XEJ42" s="223"/>
      <c r="XEK42" s="223"/>
      <c r="XEL42" s="223"/>
      <c r="XEM42" s="223"/>
      <c r="XEN42" s="223"/>
      <c r="XEO42" s="223"/>
      <c r="XEP42" s="223"/>
      <c r="XEQ42" s="223"/>
      <c r="XER42" s="223"/>
      <c r="XES42" s="223"/>
      <c r="XET42" s="223"/>
      <c r="XEU42" s="223"/>
      <c r="XEV42" s="223"/>
      <c r="XEW42" s="223"/>
      <c r="XEX42" s="223"/>
      <c r="XEY42" s="223"/>
      <c r="XEZ42" s="223"/>
      <c r="XFA42" s="223"/>
      <c r="XFB42" s="223"/>
      <c r="XFC42" s="223"/>
      <c r="XFD42" s="223"/>
    </row>
    <row r="43" spans="1:16384" ht="13.5" customHeight="1" x14ac:dyDescent="0.25">
      <c r="A43" s="235" t="s">
        <v>732</v>
      </c>
      <c r="B43" s="235"/>
      <c r="C43" s="235"/>
      <c r="D43" s="235"/>
      <c r="E43" s="235"/>
      <c r="F43" s="235"/>
      <c r="G43" s="235"/>
      <c r="H43" s="235"/>
      <c r="I43" s="235"/>
      <c r="J43" s="235"/>
      <c r="K43" s="235"/>
      <c r="L43" s="235"/>
      <c r="M43" s="235"/>
      <c r="N43" s="235"/>
      <c r="O43" s="235"/>
      <c r="P43" s="235"/>
      <c r="Q43" s="235"/>
      <c r="R43" s="235"/>
      <c r="S43" s="235"/>
      <c r="T43" s="235"/>
      <c r="U43" s="235"/>
      <c r="V43" s="224"/>
      <c r="W43" s="225"/>
      <c r="Z43" s="225"/>
    </row>
    <row r="44" spans="1:16384" ht="13.5" customHeight="1" x14ac:dyDescent="0.25">
      <c r="A44" s="234" t="s">
        <v>799</v>
      </c>
      <c r="B44" s="234"/>
      <c r="C44" s="234"/>
      <c r="D44" s="234"/>
      <c r="E44" s="234"/>
      <c r="F44" s="234"/>
      <c r="G44" s="234"/>
      <c r="H44" s="234"/>
      <c r="I44" s="234"/>
      <c r="J44" s="234"/>
      <c r="K44" s="234"/>
      <c r="L44" s="234"/>
      <c r="M44" s="234"/>
      <c r="N44" s="234"/>
      <c r="O44" s="234"/>
      <c r="P44" s="234"/>
      <c r="Q44" s="234"/>
      <c r="R44" s="234"/>
      <c r="S44" s="234"/>
      <c r="T44" s="234"/>
      <c r="U44" s="234"/>
      <c r="V44" s="224"/>
      <c r="W44" s="225"/>
      <c r="Z44" s="225"/>
    </row>
    <row r="45" spans="1:16384" ht="13.5" customHeight="1" x14ac:dyDescent="0.25">
      <c r="A45" s="234" t="s">
        <v>798</v>
      </c>
      <c r="B45" s="234"/>
      <c r="C45" s="234"/>
      <c r="D45" s="234"/>
      <c r="E45" s="234"/>
      <c r="F45" s="234"/>
      <c r="G45" s="234"/>
      <c r="H45" s="234"/>
      <c r="I45" s="234"/>
      <c r="J45" s="234"/>
      <c r="K45" s="234"/>
      <c r="L45" s="234"/>
      <c r="M45" s="234"/>
      <c r="N45" s="234"/>
      <c r="O45" s="234"/>
      <c r="P45" s="234"/>
      <c r="Q45" s="234"/>
      <c r="R45" s="234"/>
      <c r="S45" s="234"/>
      <c r="T45" s="234"/>
      <c r="U45" s="234"/>
      <c r="V45" s="224"/>
      <c r="W45" s="225"/>
      <c r="Z45" s="225"/>
    </row>
    <row r="46" spans="1:16384" ht="16.5" customHeight="1" x14ac:dyDescent="0.25">
      <c r="A46" s="479" t="s">
        <v>797</v>
      </c>
      <c r="B46" s="479"/>
      <c r="C46" s="479"/>
      <c r="D46" s="479"/>
      <c r="E46" s="479"/>
      <c r="F46" s="479"/>
      <c r="G46" s="479"/>
      <c r="H46" s="479"/>
      <c r="I46" s="479"/>
      <c r="J46" s="479"/>
      <c r="K46" s="479"/>
      <c r="L46" s="479"/>
      <c r="M46" s="479"/>
      <c r="N46" s="479"/>
      <c r="O46" s="479"/>
      <c r="P46" s="479"/>
      <c r="Q46" s="479"/>
      <c r="R46" s="479"/>
      <c r="S46" s="479"/>
      <c r="T46" s="479"/>
      <c r="U46" s="479"/>
      <c r="V46" s="226"/>
      <c r="W46" s="226"/>
    </row>
    <row r="47" spans="1:16384" ht="13.5" customHeight="1" x14ac:dyDescent="0.25">
      <c r="A47" s="989" t="s">
        <v>895</v>
      </c>
      <c r="B47" s="989"/>
      <c r="C47" s="989"/>
      <c r="D47" s="989"/>
      <c r="E47" s="989"/>
      <c r="F47" s="989"/>
      <c r="G47" s="989"/>
      <c r="H47" s="989"/>
      <c r="I47" s="989"/>
      <c r="J47" s="989"/>
      <c r="K47" s="989"/>
      <c r="L47" s="989"/>
      <c r="M47" s="989"/>
      <c r="N47" s="989"/>
      <c r="O47" s="989"/>
      <c r="P47" s="989"/>
      <c r="Q47" s="989"/>
      <c r="R47" s="989"/>
      <c r="S47" s="989"/>
      <c r="T47" s="989"/>
      <c r="U47" s="989"/>
    </row>
    <row r="48" spans="1:16384" ht="14.25" customHeight="1" x14ac:dyDescent="0.25">
      <c r="A48" s="235" t="s">
        <v>800</v>
      </c>
      <c r="B48" s="235"/>
      <c r="C48" s="235"/>
      <c r="D48" s="336"/>
      <c r="E48" s="336"/>
      <c r="F48" s="336"/>
      <c r="G48" s="336"/>
      <c r="H48" s="336"/>
      <c r="I48" s="336"/>
      <c r="J48" s="336"/>
      <c r="K48" s="336"/>
      <c r="L48" s="336"/>
      <c r="M48" s="336"/>
      <c r="N48" s="336"/>
      <c r="O48" s="336"/>
      <c r="P48" s="336"/>
      <c r="Q48" s="336"/>
      <c r="R48" s="336"/>
      <c r="S48" s="336"/>
      <c r="T48" s="336"/>
      <c r="U48" s="336"/>
    </row>
    <row r="49" spans="1:21" ht="15" customHeight="1" x14ac:dyDescent="0.25">
      <c r="A49" s="983" t="s">
        <v>719</v>
      </c>
      <c r="B49" s="983"/>
      <c r="C49" s="983"/>
      <c r="D49" s="983"/>
      <c r="E49" s="983"/>
      <c r="F49" s="983"/>
      <c r="G49" s="983"/>
      <c r="H49" s="983"/>
      <c r="I49" s="983"/>
      <c r="J49" s="983"/>
      <c r="K49" s="983"/>
      <c r="L49" s="983"/>
      <c r="M49" s="983"/>
      <c r="N49" s="983"/>
      <c r="O49" s="983"/>
      <c r="P49" s="983"/>
      <c r="Q49" s="983"/>
      <c r="R49" s="983"/>
      <c r="S49" s="983"/>
      <c r="T49" s="983"/>
      <c r="U49" s="983"/>
    </row>
  </sheetData>
  <mergeCells count="10">
    <mergeCell ref="A42:U42"/>
    <mergeCell ref="A47:U47"/>
    <mergeCell ref="A49:U49"/>
    <mergeCell ref="A4:A6"/>
    <mergeCell ref="N4:Q5"/>
    <mergeCell ref="R4:U4"/>
    <mergeCell ref="B5:E5"/>
    <mergeCell ref="F5:I5"/>
    <mergeCell ref="J5:M5"/>
    <mergeCell ref="R5:U5"/>
  </mergeCells>
  <printOptions horizontalCentered="1" verticalCentered="1"/>
  <pageMargins left="0.39370078740157483" right="0.39370078740157483" top="0.39370078740157483" bottom="0.39370078740157483" header="0" footer="0.59055118110236227"/>
  <pageSetup scale="80" orientation="landscape" r:id="rId1"/>
  <headerFooter>
    <oddFooter>&amp;L&amp;"Tahoma,Normal"&amp;10 426</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FD41"/>
  <sheetViews>
    <sheetView showGridLines="0" view="pageBreakPreview" zoomScaleNormal="100" zoomScaleSheetLayoutView="100" workbookViewId="0">
      <selection activeCell="B40" sqref="B40"/>
    </sheetView>
  </sheetViews>
  <sheetFormatPr baseColWidth="10" defaultRowHeight="15" x14ac:dyDescent="0.25"/>
  <cols>
    <col min="1" max="1" width="18.42578125" customWidth="1"/>
    <col min="2" max="2" width="8.7109375" customWidth="1"/>
    <col min="3" max="3" width="2.42578125" customWidth="1"/>
    <col min="4" max="4" width="8" customWidth="1"/>
    <col min="5" max="5" width="2.5703125" customWidth="1"/>
    <col min="6" max="6" width="8.140625" customWidth="1"/>
    <col min="7" max="7" width="3.42578125" customWidth="1"/>
    <col min="8" max="8" width="7.7109375" customWidth="1"/>
    <col min="9" max="9" width="3.42578125" customWidth="1"/>
    <col min="10" max="10" width="7.28515625" customWidth="1"/>
    <col min="11" max="11" width="3.28515625" customWidth="1"/>
    <col min="12" max="12" width="8.5703125" customWidth="1"/>
    <col min="13" max="13" width="4.5703125" customWidth="1"/>
    <col min="14" max="14" width="8.140625" customWidth="1"/>
    <col min="15" max="15" width="4.7109375" customWidth="1"/>
    <col min="16" max="16" width="6.5703125" customWidth="1"/>
    <col min="17" max="17" width="3.42578125" customWidth="1"/>
    <col min="18" max="18" width="7.28515625" customWidth="1"/>
    <col min="19" max="19" width="3.85546875" customWidth="1"/>
    <col min="20" max="20" width="7.7109375" customWidth="1"/>
    <col min="21" max="21" width="4" customWidth="1"/>
    <col min="22" max="22" width="7.42578125" customWidth="1"/>
    <col min="23" max="23" width="4.28515625" customWidth="1"/>
    <col min="24" max="24" width="8.7109375" customWidth="1"/>
    <col min="25" max="25" width="4.42578125" customWidth="1"/>
  </cols>
  <sheetData>
    <row r="1" spans="1:34" x14ac:dyDescent="0.25">
      <c r="A1" s="80" t="s">
        <v>733</v>
      </c>
      <c r="B1" s="236"/>
      <c r="C1" s="236"/>
      <c r="D1" s="236"/>
      <c r="E1" s="236"/>
      <c r="F1" s="236"/>
      <c r="G1" s="236"/>
      <c r="H1" s="236"/>
      <c r="I1" s="236"/>
      <c r="J1" s="236"/>
      <c r="K1" s="236"/>
      <c r="L1" s="236"/>
      <c r="M1" s="236"/>
      <c r="N1" s="236"/>
      <c r="O1" s="236"/>
      <c r="P1" s="236"/>
      <c r="Q1" s="236"/>
      <c r="R1" s="236"/>
      <c r="S1" s="236"/>
      <c r="T1" s="236"/>
      <c r="U1" s="236"/>
      <c r="V1" s="325"/>
      <c r="W1" s="325"/>
      <c r="X1" s="325"/>
      <c r="Y1" s="180" t="s">
        <v>1037</v>
      </c>
    </row>
    <row r="2" spans="1:34" x14ac:dyDescent="0.25">
      <c r="A2" s="330" t="s">
        <v>1063</v>
      </c>
      <c r="B2" s="401"/>
      <c r="C2" s="401"/>
      <c r="D2" s="401"/>
      <c r="E2" s="401"/>
      <c r="F2" s="401"/>
      <c r="G2" s="401"/>
      <c r="H2" s="401"/>
      <c r="I2" s="401"/>
      <c r="J2" s="401"/>
      <c r="K2" s="401"/>
      <c r="L2" s="401"/>
      <c r="M2" s="401"/>
      <c r="N2" s="401"/>
      <c r="O2" s="401"/>
      <c r="P2" s="401"/>
      <c r="Q2" s="401"/>
      <c r="R2" s="401"/>
      <c r="S2" s="401"/>
      <c r="T2" s="401"/>
      <c r="U2" s="401"/>
      <c r="V2" s="401"/>
      <c r="W2" s="401"/>
      <c r="X2" s="401"/>
      <c r="Y2" s="401"/>
    </row>
    <row r="3" spans="1:34" x14ac:dyDescent="0.25">
      <c r="A3" s="476"/>
      <c r="B3" s="401"/>
      <c r="C3" s="401"/>
      <c r="D3" s="401"/>
      <c r="E3" s="401"/>
      <c r="F3" s="401"/>
      <c r="G3" s="401"/>
      <c r="H3" s="401"/>
      <c r="I3" s="401"/>
      <c r="J3" s="401"/>
      <c r="K3" s="401"/>
      <c r="L3" s="401"/>
      <c r="M3" s="401"/>
      <c r="N3" s="401"/>
      <c r="O3" s="401"/>
      <c r="P3" s="401"/>
      <c r="Q3" s="401"/>
      <c r="R3" s="401"/>
      <c r="S3" s="401"/>
      <c r="T3" s="401"/>
      <c r="U3" s="401"/>
      <c r="V3" s="401"/>
      <c r="W3" s="401"/>
      <c r="X3" s="401"/>
      <c r="Y3" s="401"/>
    </row>
    <row r="4" spans="1:34" x14ac:dyDescent="0.25">
      <c r="A4" s="984" t="s">
        <v>3</v>
      </c>
      <c r="B4" s="914" t="s">
        <v>735</v>
      </c>
      <c r="C4" s="914"/>
      <c r="D4" s="914"/>
      <c r="E4" s="914"/>
      <c r="F4" s="914"/>
      <c r="G4" s="914"/>
      <c r="H4" s="914"/>
      <c r="I4" s="914"/>
      <c r="J4" s="914"/>
      <c r="K4" s="914"/>
      <c r="L4" s="914"/>
      <c r="M4" s="914"/>
      <c r="N4" s="914"/>
      <c r="O4" s="914"/>
      <c r="P4" s="914"/>
      <c r="Q4" s="914"/>
      <c r="R4" s="914"/>
      <c r="S4" s="914"/>
      <c r="T4" s="914"/>
      <c r="U4" s="914"/>
      <c r="V4" s="914"/>
      <c r="W4" s="914"/>
      <c r="X4" s="984" t="s">
        <v>4</v>
      </c>
      <c r="Y4" s="984"/>
    </row>
    <row r="5" spans="1:34" x14ac:dyDescent="0.25">
      <c r="A5" s="985"/>
      <c r="B5" s="990" t="s">
        <v>726</v>
      </c>
      <c r="C5" s="990"/>
      <c r="D5" s="990" t="s">
        <v>736</v>
      </c>
      <c r="E5" s="990"/>
      <c r="F5" s="990" t="s">
        <v>737</v>
      </c>
      <c r="G5" s="990"/>
      <c r="H5" s="990" t="s">
        <v>738</v>
      </c>
      <c r="I5" s="990"/>
      <c r="J5" s="990" t="s">
        <v>739</v>
      </c>
      <c r="K5" s="990"/>
      <c r="L5" s="990" t="s">
        <v>740</v>
      </c>
      <c r="M5" s="990"/>
      <c r="N5" s="990" t="s">
        <v>741</v>
      </c>
      <c r="O5" s="990"/>
      <c r="P5" s="990" t="s">
        <v>742</v>
      </c>
      <c r="Q5" s="990"/>
      <c r="R5" s="990" t="s">
        <v>743</v>
      </c>
      <c r="S5" s="990"/>
      <c r="T5" s="990" t="s">
        <v>744</v>
      </c>
      <c r="U5" s="990"/>
      <c r="V5" s="990" t="s">
        <v>745</v>
      </c>
      <c r="W5" s="990"/>
      <c r="X5" s="985"/>
      <c r="Y5" s="985"/>
      <c r="Z5" s="229"/>
      <c r="AA5" s="229"/>
      <c r="AB5" s="229"/>
    </row>
    <row r="6" spans="1:34" x14ac:dyDescent="0.25">
      <c r="A6" s="407" t="s">
        <v>718</v>
      </c>
      <c r="B6" s="472">
        <f t="shared" ref="B6:V6" si="0">SUM(B7:B39)</f>
        <v>247038</v>
      </c>
      <c r="C6" s="472"/>
      <c r="D6" s="472">
        <f t="shared" si="0"/>
        <v>91800</v>
      </c>
      <c r="E6" s="472"/>
      <c r="F6" s="472">
        <f t="shared" si="0"/>
        <v>18901</v>
      </c>
      <c r="G6" s="472"/>
      <c r="H6" s="472">
        <f t="shared" si="0"/>
        <v>930</v>
      </c>
      <c r="I6" s="472"/>
      <c r="J6" s="472">
        <f t="shared" si="0"/>
        <v>1537</v>
      </c>
      <c r="K6" s="472"/>
      <c r="L6" s="472">
        <f t="shared" si="0"/>
        <v>2190</v>
      </c>
      <c r="M6" s="472"/>
      <c r="N6" s="472">
        <f t="shared" si="0"/>
        <v>199</v>
      </c>
      <c r="O6" s="472"/>
      <c r="P6" s="472">
        <f t="shared" si="0"/>
        <v>667</v>
      </c>
      <c r="Q6" s="472"/>
      <c r="R6" s="472">
        <f t="shared" si="0"/>
        <v>23</v>
      </c>
      <c r="S6" s="472"/>
      <c r="T6" s="472">
        <f t="shared" si="0"/>
        <v>11</v>
      </c>
      <c r="U6" s="472"/>
      <c r="V6" s="472">
        <f t="shared" si="0"/>
        <v>122</v>
      </c>
      <c r="W6" s="472"/>
      <c r="X6" s="472">
        <f t="shared" ref="X6" si="1">SUM(X7:X39)</f>
        <v>363418</v>
      </c>
      <c r="Y6" s="472"/>
      <c r="Z6" s="161"/>
      <c r="AA6" s="161"/>
      <c r="AB6" s="161"/>
      <c r="AC6" s="161"/>
      <c r="AD6" s="161"/>
      <c r="AE6" s="161"/>
      <c r="AF6" s="161"/>
      <c r="AG6" s="161"/>
      <c r="AH6" s="161"/>
    </row>
    <row r="7" spans="1:34" ht="12.95" customHeight="1" x14ac:dyDescent="0.25">
      <c r="A7" s="231" t="s">
        <v>76</v>
      </c>
      <c r="B7" s="232">
        <v>792</v>
      </c>
      <c r="C7" s="232"/>
      <c r="D7" s="232">
        <v>517</v>
      </c>
      <c r="E7" s="232"/>
      <c r="F7" s="232">
        <v>39</v>
      </c>
      <c r="G7" s="232"/>
      <c r="H7" s="232">
        <v>8</v>
      </c>
      <c r="I7" s="232"/>
      <c r="J7" s="232">
        <v>15</v>
      </c>
      <c r="K7" s="232"/>
      <c r="L7" s="232">
        <v>0</v>
      </c>
      <c r="M7" s="232"/>
      <c r="N7" s="232">
        <v>0</v>
      </c>
      <c r="O7" s="232"/>
      <c r="P7" s="232">
        <v>0</v>
      </c>
      <c r="Q7" s="232"/>
      <c r="R7" s="232">
        <v>0</v>
      </c>
      <c r="S7" s="232"/>
      <c r="T7" s="828">
        <v>0</v>
      </c>
      <c r="U7" s="828"/>
      <c r="V7" s="833">
        <v>0</v>
      </c>
      <c r="W7" s="833"/>
      <c r="X7" s="828">
        <f>SUM(B7:W7)</f>
        <v>1371</v>
      </c>
      <c r="Y7" s="828"/>
      <c r="Z7" s="161"/>
      <c r="AA7" s="161"/>
      <c r="AB7" s="161"/>
      <c r="AC7" s="161"/>
      <c r="AD7" s="161"/>
      <c r="AE7" s="161"/>
      <c r="AF7" s="161"/>
      <c r="AG7" s="161"/>
      <c r="AH7" s="161"/>
    </row>
    <row r="8" spans="1:34" ht="12.95" customHeight="1" x14ac:dyDescent="0.25">
      <c r="A8" s="234" t="s">
        <v>162</v>
      </c>
      <c r="B8" s="233">
        <v>2432</v>
      </c>
      <c r="C8" s="233"/>
      <c r="D8" s="233">
        <v>1874</v>
      </c>
      <c r="E8" s="233"/>
      <c r="F8" s="233">
        <v>146</v>
      </c>
      <c r="G8" s="233"/>
      <c r="H8" s="233">
        <v>15</v>
      </c>
      <c r="I8" s="233"/>
      <c r="J8" s="233">
        <v>18</v>
      </c>
      <c r="K8" s="233"/>
      <c r="L8" s="233">
        <v>15</v>
      </c>
      <c r="M8" s="233"/>
      <c r="N8" s="233">
        <v>0</v>
      </c>
      <c r="O8" s="233"/>
      <c r="P8" s="233">
        <v>0</v>
      </c>
      <c r="Q8" s="233"/>
      <c r="R8" s="233">
        <v>1</v>
      </c>
      <c r="S8" s="233"/>
      <c r="T8" s="829">
        <v>0</v>
      </c>
      <c r="U8" s="829"/>
      <c r="V8" s="830">
        <v>0</v>
      </c>
      <c r="W8" s="830"/>
      <c r="X8" s="829">
        <f t="shared" ref="X8:X39" si="2">SUM(B8:W8)</f>
        <v>4501</v>
      </c>
      <c r="Y8" s="829"/>
      <c r="Z8" s="161"/>
      <c r="AA8" s="161"/>
      <c r="AB8" s="161"/>
      <c r="AC8" s="161"/>
      <c r="AD8" s="161"/>
      <c r="AE8" s="161"/>
      <c r="AF8" s="161"/>
      <c r="AG8" s="161"/>
      <c r="AH8" s="161"/>
    </row>
    <row r="9" spans="1:34" ht="12.95" customHeight="1" x14ac:dyDescent="0.25">
      <c r="A9" s="234" t="s">
        <v>153</v>
      </c>
      <c r="B9" s="233">
        <v>1965</v>
      </c>
      <c r="C9" s="233"/>
      <c r="D9" s="233">
        <v>2362</v>
      </c>
      <c r="E9" s="233"/>
      <c r="F9" s="233">
        <v>46</v>
      </c>
      <c r="G9" s="233"/>
      <c r="H9" s="233">
        <v>6</v>
      </c>
      <c r="I9" s="233"/>
      <c r="J9" s="233">
        <v>20</v>
      </c>
      <c r="K9" s="233"/>
      <c r="L9" s="233">
        <v>5</v>
      </c>
      <c r="M9" s="233"/>
      <c r="N9" s="233">
        <v>0</v>
      </c>
      <c r="O9" s="233"/>
      <c r="P9" s="233">
        <v>0</v>
      </c>
      <c r="Q9" s="233"/>
      <c r="R9" s="233">
        <v>0</v>
      </c>
      <c r="S9" s="233"/>
      <c r="T9" s="829">
        <v>0</v>
      </c>
      <c r="U9" s="829"/>
      <c r="V9" s="830">
        <v>0</v>
      </c>
      <c r="W9" s="830"/>
      <c r="X9" s="829">
        <f t="shared" si="2"/>
        <v>4404</v>
      </c>
      <c r="Y9" s="829"/>
      <c r="Z9" s="161"/>
      <c r="AA9" s="161"/>
      <c r="AB9" s="161"/>
      <c r="AC9" s="161"/>
      <c r="AD9" s="161"/>
      <c r="AE9" s="161"/>
      <c r="AF9" s="161"/>
      <c r="AG9" s="161"/>
      <c r="AH9" s="161"/>
    </row>
    <row r="10" spans="1:34" ht="12.95" customHeight="1" x14ac:dyDescent="0.25">
      <c r="A10" s="234" t="s">
        <v>78</v>
      </c>
      <c r="B10" s="233">
        <v>6307</v>
      </c>
      <c r="C10" s="233"/>
      <c r="D10" s="233">
        <v>4528</v>
      </c>
      <c r="E10" s="233"/>
      <c r="F10" s="233">
        <v>340</v>
      </c>
      <c r="G10" s="233"/>
      <c r="H10" s="233">
        <v>22</v>
      </c>
      <c r="I10" s="233"/>
      <c r="J10" s="233">
        <v>51</v>
      </c>
      <c r="K10" s="233"/>
      <c r="L10" s="233">
        <v>25</v>
      </c>
      <c r="M10" s="233"/>
      <c r="N10" s="233">
        <v>0</v>
      </c>
      <c r="O10" s="233"/>
      <c r="P10" s="233">
        <v>0</v>
      </c>
      <c r="Q10" s="233"/>
      <c r="R10" s="233">
        <v>0</v>
      </c>
      <c r="S10" s="233"/>
      <c r="T10" s="233">
        <v>0</v>
      </c>
      <c r="U10" s="233"/>
      <c r="V10" s="233">
        <v>0</v>
      </c>
      <c r="W10" s="233"/>
      <c r="X10" s="829">
        <f t="shared" si="2"/>
        <v>11273</v>
      </c>
      <c r="Y10" s="829"/>
      <c r="Z10" s="161"/>
      <c r="AA10" s="161"/>
      <c r="AB10" s="161"/>
      <c r="AC10" s="161"/>
      <c r="AD10" s="161"/>
      <c r="AE10" s="161"/>
      <c r="AF10" s="161"/>
      <c r="AG10" s="161"/>
      <c r="AH10" s="161"/>
    </row>
    <row r="11" spans="1:34" ht="12.95" customHeight="1" x14ac:dyDescent="0.25">
      <c r="A11" s="234" t="s">
        <v>163</v>
      </c>
      <c r="B11" s="233">
        <v>484</v>
      </c>
      <c r="C11" s="233"/>
      <c r="D11" s="233">
        <v>486</v>
      </c>
      <c r="E11" s="233"/>
      <c r="F11" s="233">
        <v>10</v>
      </c>
      <c r="G11" s="233"/>
      <c r="H11" s="233">
        <v>1</v>
      </c>
      <c r="I11" s="233"/>
      <c r="J11" s="233">
        <v>2</v>
      </c>
      <c r="K11" s="233"/>
      <c r="L11" s="233">
        <v>1</v>
      </c>
      <c r="M11" s="233"/>
      <c r="N11" s="233">
        <v>0</v>
      </c>
      <c r="O11" s="233"/>
      <c r="P11" s="233">
        <v>1</v>
      </c>
      <c r="Q11" s="233"/>
      <c r="R11" s="233">
        <v>0</v>
      </c>
      <c r="S11" s="233"/>
      <c r="T11" s="829">
        <v>0</v>
      </c>
      <c r="U11" s="829"/>
      <c r="V11" s="830">
        <v>0</v>
      </c>
      <c r="W11" s="830"/>
      <c r="X11" s="829">
        <f t="shared" si="2"/>
        <v>985</v>
      </c>
      <c r="Y11" s="829"/>
      <c r="Z11" s="161"/>
      <c r="AA11" s="161"/>
      <c r="AB11" s="161"/>
      <c r="AC11" s="161"/>
      <c r="AD11" s="161"/>
      <c r="AE11" s="161"/>
      <c r="AF11" s="161"/>
      <c r="AG11" s="161"/>
      <c r="AH11" s="161"/>
    </row>
    <row r="12" spans="1:34" ht="12.95" customHeight="1" x14ac:dyDescent="0.25">
      <c r="A12" s="234" t="s">
        <v>21</v>
      </c>
      <c r="B12" s="233">
        <v>28288</v>
      </c>
      <c r="C12" s="233"/>
      <c r="D12" s="233">
        <v>10414</v>
      </c>
      <c r="E12" s="233"/>
      <c r="F12" s="233">
        <v>1765</v>
      </c>
      <c r="G12" s="233"/>
      <c r="H12" s="233">
        <v>139</v>
      </c>
      <c r="I12" s="233"/>
      <c r="J12" s="233">
        <v>185</v>
      </c>
      <c r="K12" s="233"/>
      <c r="L12" s="233">
        <v>101</v>
      </c>
      <c r="M12" s="233"/>
      <c r="N12" s="233">
        <v>12</v>
      </c>
      <c r="O12" s="233"/>
      <c r="P12" s="233">
        <v>1</v>
      </c>
      <c r="Q12" s="233"/>
      <c r="R12" s="233">
        <v>0</v>
      </c>
      <c r="S12" s="233"/>
      <c r="T12" s="829">
        <v>0</v>
      </c>
      <c r="U12" s="829"/>
      <c r="V12" s="830">
        <v>0</v>
      </c>
      <c r="W12" s="830"/>
      <c r="X12" s="829">
        <f t="shared" si="2"/>
        <v>40905</v>
      </c>
      <c r="Y12" s="829"/>
      <c r="Z12" s="161"/>
      <c r="AA12" s="161"/>
      <c r="AB12" s="161"/>
      <c r="AC12" s="161"/>
      <c r="AD12" s="161"/>
      <c r="AE12" s="161"/>
      <c r="AF12" s="161"/>
      <c r="AG12" s="161"/>
      <c r="AH12" s="161"/>
    </row>
    <row r="13" spans="1:34" ht="12.95" customHeight="1" x14ac:dyDescent="0.25">
      <c r="A13" s="234" t="s">
        <v>7</v>
      </c>
      <c r="B13" s="233">
        <v>90563</v>
      </c>
      <c r="C13" s="233"/>
      <c r="D13" s="233">
        <v>18653</v>
      </c>
      <c r="E13" s="233"/>
      <c r="F13" s="233">
        <v>8091</v>
      </c>
      <c r="G13" s="233"/>
      <c r="H13" s="233">
        <v>401</v>
      </c>
      <c r="I13" s="233"/>
      <c r="J13" s="233">
        <v>546</v>
      </c>
      <c r="K13" s="233"/>
      <c r="L13" s="233">
        <v>1357</v>
      </c>
      <c r="M13" s="233"/>
      <c r="N13" s="233">
        <v>141</v>
      </c>
      <c r="O13" s="233"/>
      <c r="P13" s="233">
        <v>591</v>
      </c>
      <c r="Q13" s="233"/>
      <c r="R13" s="233">
        <v>16</v>
      </c>
      <c r="S13" s="233"/>
      <c r="T13" s="829">
        <v>10</v>
      </c>
      <c r="U13" s="829"/>
      <c r="V13" s="830">
        <v>96</v>
      </c>
      <c r="W13" s="830"/>
      <c r="X13" s="829">
        <f t="shared" si="2"/>
        <v>120465</v>
      </c>
      <c r="Y13" s="829"/>
      <c r="Z13" s="161"/>
      <c r="AA13" s="161"/>
      <c r="AB13" s="161"/>
      <c r="AC13" s="161"/>
      <c r="AD13" s="161"/>
      <c r="AE13" s="161"/>
      <c r="AF13" s="161"/>
      <c r="AG13" s="161"/>
      <c r="AH13" s="161"/>
    </row>
    <row r="14" spans="1:34" ht="12.95" customHeight="1" x14ac:dyDescent="0.25">
      <c r="A14" s="234" t="s">
        <v>12</v>
      </c>
      <c r="B14" s="233">
        <v>7365</v>
      </c>
      <c r="C14" s="233"/>
      <c r="D14" s="233">
        <v>2387</v>
      </c>
      <c r="E14" s="233"/>
      <c r="F14" s="233">
        <v>837</v>
      </c>
      <c r="G14" s="233"/>
      <c r="H14" s="233">
        <v>33</v>
      </c>
      <c r="I14" s="233"/>
      <c r="J14" s="233">
        <v>24</v>
      </c>
      <c r="K14" s="233"/>
      <c r="L14" s="233">
        <v>49</v>
      </c>
      <c r="M14" s="233"/>
      <c r="N14" s="233">
        <v>0</v>
      </c>
      <c r="O14" s="233"/>
      <c r="P14" s="233">
        <v>0</v>
      </c>
      <c r="Q14" s="233"/>
      <c r="R14" s="233">
        <v>0</v>
      </c>
      <c r="S14" s="233"/>
      <c r="T14" s="829">
        <v>0</v>
      </c>
      <c r="U14" s="829"/>
      <c r="V14" s="830">
        <v>0</v>
      </c>
      <c r="W14" s="830"/>
      <c r="X14" s="829">
        <f t="shared" si="2"/>
        <v>10695</v>
      </c>
      <c r="Y14" s="829"/>
      <c r="Z14" s="161"/>
      <c r="AA14" s="161"/>
      <c r="AB14" s="161"/>
      <c r="AC14" s="161"/>
      <c r="AD14" s="161"/>
      <c r="AE14" s="161"/>
      <c r="AF14" s="161"/>
      <c r="AG14" s="161"/>
      <c r="AH14" s="161"/>
    </row>
    <row r="15" spans="1:34" ht="12.95" customHeight="1" x14ac:dyDescent="0.25">
      <c r="A15" s="234" t="s">
        <v>66</v>
      </c>
      <c r="B15" s="233">
        <v>2129</v>
      </c>
      <c r="C15" s="233"/>
      <c r="D15" s="233">
        <v>1090</v>
      </c>
      <c r="E15" s="233"/>
      <c r="F15" s="233">
        <v>44</v>
      </c>
      <c r="G15" s="233"/>
      <c r="H15" s="233">
        <v>10</v>
      </c>
      <c r="I15" s="233"/>
      <c r="J15" s="233">
        <v>11</v>
      </c>
      <c r="K15" s="233"/>
      <c r="L15" s="233">
        <v>43</v>
      </c>
      <c r="M15" s="233"/>
      <c r="N15" s="233">
        <v>0</v>
      </c>
      <c r="O15" s="233"/>
      <c r="P15" s="233">
        <v>0</v>
      </c>
      <c r="Q15" s="233"/>
      <c r="R15" s="233">
        <v>0</v>
      </c>
      <c r="S15" s="233"/>
      <c r="T15" s="829">
        <v>0</v>
      </c>
      <c r="U15" s="829"/>
      <c r="V15" s="830">
        <v>0</v>
      </c>
      <c r="W15" s="830"/>
      <c r="X15" s="829">
        <f t="shared" si="2"/>
        <v>3327</v>
      </c>
      <c r="Y15" s="829"/>
      <c r="Z15" s="161"/>
      <c r="AA15" s="161"/>
      <c r="AB15" s="161"/>
      <c r="AC15" s="161"/>
      <c r="AD15" s="161"/>
      <c r="AE15" s="161"/>
      <c r="AF15" s="161"/>
      <c r="AG15" s="161"/>
      <c r="AH15" s="161"/>
    </row>
    <row r="16" spans="1:34" ht="12.95" customHeight="1" x14ac:dyDescent="0.25">
      <c r="A16" s="234" t="s">
        <v>80</v>
      </c>
      <c r="B16" s="233">
        <v>1356</v>
      </c>
      <c r="C16" s="233"/>
      <c r="D16" s="233">
        <v>1222</v>
      </c>
      <c r="E16" s="233"/>
      <c r="F16" s="233">
        <v>37</v>
      </c>
      <c r="G16" s="233"/>
      <c r="H16" s="233">
        <v>3</v>
      </c>
      <c r="I16" s="233"/>
      <c r="J16" s="233">
        <v>15</v>
      </c>
      <c r="K16" s="233"/>
      <c r="L16" s="233">
        <v>3</v>
      </c>
      <c r="M16" s="233"/>
      <c r="N16" s="233">
        <v>0</v>
      </c>
      <c r="O16" s="233"/>
      <c r="P16" s="233">
        <v>0</v>
      </c>
      <c r="Q16" s="233"/>
      <c r="R16" s="233">
        <v>0</v>
      </c>
      <c r="S16" s="233"/>
      <c r="T16" s="829">
        <v>0</v>
      </c>
      <c r="U16" s="829"/>
      <c r="V16" s="830">
        <v>0</v>
      </c>
      <c r="W16" s="830"/>
      <c r="X16" s="829">
        <f t="shared" si="2"/>
        <v>2636</v>
      </c>
      <c r="Y16" s="829"/>
      <c r="Z16" s="161"/>
      <c r="AA16" s="161"/>
      <c r="AB16" s="161"/>
      <c r="AC16" s="161"/>
      <c r="AD16" s="161"/>
      <c r="AE16" s="161"/>
      <c r="AF16" s="161"/>
      <c r="AG16" s="161"/>
      <c r="AH16" s="161"/>
    </row>
    <row r="17" spans="1:34" ht="12.95" customHeight="1" x14ac:dyDescent="0.25">
      <c r="A17" s="234" t="s">
        <v>1</v>
      </c>
      <c r="B17" s="233">
        <v>33049</v>
      </c>
      <c r="C17" s="233"/>
      <c r="D17" s="233">
        <v>9182</v>
      </c>
      <c r="E17" s="233"/>
      <c r="F17" s="233">
        <v>3223</v>
      </c>
      <c r="G17" s="233"/>
      <c r="H17" s="233">
        <v>89</v>
      </c>
      <c r="I17" s="233"/>
      <c r="J17" s="233">
        <v>185</v>
      </c>
      <c r="K17" s="233"/>
      <c r="L17" s="233">
        <v>180</v>
      </c>
      <c r="M17" s="233"/>
      <c r="N17" s="233">
        <v>39</v>
      </c>
      <c r="O17" s="233"/>
      <c r="P17" s="233">
        <v>0</v>
      </c>
      <c r="Q17" s="233"/>
      <c r="R17" s="233">
        <v>0</v>
      </c>
      <c r="S17" s="233"/>
      <c r="T17" s="829">
        <v>0</v>
      </c>
      <c r="U17" s="829"/>
      <c r="V17" s="830">
        <v>0</v>
      </c>
      <c r="W17" s="830"/>
      <c r="X17" s="829">
        <f t="shared" si="2"/>
        <v>45947</v>
      </c>
      <c r="Y17" s="829"/>
      <c r="Z17" s="161"/>
      <c r="AA17" s="161"/>
      <c r="AB17" s="161"/>
      <c r="AC17" s="161"/>
      <c r="AD17" s="161"/>
      <c r="AE17" s="161"/>
      <c r="AF17" s="161"/>
      <c r="AG17" s="161"/>
      <c r="AH17" s="161"/>
    </row>
    <row r="18" spans="1:34" ht="12.95" customHeight="1" x14ac:dyDescent="0.25">
      <c r="A18" s="234" t="s">
        <v>81</v>
      </c>
      <c r="B18" s="233">
        <v>7164</v>
      </c>
      <c r="C18" s="233"/>
      <c r="D18" s="233">
        <v>2883</v>
      </c>
      <c r="E18" s="233"/>
      <c r="F18" s="233">
        <v>500</v>
      </c>
      <c r="G18" s="233"/>
      <c r="H18" s="233">
        <v>20</v>
      </c>
      <c r="I18" s="233"/>
      <c r="J18" s="233">
        <v>51</v>
      </c>
      <c r="K18" s="233"/>
      <c r="L18" s="233">
        <v>46</v>
      </c>
      <c r="M18" s="233"/>
      <c r="N18" s="233">
        <v>0</v>
      </c>
      <c r="O18" s="233"/>
      <c r="P18" s="233">
        <v>0</v>
      </c>
      <c r="Q18" s="233"/>
      <c r="R18" s="233">
        <v>0</v>
      </c>
      <c r="S18" s="233"/>
      <c r="T18" s="829">
        <v>0</v>
      </c>
      <c r="U18" s="829"/>
      <c r="V18" s="830">
        <v>0</v>
      </c>
      <c r="W18" s="830"/>
      <c r="X18" s="829">
        <f t="shared" si="2"/>
        <v>10664</v>
      </c>
      <c r="Y18" s="829"/>
      <c r="Z18" s="161"/>
      <c r="AA18" s="161"/>
      <c r="AB18" s="161"/>
      <c r="AC18" s="161"/>
      <c r="AD18" s="161"/>
      <c r="AE18" s="161"/>
      <c r="AF18" s="161"/>
      <c r="AG18" s="161"/>
      <c r="AH18" s="161"/>
    </row>
    <row r="19" spans="1:34" ht="12.95" customHeight="1" x14ac:dyDescent="0.25">
      <c r="A19" s="234" t="s">
        <v>82</v>
      </c>
      <c r="B19" s="233">
        <v>1372</v>
      </c>
      <c r="C19" s="233"/>
      <c r="D19" s="233">
        <v>1144</v>
      </c>
      <c r="E19" s="233"/>
      <c r="F19" s="233">
        <v>40</v>
      </c>
      <c r="G19" s="233"/>
      <c r="H19" s="233">
        <v>5</v>
      </c>
      <c r="I19" s="233"/>
      <c r="J19" s="233">
        <v>11</v>
      </c>
      <c r="K19" s="233"/>
      <c r="L19" s="233">
        <v>3</v>
      </c>
      <c r="M19" s="233"/>
      <c r="N19" s="233">
        <v>0</v>
      </c>
      <c r="O19" s="233"/>
      <c r="P19" s="233">
        <v>0</v>
      </c>
      <c r="Q19" s="233"/>
      <c r="R19" s="233">
        <v>0</v>
      </c>
      <c r="S19" s="233"/>
      <c r="T19" s="829">
        <v>0</v>
      </c>
      <c r="U19" s="829"/>
      <c r="V19" s="830">
        <v>0</v>
      </c>
      <c r="W19" s="830"/>
      <c r="X19" s="829">
        <f t="shared" si="2"/>
        <v>2575</v>
      </c>
      <c r="Y19" s="829"/>
      <c r="Z19" s="161"/>
      <c r="AA19" s="161"/>
      <c r="AB19" s="161"/>
      <c r="AC19" s="161"/>
      <c r="AD19" s="161"/>
      <c r="AE19" s="161"/>
      <c r="AF19" s="161"/>
      <c r="AG19" s="161"/>
      <c r="AH19" s="161"/>
    </row>
    <row r="20" spans="1:34" ht="12.95" customHeight="1" x14ac:dyDescent="0.25">
      <c r="A20" s="234" t="s">
        <v>151</v>
      </c>
      <c r="B20" s="233">
        <v>846</v>
      </c>
      <c r="C20" s="233"/>
      <c r="D20" s="233">
        <v>531</v>
      </c>
      <c r="E20" s="233"/>
      <c r="F20" s="233">
        <v>21</v>
      </c>
      <c r="G20" s="233"/>
      <c r="H20" s="233">
        <v>3</v>
      </c>
      <c r="I20" s="233"/>
      <c r="J20" s="233">
        <v>6</v>
      </c>
      <c r="K20" s="233"/>
      <c r="L20" s="233">
        <v>2</v>
      </c>
      <c r="M20" s="233"/>
      <c r="N20" s="233">
        <v>0</v>
      </c>
      <c r="O20" s="233"/>
      <c r="P20" s="233">
        <v>7</v>
      </c>
      <c r="Q20" s="233"/>
      <c r="R20" s="233">
        <v>3</v>
      </c>
      <c r="S20" s="233"/>
      <c r="T20" s="829">
        <v>0</v>
      </c>
      <c r="U20" s="829"/>
      <c r="V20" s="830">
        <v>1</v>
      </c>
      <c r="W20" s="830"/>
      <c r="X20" s="829">
        <f t="shared" si="2"/>
        <v>1420</v>
      </c>
      <c r="Y20" s="829"/>
      <c r="Z20" s="161"/>
      <c r="AA20" s="161"/>
      <c r="AB20" s="161"/>
      <c r="AC20" s="161"/>
      <c r="AD20" s="161"/>
      <c r="AE20" s="161"/>
      <c r="AF20" s="161"/>
      <c r="AG20" s="161"/>
      <c r="AH20" s="161"/>
    </row>
    <row r="21" spans="1:34" ht="12.95" customHeight="1" x14ac:dyDescent="0.25">
      <c r="A21" s="234" t="s">
        <v>37</v>
      </c>
      <c r="B21" s="233">
        <v>1586</v>
      </c>
      <c r="C21" s="233"/>
      <c r="D21" s="233">
        <v>1387</v>
      </c>
      <c r="E21" s="233"/>
      <c r="F21" s="233">
        <v>50</v>
      </c>
      <c r="G21" s="233"/>
      <c r="H21" s="233">
        <v>1</v>
      </c>
      <c r="I21" s="233"/>
      <c r="J21" s="233">
        <v>9</v>
      </c>
      <c r="K21" s="233"/>
      <c r="L21" s="233">
        <v>7</v>
      </c>
      <c r="M21" s="233"/>
      <c r="N21" s="233">
        <v>0</v>
      </c>
      <c r="O21" s="233"/>
      <c r="P21" s="233">
        <v>3</v>
      </c>
      <c r="Q21" s="233"/>
      <c r="R21" s="233">
        <v>0</v>
      </c>
      <c r="S21" s="233"/>
      <c r="T21" s="829">
        <v>0</v>
      </c>
      <c r="U21" s="829"/>
      <c r="V21" s="830">
        <v>0</v>
      </c>
      <c r="W21" s="830"/>
      <c r="X21" s="829">
        <f t="shared" si="2"/>
        <v>3043</v>
      </c>
      <c r="Y21" s="829"/>
      <c r="Z21" s="161"/>
      <c r="AA21" s="161"/>
      <c r="AB21" s="161"/>
      <c r="AC21" s="161"/>
      <c r="AD21" s="161"/>
      <c r="AE21" s="161"/>
      <c r="AF21" s="161"/>
      <c r="AG21" s="161"/>
      <c r="AH21" s="161"/>
    </row>
    <row r="22" spans="1:34" ht="12.95" customHeight="1" x14ac:dyDescent="0.25">
      <c r="A22" s="234" t="s">
        <v>85</v>
      </c>
      <c r="B22" s="233">
        <v>898</v>
      </c>
      <c r="C22" s="233"/>
      <c r="D22" s="233">
        <v>1187</v>
      </c>
      <c r="E22" s="233"/>
      <c r="F22" s="233">
        <v>27</v>
      </c>
      <c r="G22" s="233"/>
      <c r="H22" s="233">
        <v>0</v>
      </c>
      <c r="I22" s="233"/>
      <c r="J22" s="233">
        <v>8</v>
      </c>
      <c r="K22" s="233"/>
      <c r="L22" s="233">
        <v>1</v>
      </c>
      <c r="M22" s="233"/>
      <c r="N22" s="233">
        <v>0</v>
      </c>
      <c r="O22" s="233"/>
      <c r="P22" s="233">
        <v>0</v>
      </c>
      <c r="Q22" s="233"/>
      <c r="R22" s="233">
        <v>0</v>
      </c>
      <c r="S22" s="233"/>
      <c r="T22" s="829">
        <v>0</v>
      </c>
      <c r="U22" s="829"/>
      <c r="V22" s="830">
        <v>0</v>
      </c>
      <c r="W22" s="830"/>
      <c r="X22" s="829">
        <f t="shared" si="2"/>
        <v>2121</v>
      </c>
      <c r="Y22" s="829"/>
      <c r="Z22" s="161"/>
      <c r="AA22" s="161"/>
      <c r="AB22" s="161"/>
      <c r="AC22" s="161"/>
      <c r="AD22" s="161"/>
      <c r="AE22" s="161"/>
      <c r="AF22" s="161"/>
      <c r="AG22" s="161"/>
      <c r="AH22" s="161"/>
    </row>
    <row r="23" spans="1:34" ht="12.95" customHeight="1" x14ac:dyDescent="0.25">
      <c r="A23" s="234" t="s">
        <v>38</v>
      </c>
      <c r="B23" s="233">
        <v>4221</v>
      </c>
      <c r="C23" s="233"/>
      <c r="D23" s="233">
        <v>2760</v>
      </c>
      <c r="E23" s="233"/>
      <c r="F23" s="233">
        <v>248</v>
      </c>
      <c r="G23" s="233"/>
      <c r="H23" s="233">
        <v>7</v>
      </c>
      <c r="I23" s="233"/>
      <c r="J23" s="233">
        <v>34</v>
      </c>
      <c r="K23" s="233"/>
      <c r="L23" s="233">
        <v>22</v>
      </c>
      <c r="M23" s="233"/>
      <c r="N23" s="233">
        <v>0</v>
      </c>
      <c r="O23" s="233"/>
      <c r="P23" s="233">
        <v>0</v>
      </c>
      <c r="Q23" s="233"/>
      <c r="R23" s="233">
        <v>0</v>
      </c>
      <c r="S23" s="233"/>
      <c r="T23" s="829">
        <v>0</v>
      </c>
      <c r="U23" s="829"/>
      <c r="V23" s="830">
        <v>0</v>
      </c>
      <c r="W23" s="830"/>
      <c r="X23" s="829">
        <f t="shared" si="2"/>
        <v>7292</v>
      </c>
      <c r="Y23" s="829"/>
      <c r="Z23" s="161"/>
      <c r="AA23" s="161"/>
      <c r="AB23" s="161"/>
      <c r="AC23" s="161"/>
      <c r="AD23" s="161"/>
      <c r="AE23" s="161"/>
      <c r="AF23" s="161"/>
      <c r="AG23" s="161"/>
      <c r="AH23" s="161"/>
    </row>
    <row r="24" spans="1:34" ht="12.95" customHeight="1" x14ac:dyDescent="0.25">
      <c r="A24" s="234" t="s">
        <v>71</v>
      </c>
      <c r="B24" s="233">
        <v>11666</v>
      </c>
      <c r="C24" s="233"/>
      <c r="D24" s="233">
        <v>3957</v>
      </c>
      <c r="E24" s="233"/>
      <c r="F24" s="233">
        <v>959</v>
      </c>
      <c r="G24" s="233"/>
      <c r="H24" s="233">
        <v>37</v>
      </c>
      <c r="I24" s="233"/>
      <c r="J24" s="233">
        <v>67</v>
      </c>
      <c r="K24" s="233"/>
      <c r="L24" s="233">
        <v>130</v>
      </c>
      <c r="M24" s="233"/>
      <c r="N24" s="233">
        <v>1</v>
      </c>
      <c r="O24" s="233"/>
      <c r="P24" s="233">
        <v>25</v>
      </c>
      <c r="Q24" s="233"/>
      <c r="R24" s="233">
        <v>0</v>
      </c>
      <c r="S24" s="233"/>
      <c r="T24" s="829">
        <v>1</v>
      </c>
      <c r="U24" s="829"/>
      <c r="V24" s="830">
        <v>16</v>
      </c>
      <c r="W24" s="830"/>
      <c r="X24" s="829">
        <f t="shared" si="2"/>
        <v>16859</v>
      </c>
      <c r="Y24" s="829"/>
      <c r="Z24" s="161"/>
      <c r="AA24" s="161"/>
      <c r="AB24" s="161"/>
      <c r="AC24" s="161"/>
      <c r="AD24" s="161"/>
      <c r="AE24" s="161"/>
      <c r="AF24" s="161"/>
      <c r="AG24" s="161"/>
      <c r="AH24" s="161"/>
    </row>
    <row r="25" spans="1:34" ht="12.95" customHeight="1" x14ac:dyDescent="0.25">
      <c r="A25" s="234" t="s">
        <v>39</v>
      </c>
      <c r="B25" s="233">
        <v>714</v>
      </c>
      <c r="C25" s="233"/>
      <c r="D25" s="233">
        <v>740</v>
      </c>
      <c r="E25" s="233"/>
      <c r="F25" s="233">
        <v>18</v>
      </c>
      <c r="G25" s="233"/>
      <c r="H25" s="233">
        <v>1</v>
      </c>
      <c r="I25" s="233"/>
      <c r="J25" s="233">
        <v>6</v>
      </c>
      <c r="K25" s="233"/>
      <c r="L25" s="233">
        <v>0</v>
      </c>
      <c r="M25" s="233"/>
      <c r="N25" s="233">
        <v>0</v>
      </c>
      <c r="O25" s="233"/>
      <c r="P25" s="233">
        <v>0</v>
      </c>
      <c r="Q25" s="233"/>
      <c r="R25" s="233">
        <v>0</v>
      </c>
      <c r="S25" s="233"/>
      <c r="T25" s="829">
        <v>0</v>
      </c>
      <c r="U25" s="829"/>
      <c r="V25" s="830">
        <v>0</v>
      </c>
      <c r="W25" s="830"/>
      <c r="X25" s="829">
        <f t="shared" si="2"/>
        <v>1479</v>
      </c>
      <c r="Y25" s="829"/>
      <c r="Z25" s="161"/>
      <c r="AA25" s="161"/>
      <c r="AB25" s="161"/>
      <c r="AC25" s="161"/>
      <c r="AD25" s="161"/>
      <c r="AE25" s="161"/>
      <c r="AF25" s="161"/>
      <c r="AG25" s="161"/>
      <c r="AH25" s="161"/>
    </row>
    <row r="26" spans="1:34" ht="12.95" customHeight="1" x14ac:dyDescent="0.25">
      <c r="A26" s="234" t="s">
        <v>41</v>
      </c>
      <c r="B26" s="233">
        <v>1392</v>
      </c>
      <c r="C26" s="233"/>
      <c r="D26" s="233">
        <v>1679</v>
      </c>
      <c r="E26" s="233"/>
      <c r="F26" s="233">
        <v>43</v>
      </c>
      <c r="G26" s="233"/>
      <c r="H26" s="233">
        <v>7</v>
      </c>
      <c r="I26" s="233"/>
      <c r="J26" s="233">
        <v>16</v>
      </c>
      <c r="K26" s="233"/>
      <c r="L26" s="233">
        <v>1</v>
      </c>
      <c r="M26" s="233"/>
      <c r="N26" s="233">
        <v>0</v>
      </c>
      <c r="O26" s="233"/>
      <c r="P26" s="233">
        <v>0</v>
      </c>
      <c r="Q26" s="233"/>
      <c r="R26" s="233">
        <v>0</v>
      </c>
      <c r="S26" s="233"/>
      <c r="T26" s="829">
        <v>0</v>
      </c>
      <c r="U26" s="829"/>
      <c r="V26" s="830">
        <v>0</v>
      </c>
      <c r="W26" s="830"/>
      <c r="X26" s="829">
        <f t="shared" si="2"/>
        <v>3138</v>
      </c>
      <c r="Y26" s="829"/>
      <c r="Z26" s="161"/>
      <c r="AA26" s="161"/>
      <c r="AB26" s="161"/>
      <c r="AC26" s="161"/>
      <c r="AD26" s="161"/>
      <c r="AE26" s="161"/>
      <c r="AF26" s="161"/>
      <c r="AG26" s="161"/>
      <c r="AH26" s="161"/>
    </row>
    <row r="27" spans="1:34" ht="12.95" customHeight="1" x14ac:dyDescent="0.25">
      <c r="A27" s="234" t="s">
        <v>42</v>
      </c>
      <c r="B27" s="233">
        <v>4238</v>
      </c>
      <c r="C27" s="233"/>
      <c r="D27" s="233">
        <v>1978</v>
      </c>
      <c r="E27" s="233"/>
      <c r="F27" s="233">
        <v>172</v>
      </c>
      <c r="G27" s="233"/>
      <c r="H27" s="233">
        <v>23</v>
      </c>
      <c r="I27" s="233"/>
      <c r="J27" s="233">
        <v>19</v>
      </c>
      <c r="K27" s="233"/>
      <c r="L27" s="233">
        <v>19</v>
      </c>
      <c r="M27" s="233"/>
      <c r="N27" s="233">
        <v>0</v>
      </c>
      <c r="O27" s="233"/>
      <c r="P27" s="233">
        <v>8</v>
      </c>
      <c r="Q27" s="233"/>
      <c r="R27" s="233">
        <v>1</v>
      </c>
      <c r="S27" s="233"/>
      <c r="T27" s="829">
        <v>0</v>
      </c>
      <c r="U27" s="829"/>
      <c r="V27" s="830">
        <v>4</v>
      </c>
      <c r="W27" s="830"/>
      <c r="X27" s="829">
        <f t="shared" si="2"/>
        <v>6462</v>
      </c>
      <c r="Y27" s="829"/>
      <c r="Z27" s="161"/>
      <c r="AA27" s="161"/>
      <c r="AB27" s="161"/>
      <c r="AC27" s="161"/>
      <c r="AD27" s="161"/>
      <c r="AE27" s="161"/>
      <c r="AF27" s="161"/>
      <c r="AG27" s="161"/>
      <c r="AH27" s="161"/>
    </row>
    <row r="28" spans="1:34" ht="12.95" customHeight="1" x14ac:dyDescent="0.25">
      <c r="A28" s="234" t="s">
        <v>86</v>
      </c>
      <c r="B28" s="233">
        <v>471</v>
      </c>
      <c r="C28" s="233"/>
      <c r="D28" s="233">
        <v>230</v>
      </c>
      <c r="E28" s="233"/>
      <c r="F28" s="233">
        <v>6</v>
      </c>
      <c r="G28" s="233"/>
      <c r="H28" s="233">
        <v>0</v>
      </c>
      <c r="I28" s="233"/>
      <c r="J28" s="233">
        <v>2</v>
      </c>
      <c r="K28" s="233"/>
      <c r="L28" s="233">
        <v>1</v>
      </c>
      <c r="M28" s="233"/>
      <c r="N28" s="233">
        <v>0</v>
      </c>
      <c r="O28" s="233"/>
      <c r="P28" s="233">
        <v>0</v>
      </c>
      <c r="Q28" s="233"/>
      <c r="R28" s="233">
        <v>0</v>
      </c>
      <c r="S28" s="233"/>
      <c r="T28" s="829">
        <v>0</v>
      </c>
      <c r="U28" s="829"/>
      <c r="V28" s="830">
        <v>0</v>
      </c>
      <c r="W28" s="830"/>
      <c r="X28" s="829">
        <f t="shared" si="2"/>
        <v>710</v>
      </c>
      <c r="Y28" s="829"/>
      <c r="Z28" s="161"/>
      <c r="AA28" s="161"/>
      <c r="AB28" s="161"/>
      <c r="AC28" s="161"/>
      <c r="AD28" s="161"/>
      <c r="AE28" s="161"/>
      <c r="AF28" s="161"/>
      <c r="AG28" s="161"/>
      <c r="AH28" s="161"/>
    </row>
    <row r="29" spans="1:34" ht="12.95" customHeight="1" x14ac:dyDescent="0.25">
      <c r="A29" s="234" t="s">
        <v>87</v>
      </c>
      <c r="B29" s="233">
        <v>907</v>
      </c>
      <c r="C29" s="233"/>
      <c r="D29" s="233">
        <v>1073</v>
      </c>
      <c r="E29" s="233"/>
      <c r="F29" s="233">
        <v>15</v>
      </c>
      <c r="G29" s="233"/>
      <c r="H29" s="233">
        <v>4</v>
      </c>
      <c r="I29" s="233"/>
      <c r="J29" s="233">
        <v>5</v>
      </c>
      <c r="K29" s="233"/>
      <c r="L29" s="233">
        <v>1</v>
      </c>
      <c r="M29" s="233"/>
      <c r="N29" s="233">
        <v>0</v>
      </c>
      <c r="O29" s="233"/>
      <c r="P29" s="233">
        <v>0</v>
      </c>
      <c r="Q29" s="233"/>
      <c r="R29" s="233">
        <v>0</v>
      </c>
      <c r="S29" s="233"/>
      <c r="T29" s="829">
        <v>0</v>
      </c>
      <c r="U29" s="829"/>
      <c r="V29" s="830">
        <v>0</v>
      </c>
      <c r="W29" s="830"/>
      <c r="X29" s="829">
        <f t="shared" si="2"/>
        <v>2005</v>
      </c>
      <c r="Y29" s="829"/>
      <c r="Z29" s="161"/>
      <c r="AA29" s="161"/>
      <c r="AB29" s="161"/>
      <c r="AC29" s="161"/>
      <c r="AD29" s="161"/>
      <c r="AE29" s="161"/>
      <c r="AF29" s="161"/>
      <c r="AG29" s="161"/>
      <c r="AH29" s="161"/>
    </row>
    <row r="30" spans="1:34" ht="12.95" customHeight="1" x14ac:dyDescent="0.25">
      <c r="A30" s="234" t="s">
        <v>88</v>
      </c>
      <c r="B30" s="233">
        <v>474</v>
      </c>
      <c r="C30" s="233"/>
      <c r="D30" s="233">
        <v>807</v>
      </c>
      <c r="E30" s="233"/>
      <c r="F30" s="233">
        <v>5</v>
      </c>
      <c r="G30" s="233"/>
      <c r="H30" s="233">
        <v>0</v>
      </c>
      <c r="I30" s="233"/>
      <c r="J30" s="233">
        <v>0</v>
      </c>
      <c r="K30" s="233"/>
      <c r="L30" s="233">
        <v>0</v>
      </c>
      <c r="M30" s="233"/>
      <c r="N30" s="233">
        <v>0</v>
      </c>
      <c r="O30" s="233"/>
      <c r="P30" s="233">
        <v>0</v>
      </c>
      <c r="Q30" s="233"/>
      <c r="R30" s="233">
        <v>0</v>
      </c>
      <c r="S30" s="233"/>
      <c r="T30" s="829">
        <v>0</v>
      </c>
      <c r="U30" s="829"/>
      <c r="V30" s="830">
        <v>0</v>
      </c>
      <c r="W30" s="830"/>
      <c r="X30" s="829">
        <f t="shared" si="2"/>
        <v>1286</v>
      </c>
      <c r="Y30" s="829"/>
      <c r="Z30" s="161"/>
      <c r="AA30" s="161"/>
      <c r="AB30" s="161"/>
      <c r="AC30" s="161"/>
      <c r="AD30" s="161"/>
      <c r="AE30" s="161"/>
      <c r="AF30" s="161"/>
      <c r="AG30" s="161"/>
      <c r="AH30" s="161"/>
    </row>
    <row r="31" spans="1:34" ht="12.95" customHeight="1" x14ac:dyDescent="0.25">
      <c r="A31" s="234" t="s">
        <v>13</v>
      </c>
      <c r="B31" s="233">
        <v>4486</v>
      </c>
      <c r="C31" s="233"/>
      <c r="D31" s="233">
        <v>2637</v>
      </c>
      <c r="E31" s="233"/>
      <c r="F31" s="233">
        <v>317</v>
      </c>
      <c r="G31" s="233"/>
      <c r="H31" s="233">
        <v>8</v>
      </c>
      <c r="I31" s="233"/>
      <c r="J31" s="233">
        <v>29</v>
      </c>
      <c r="K31" s="233"/>
      <c r="L31" s="233">
        <v>6</v>
      </c>
      <c r="M31" s="233"/>
      <c r="N31" s="233">
        <v>0</v>
      </c>
      <c r="O31" s="233"/>
      <c r="P31" s="233">
        <v>0</v>
      </c>
      <c r="Q31" s="233"/>
      <c r="R31" s="233">
        <v>0</v>
      </c>
      <c r="S31" s="233"/>
      <c r="T31" s="829">
        <v>0</v>
      </c>
      <c r="U31" s="829"/>
      <c r="V31" s="830">
        <v>0</v>
      </c>
      <c r="W31" s="830"/>
      <c r="X31" s="829">
        <f t="shared" si="2"/>
        <v>7483</v>
      </c>
      <c r="Y31" s="829"/>
      <c r="Z31" s="161"/>
      <c r="AA31" s="161"/>
      <c r="AB31" s="161"/>
      <c r="AC31" s="161"/>
      <c r="AD31" s="161"/>
      <c r="AE31" s="161"/>
      <c r="AF31" s="161"/>
      <c r="AG31" s="161"/>
      <c r="AH31" s="161"/>
    </row>
    <row r="32" spans="1:34" ht="12.95" customHeight="1" x14ac:dyDescent="0.25">
      <c r="A32" s="234" t="s">
        <v>43</v>
      </c>
      <c r="B32" s="233">
        <v>2683</v>
      </c>
      <c r="C32" s="233"/>
      <c r="D32" s="233">
        <v>1906</v>
      </c>
      <c r="E32" s="233"/>
      <c r="F32" s="233">
        <v>132</v>
      </c>
      <c r="G32" s="233"/>
      <c r="H32" s="233">
        <v>8</v>
      </c>
      <c r="I32" s="233"/>
      <c r="J32" s="233">
        <v>28</v>
      </c>
      <c r="K32" s="233"/>
      <c r="L32" s="233">
        <v>3</v>
      </c>
      <c r="M32" s="233"/>
      <c r="N32" s="233">
        <v>0</v>
      </c>
      <c r="O32" s="233"/>
      <c r="P32" s="233">
        <v>0</v>
      </c>
      <c r="Q32" s="233"/>
      <c r="R32" s="233">
        <v>0</v>
      </c>
      <c r="S32" s="233"/>
      <c r="T32" s="829">
        <v>0</v>
      </c>
      <c r="U32" s="829"/>
      <c r="V32" s="830">
        <v>0</v>
      </c>
      <c r="W32" s="830"/>
      <c r="X32" s="829">
        <f t="shared" si="2"/>
        <v>4760</v>
      </c>
      <c r="Y32" s="829"/>
      <c r="Z32" s="161"/>
      <c r="AA32" s="161"/>
      <c r="AB32" s="161"/>
      <c r="AC32" s="161"/>
      <c r="AD32" s="161"/>
      <c r="AE32" s="161"/>
      <c r="AF32" s="161"/>
      <c r="AG32" s="161"/>
      <c r="AH32" s="161"/>
    </row>
    <row r="33" spans="1:16384" ht="12.95" customHeight="1" x14ac:dyDescent="0.25">
      <c r="A33" s="234" t="s">
        <v>89</v>
      </c>
      <c r="B33" s="233">
        <v>1377</v>
      </c>
      <c r="C33" s="233"/>
      <c r="D33" s="233">
        <v>1066</v>
      </c>
      <c r="E33" s="233"/>
      <c r="F33" s="233">
        <v>55</v>
      </c>
      <c r="G33" s="233"/>
      <c r="H33" s="233">
        <v>0</v>
      </c>
      <c r="I33" s="233"/>
      <c r="J33" s="233">
        <v>1</v>
      </c>
      <c r="K33" s="233"/>
      <c r="L33" s="233">
        <v>17</v>
      </c>
      <c r="M33" s="233"/>
      <c r="N33" s="233">
        <v>0</v>
      </c>
      <c r="O33" s="233"/>
      <c r="P33" s="233">
        <v>0</v>
      </c>
      <c r="Q33" s="233"/>
      <c r="R33" s="233">
        <v>0</v>
      </c>
      <c r="S33" s="233"/>
      <c r="T33" s="829">
        <v>0</v>
      </c>
      <c r="U33" s="829"/>
      <c r="V33" s="830">
        <v>0</v>
      </c>
      <c r="W33" s="830"/>
      <c r="X33" s="829">
        <f t="shared" si="2"/>
        <v>2516</v>
      </c>
      <c r="Y33" s="829"/>
      <c r="Z33" s="161"/>
      <c r="AA33" s="161"/>
      <c r="AB33" s="161"/>
      <c r="AC33" s="161"/>
      <c r="AD33" s="161"/>
      <c r="AE33" s="161"/>
      <c r="AF33" s="161"/>
      <c r="AG33" s="161"/>
      <c r="AH33" s="161"/>
    </row>
    <row r="34" spans="1:16384" ht="12.95" customHeight="1" x14ac:dyDescent="0.25">
      <c r="A34" s="234" t="s">
        <v>90</v>
      </c>
      <c r="B34" s="233">
        <v>556</v>
      </c>
      <c r="C34" s="233"/>
      <c r="D34" s="233">
        <v>757</v>
      </c>
      <c r="E34" s="233"/>
      <c r="F34" s="233">
        <v>10</v>
      </c>
      <c r="G34" s="233"/>
      <c r="H34" s="233">
        <v>2</v>
      </c>
      <c r="I34" s="233"/>
      <c r="J34" s="233">
        <v>4</v>
      </c>
      <c r="K34" s="233"/>
      <c r="L34" s="233">
        <v>6</v>
      </c>
      <c r="M34" s="233"/>
      <c r="N34" s="233">
        <v>0</v>
      </c>
      <c r="O34" s="233"/>
      <c r="P34" s="233">
        <v>0</v>
      </c>
      <c r="Q34" s="233"/>
      <c r="R34" s="233">
        <v>0</v>
      </c>
      <c r="S34" s="233"/>
      <c r="T34" s="829">
        <v>0</v>
      </c>
      <c r="U34" s="829"/>
      <c r="V34" s="830">
        <v>0</v>
      </c>
      <c r="W34" s="830"/>
      <c r="X34" s="829">
        <f t="shared" si="2"/>
        <v>1335</v>
      </c>
      <c r="Y34" s="829"/>
      <c r="Z34" s="161"/>
      <c r="AA34" s="161"/>
      <c r="AB34" s="161"/>
      <c r="AC34" s="161"/>
      <c r="AD34" s="161"/>
      <c r="AE34" s="161"/>
      <c r="AF34" s="161"/>
      <c r="AG34" s="161"/>
      <c r="AH34" s="161"/>
    </row>
    <row r="35" spans="1:16384" ht="12.95" customHeight="1" x14ac:dyDescent="0.25">
      <c r="A35" s="234" t="s">
        <v>44</v>
      </c>
      <c r="B35" s="233">
        <v>5642</v>
      </c>
      <c r="C35" s="233"/>
      <c r="D35" s="233">
        <v>2316</v>
      </c>
      <c r="E35" s="233"/>
      <c r="F35" s="233">
        <v>614</v>
      </c>
      <c r="G35" s="233"/>
      <c r="H35" s="233">
        <v>11</v>
      </c>
      <c r="I35" s="233"/>
      <c r="J35" s="233">
        <v>28</v>
      </c>
      <c r="K35" s="233"/>
      <c r="L35" s="233">
        <v>63</v>
      </c>
      <c r="M35" s="233"/>
      <c r="N35" s="233">
        <v>0</v>
      </c>
      <c r="O35" s="233"/>
      <c r="P35" s="233">
        <v>6</v>
      </c>
      <c r="Q35" s="233"/>
      <c r="R35" s="233">
        <v>0</v>
      </c>
      <c r="S35" s="233"/>
      <c r="T35" s="829">
        <v>0</v>
      </c>
      <c r="U35" s="829"/>
      <c r="V35" s="830">
        <v>0</v>
      </c>
      <c r="W35" s="830"/>
      <c r="X35" s="829">
        <f t="shared" si="2"/>
        <v>8680</v>
      </c>
      <c r="Y35" s="829"/>
      <c r="Z35" s="161"/>
      <c r="AA35" s="161"/>
      <c r="AB35" s="161"/>
      <c r="AC35" s="161"/>
      <c r="AD35" s="161"/>
      <c r="AE35" s="161"/>
      <c r="AF35" s="161"/>
      <c r="AG35" s="161"/>
      <c r="AH35" s="161"/>
    </row>
    <row r="36" spans="1:16384" ht="12.95" customHeight="1" x14ac:dyDescent="0.25">
      <c r="A36" s="234" t="s">
        <v>14</v>
      </c>
      <c r="B36" s="233">
        <v>11765</v>
      </c>
      <c r="C36" s="233"/>
      <c r="D36" s="233">
        <v>4918</v>
      </c>
      <c r="E36" s="233"/>
      <c r="F36" s="233">
        <v>621</v>
      </c>
      <c r="G36" s="233"/>
      <c r="H36" s="233">
        <v>42</v>
      </c>
      <c r="I36" s="233"/>
      <c r="J36" s="233">
        <v>98</v>
      </c>
      <c r="K36" s="233"/>
      <c r="L36" s="233">
        <v>68</v>
      </c>
      <c r="M36" s="233"/>
      <c r="N36" s="233">
        <v>0</v>
      </c>
      <c r="O36" s="233"/>
      <c r="P36" s="233">
        <v>25</v>
      </c>
      <c r="Q36" s="233"/>
      <c r="R36" s="233">
        <v>2</v>
      </c>
      <c r="S36" s="233"/>
      <c r="T36" s="829">
        <v>0</v>
      </c>
      <c r="U36" s="829"/>
      <c r="V36" s="830">
        <v>5</v>
      </c>
      <c r="W36" s="830"/>
      <c r="X36" s="829">
        <f t="shared" si="2"/>
        <v>17544</v>
      </c>
      <c r="Y36" s="829"/>
      <c r="Z36" s="161"/>
      <c r="AA36" s="161"/>
      <c r="AB36" s="161"/>
      <c r="AC36" s="161"/>
      <c r="AD36" s="161"/>
      <c r="AE36" s="161"/>
      <c r="AF36" s="161"/>
      <c r="AG36" s="161"/>
      <c r="AH36" s="161"/>
    </row>
    <row r="37" spans="1:16384" ht="12.95" customHeight="1" x14ac:dyDescent="0.25">
      <c r="A37" s="234" t="s">
        <v>91</v>
      </c>
      <c r="B37" s="233">
        <v>3985</v>
      </c>
      <c r="C37" s="233"/>
      <c r="D37" s="233">
        <v>2881</v>
      </c>
      <c r="E37" s="233"/>
      <c r="F37" s="233">
        <v>193</v>
      </c>
      <c r="G37" s="233"/>
      <c r="H37" s="233">
        <v>8</v>
      </c>
      <c r="I37" s="233"/>
      <c r="J37" s="233">
        <v>18</v>
      </c>
      <c r="K37" s="233"/>
      <c r="L37" s="233">
        <v>7</v>
      </c>
      <c r="M37" s="233"/>
      <c r="N37" s="233">
        <v>0</v>
      </c>
      <c r="O37" s="233"/>
      <c r="P37" s="233">
        <v>0</v>
      </c>
      <c r="Q37" s="233"/>
      <c r="R37" s="233">
        <v>0</v>
      </c>
      <c r="S37" s="233"/>
      <c r="T37" s="829">
        <v>0</v>
      </c>
      <c r="U37" s="829"/>
      <c r="V37" s="830">
        <v>0</v>
      </c>
      <c r="W37" s="830"/>
      <c r="X37" s="829">
        <f t="shared" si="2"/>
        <v>7092</v>
      </c>
      <c r="Y37" s="829"/>
      <c r="Z37" s="161"/>
      <c r="AA37" s="161"/>
      <c r="AB37" s="161"/>
      <c r="AC37" s="161"/>
      <c r="AD37" s="161"/>
      <c r="AE37" s="161"/>
      <c r="AF37" s="161"/>
      <c r="AG37" s="161"/>
      <c r="AH37" s="161"/>
    </row>
    <row r="38" spans="1:16384" ht="12.95" customHeight="1" x14ac:dyDescent="0.25">
      <c r="A38" s="234" t="s">
        <v>17</v>
      </c>
      <c r="B38" s="233">
        <v>5140</v>
      </c>
      <c r="C38" s="233"/>
      <c r="D38" s="233">
        <v>1650</v>
      </c>
      <c r="E38" s="233"/>
      <c r="F38" s="233">
        <v>265</v>
      </c>
      <c r="G38" s="233"/>
      <c r="H38" s="233">
        <v>15</v>
      </c>
      <c r="I38" s="233"/>
      <c r="J38" s="233">
        <v>22</v>
      </c>
      <c r="K38" s="233"/>
      <c r="L38" s="233">
        <v>7</v>
      </c>
      <c r="M38" s="233"/>
      <c r="N38" s="233">
        <v>6</v>
      </c>
      <c r="O38" s="233"/>
      <c r="P38" s="233">
        <v>0</v>
      </c>
      <c r="Q38" s="233"/>
      <c r="R38" s="233">
        <v>0</v>
      </c>
      <c r="S38" s="233"/>
      <c r="T38" s="829">
        <v>0</v>
      </c>
      <c r="U38" s="829"/>
      <c r="V38" s="830">
        <v>0</v>
      </c>
      <c r="W38" s="830"/>
      <c r="X38" s="829">
        <f t="shared" si="2"/>
        <v>7105</v>
      </c>
      <c r="Y38" s="829"/>
      <c r="Z38" s="161"/>
      <c r="AA38" s="161"/>
      <c r="AB38" s="161"/>
      <c r="AC38" s="161"/>
      <c r="AD38" s="161"/>
      <c r="AE38" s="161"/>
      <c r="AF38" s="161"/>
      <c r="AG38" s="161"/>
      <c r="AH38" s="161"/>
    </row>
    <row r="39" spans="1:16384" ht="12.95" customHeight="1" x14ac:dyDescent="0.25">
      <c r="A39" s="824" t="s">
        <v>45</v>
      </c>
      <c r="B39" s="825">
        <v>725</v>
      </c>
      <c r="C39" s="825"/>
      <c r="D39" s="825">
        <v>598</v>
      </c>
      <c r="E39" s="825"/>
      <c r="F39" s="825">
        <v>12</v>
      </c>
      <c r="G39" s="825"/>
      <c r="H39" s="825">
        <v>1</v>
      </c>
      <c r="I39" s="825"/>
      <c r="J39" s="825">
        <v>3</v>
      </c>
      <c r="K39" s="825"/>
      <c r="L39" s="825">
        <v>1</v>
      </c>
      <c r="M39" s="825"/>
      <c r="N39" s="825">
        <v>0</v>
      </c>
      <c r="O39" s="825"/>
      <c r="P39" s="825">
        <v>0</v>
      </c>
      <c r="Q39" s="825"/>
      <c r="R39" s="825">
        <v>0</v>
      </c>
      <c r="S39" s="825"/>
      <c r="T39" s="832">
        <v>0</v>
      </c>
      <c r="U39" s="832"/>
      <c r="V39" s="836">
        <v>0</v>
      </c>
      <c r="W39" s="836"/>
      <c r="X39" s="832">
        <f t="shared" si="2"/>
        <v>1340</v>
      </c>
      <c r="Y39" s="832"/>
      <c r="Z39" s="230"/>
      <c r="AA39" s="230"/>
      <c r="AB39" s="230"/>
      <c r="AC39" s="230"/>
      <c r="AD39" s="230"/>
      <c r="AE39" s="230"/>
      <c r="AF39" s="230"/>
      <c r="AG39" s="230"/>
      <c r="AH39" s="230"/>
    </row>
    <row r="40" spans="1:16384" x14ac:dyDescent="0.25">
      <c r="A40" s="231"/>
      <c r="B40" s="232"/>
      <c r="C40" s="232"/>
      <c r="D40" s="232"/>
      <c r="E40" s="232"/>
      <c r="F40" s="232"/>
      <c r="G40" s="232"/>
      <c r="H40" s="232"/>
      <c r="I40" s="232"/>
      <c r="J40" s="232"/>
      <c r="K40" s="232"/>
      <c r="L40" s="232"/>
      <c r="M40" s="232"/>
      <c r="N40" s="232"/>
      <c r="O40" s="232"/>
      <c r="P40" s="232"/>
      <c r="Q40" s="232"/>
      <c r="R40" s="232"/>
      <c r="S40" s="232"/>
      <c r="T40" s="232"/>
      <c r="U40" s="233"/>
      <c r="V40" s="233"/>
      <c r="W40" s="233"/>
      <c r="X40" s="233"/>
      <c r="Y40" s="192"/>
      <c r="Z40" s="230"/>
      <c r="AA40" s="230"/>
      <c r="AB40" s="230"/>
      <c r="AC40" s="230"/>
      <c r="AD40" s="230"/>
      <c r="AE40" s="230"/>
      <c r="AF40" s="230"/>
      <c r="AG40" s="230"/>
      <c r="AH40" s="230"/>
      <c r="AI40" s="230"/>
      <c r="AJ40" s="223"/>
      <c r="AK40" s="223"/>
      <c r="AL40" s="223"/>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c r="BP40" s="223"/>
      <c r="BQ40" s="223"/>
      <c r="BR40" s="223"/>
      <c r="BS40" s="223"/>
      <c r="BT40" s="223"/>
      <c r="BU40" s="223"/>
      <c r="BV40" s="223"/>
      <c r="BW40" s="223"/>
      <c r="BX40" s="223"/>
      <c r="BY40" s="223"/>
      <c r="BZ40" s="223"/>
      <c r="CA40" s="223"/>
      <c r="CB40" s="223"/>
      <c r="CC40" s="223"/>
      <c r="CD40" s="223"/>
      <c r="CE40" s="223"/>
      <c r="CF40" s="223"/>
      <c r="CG40" s="223"/>
      <c r="CH40" s="223"/>
      <c r="CI40" s="223"/>
      <c r="CJ40" s="223"/>
      <c r="CK40" s="223"/>
      <c r="CL40" s="223"/>
      <c r="CM40" s="223"/>
      <c r="CN40" s="223"/>
      <c r="CO40" s="223"/>
      <c r="CP40" s="223"/>
      <c r="CQ40" s="223"/>
      <c r="CR40" s="223"/>
      <c r="CS40" s="223"/>
      <c r="CT40" s="223"/>
      <c r="CU40" s="223"/>
      <c r="CV40" s="223"/>
      <c r="CW40" s="223"/>
      <c r="CX40" s="223"/>
      <c r="CY40" s="223"/>
      <c r="CZ40" s="223"/>
      <c r="DA40" s="223"/>
      <c r="DB40" s="223"/>
      <c r="DC40" s="223"/>
      <c r="DD40" s="223"/>
      <c r="DE40" s="223"/>
      <c r="DF40" s="223"/>
      <c r="DG40" s="223"/>
      <c r="DH40" s="223"/>
      <c r="DI40" s="223"/>
      <c r="DJ40" s="223"/>
      <c r="DK40" s="223"/>
      <c r="DL40" s="223"/>
      <c r="DM40" s="223"/>
      <c r="DN40" s="223"/>
      <c r="DO40" s="223"/>
      <c r="DP40" s="223"/>
      <c r="DQ40" s="223"/>
      <c r="DR40" s="223"/>
      <c r="DS40" s="223"/>
      <c r="DT40" s="223"/>
      <c r="DU40" s="223"/>
      <c r="DV40" s="223"/>
      <c r="DW40" s="223"/>
      <c r="DX40" s="223"/>
      <c r="DY40" s="223"/>
      <c r="DZ40" s="223"/>
      <c r="EA40" s="223"/>
      <c r="EB40" s="223"/>
      <c r="EC40" s="223"/>
      <c r="ED40" s="223"/>
      <c r="EE40" s="223"/>
      <c r="EF40" s="223"/>
      <c r="EG40" s="223"/>
      <c r="EH40" s="223"/>
      <c r="EI40" s="223"/>
      <c r="EJ40" s="223"/>
      <c r="EK40" s="223"/>
      <c r="EL40" s="223"/>
      <c r="EM40" s="223"/>
      <c r="EN40" s="223"/>
      <c r="EO40" s="223"/>
      <c r="EP40" s="223"/>
      <c r="EQ40" s="223"/>
      <c r="ER40" s="223"/>
      <c r="ES40" s="223"/>
      <c r="ET40" s="223"/>
      <c r="EU40" s="223"/>
      <c r="EV40" s="223"/>
      <c r="EW40" s="223"/>
      <c r="EX40" s="223"/>
      <c r="EY40" s="223"/>
      <c r="EZ40" s="223"/>
      <c r="FA40" s="223"/>
      <c r="FB40" s="223"/>
      <c r="FC40" s="223"/>
      <c r="FD40" s="223"/>
      <c r="FE40" s="223"/>
      <c r="FF40" s="223"/>
      <c r="FG40" s="223"/>
      <c r="FH40" s="223"/>
      <c r="FI40" s="223"/>
      <c r="FJ40" s="223"/>
      <c r="FK40" s="223"/>
      <c r="FL40" s="223"/>
      <c r="FM40" s="223"/>
      <c r="FN40" s="223"/>
      <c r="FO40" s="223"/>
      <c r="FP40" s="223"/>
      <c r="FQ40" s="223"/>
      <c r="FR40" s="223"/>
      <c r="FS40" s="223"/>
      <c r="FT40" s="223"/>
      <c r="FU40" s="223"/>
      <c r="FV40" s="223"/>
      <c r="FW40" s="223"/>
      <c r="FX40" s="223"/>
      <c r="FY40" s="223"/>
      <c r="FZ40" s="223"/>
      <c r="GA40" s="223"/>
      <c r="GB40" s="223"/>
      <c r="GC40" s="223"/>
      <c r="GD40" s="223"/>
      <c r="GE40" s="223"/>
      <c r="GF40" s="223"/>
      <c r="GG40" s="223"/>
      <c r="GH40" s="223"/>
      <c r="GI40" s="223"/>
      <c r="GJ40" s="223"/>
      <c r="GK40" s="223"/>
      <c r="GL40" s="223"/>
      <c r="GM40" s="223"/>
      <c r="GN40" s="223"/>
      <c r="GO40" s="223"/>
      <c r="GP40" s="223"/>
      <c r="GQ40" s="223"/>
      <c r="GR40" s="223"/>
      <c r="GS40" s="223"/>
      <c r="GT40" s="223"/>
      <c r="GU40" s="223"/>
      <c r="GV40" s="223"/>
      <c r="GW40" s="223"/>
      <c r="GX40" s="223"/>
      <c r="GY40" s="223"/>
      <c r="GZ40" s="223"/>
      <c r="HA40" s="223"/>
      <c r="HB40" s="223"/>
      <c r="HC40" s="223"/>
      <c r="HD40" s="223"/>
      <c r="HE40" s="223"/>
      <c r="HF40" s="223"/>
      <c r="HG40" s="223"/>
      <c r="HH40" s="223"/>
      <c r="HI40" s="223"/>
      <c r="HJ40" s="223"/>
      <c r="HK40" s="223"/>
      <c r="HL40" s="223"/>
      <c r="HM40" s="223"/>
      <c r="HN40" s="223"/>
      <c r="HO40" s="223"/>
      <c r="HP40" s="223"/>
      <c r="HQ40" s="223"/>
      <c r="HR40" s="223"/>
      <c r="HS40" s="223"/>
      <c r="HT40" s="223"/>
      <c r="HU40" s="223"/>
      <c r="HV40" s="223"/>
      <c r="HW40" s="223"/>
      <c r="HX40" s="223"/>
      <c r="HY40" s="223"/>
      <c r="HZ40" s="223"/>
      <c r="IA40" s="223"/>
      <c r="IB40" s="223"/>
      <c r="IC40" s="223"/>
      <c r="ID40" s="223"/>
      <c r="IE40" s="223"/>
      <c r="IF40" s="223"/>
      <c r="IG40" s="223"/>
      <c r="IH40" s="223"/>
      <c r="II40" s="223"/>
      <c r="IJ40" s="223"/>
      <c r="IK40" s="223"/>
      <c r="IL40" s="223"/>
      <c r="IM40" s="223"/>
      <c r="IN40" s="223"/>
      <c r="IO40" s="223"/>
      <c r="IP40" s="223"/>
      <c r="IQ40" s="223"/>
      <c r="IR40" s="223"/>
      <c r="IS40" s="223"/>
      <c r="IT40" s="223"/>
      <c r="IU40" s="223"/>
      <c r="IV40" s="223"/>
      <c r="IW40" s="223"/>
      <c r="IX40" s="223"/>
      <c r="IY40" s="223"/>
      <c r="IZ40" s="223"/>
      <c r="JA40" s="223"/>
      <c r="JB40" s="223"/>
      <c r="JC40" s="223"/>
      <c r="JD40" s="223"/>
      <c r="JE40" s="223"/>
      <c r="JF40" s="223"/>
      <c r="JG40" s="223"/>
      <c r="JH40" s="223"/>
      <c r="JI40" s="223"/>
      <c r="JJ40" s="223"/>
      <c r="JK40" s="223"/>
      <c r="JL40" s="223"/>
      <c r="JM40" s="223"/>
      <c r="JN40" s="223"/>
      <c r="JO40" s="223"/>
      <c r="JP40" s="223"/>
      <c r="JQ40" s="223"/>
      <c r="JR40" s="223"/>
      <c r="JS40" s="223"/>
      <c r="JT40" s="223"/>
      <c r="JU40" s="223"/>
      <c r="JV40" s="223"/>
      <c r="JW40" s="223"/>
      <c r="JX40" s="223"/>
      <c r="JY40" s="223"/>
      <c r="JZ40" s="223"/>
      <c r="KA40" s="223"/>
      <c r="KB40" s="223"/>
      <c r="KC40" s="223"/>
      <c r="KD40" s="223"/>
      <c r="KE40" s="223"/>
      <c r="KF40" s="223"/>
      <c r="KG40" s="223"/>
      <c r="KH40" s="223"/>
      <c r="KI40" s="223"/>
      <c r="KJ40" s="223"/>
      <c r="KK40" s="223"/>
      <c r="KL40" s="223"/>
      <c r="KM40" s="223"/>
      <c r="KN40" s="223"/>
      <c r="KO40" s="223"/>
      <c r="KP40" s="223"/>
      <c r="KQ40" s="223"/>
      <c r="KR40" s="223"/>
      <c r="KS40" s="223"/>
      <c r="KT40" s="223"/>
      <c r="KU40" s="223"/>
      <c r="KV40" s="223"/>
      <c r="KW40" s="223"/>
      <c r="KX40" s="223"/>
      <c r="KY40" s="223"/>
      <c r="KZ40" s="223"/>
      <c r="LA40" s="223"/>
      <c r="LB40" s="223"/>
      <c r="LC40" s="223"/>
      <c r="LD40" s="223"/>
      <c r="LE40" s="223"/>
      <c r="LF40" s="223"/>
      <c r="LG40" s="223"/>
      <c r="LH40" s="223"/>
      <c r="LI40" s="223"/>
      <c r="LJ40" s="223"/>
      <c r="LK40" s="223"/>
      <c r="LL40" s="223"/>
      <c r="LM40" s="223"/>
      <c r="LN40" s="223"/>
      <c r="LO40" s="223"/>
      <c r="LP40" s="223"/>
      <c r="LQ40" s="223"/>
      <c r="LR40" s="223"/>
      <c r="LS40" s="223"/>
      <c r="LT40" s="223"/>
      <c r="LU40" s="223"/>
      <c r="LV40" s="223"/>
      <c r="LW40" s="223"/>
      <c r="LX40" s="223"/>
      <c r="LY40" s="223"/>
      <c r="LZ40" s="223"/>
      <c r="MA40" s="223"/>
      <c r="MB40" s="223"/>
      <c r="MC40" s="223"/>
      <c r="MD40" s="223"/>
      <c r="ME40" s="223"/>
      <c r="MF40" s="223"/>
      <c r="MG40" s="223"/>
      <c r="MH40" s="223"/>
      <c r="MI40" s="223"/>
      <c r="MJ40" s="223"/>
      <c r="MK40" s="223"/>
      <c r="ML40" s="223"/>
      <c r="MM40" s="223"/>
      <c r="MN40" s="223"/>
      <c r="MO40" s="223"/>
      <c r="MP40" s="223"/>
      <c r="MQ40" s="223"/>
      <c r="MR40" s="223"/>
      <c r="MS40" s="223"/>
      <c r="MT40" s="223"/>
      <c r="MU40" s="223"/>
      <c r="MV40" s="223"/>
      <c r="MW40" s="223"/>
      <c r="MX40" s="223"/>
      <c r="MY40" s="223"/>
      <c r="MZ40" s="223"/>
      <c r="NA40" s="223"/>
      <c r="NB40" s="223"/>
      <c r="NC40" s="223"/>
      <c r="ND40" s="223"/>
      <c r="NE40" s="223"/>
      <c r="NF40" s="223"/>
      <c r="NG40" s="223"/>
      <c r="NH40" s="223"/>
      <c r="NI40" s="223"/>
      <c r="NJ40" s="223"/>
      <c r="NK40" s="223"/>
      <c r="NL40" s="223"/>
      <c r="NM40" s="223"/>
      <c r="NN40" s="223"/>
      <c r="NO40" s="223"/>
      <c r="NP40" s="223"/>
      <c r="NQ40" s="223"/>
      <c r="NR40" s="223"/>
      <c r="NS40" s="223"/>
      <c r="NT40" s="223"/>
      <c r="NU40" s="223"/>
      <c r="NV40" s="223"/>
      <c r="NW40" s="223"/>
      <c r="NX40" s="223"/>
      <c r="NY40" s="223"/>
      <c r="NZ40" s="223"/>
      <c r="OA40" s="223"/>
      <c r="OB40" s="223"/>
      <c r="OC40" s="223"/>
      <c r="OD40" s="223"/>
      <c r="OE40" s="223"/>
      <c r="OF40" s="223"/>
      <c r="OG40" s="223"/>
      <c r="OH40" s="223"/>
      <c r="OI40" s="223"/>
      <c r="OJ40" s="223"/>
      <c r="OK40" s="223"/>
      <c r="OL40" s="223"/>
      <c r="OM40" s="223"/>
      <c r="ON40" s="223"/>
      <c r="OO40" s="223"/>
      <c r="OP40" s="223"/>
      <c r="OQ40" s="223"/>
      <c r="OR40" s="223"/>
      <c r="OS40" s="223"/>
      <c r="OT40" s="223"/>
      <c r="OU40" s="223"/>
      <c r="OV40" s="223"/>
      <c r="OW40" s="223"/>
      <c r="OX40" s="223"/>
      <c r="OY40" s="223"/>
      <c r="OZ40" s="223"/>
      <c r="PA40" s="223"/>
      <c r="PB40" s="223"/>
      <c r="PC40" s="223"/>
      <c r="PD40" s="223"/>
      <c r="PE40" s="223"/>
      <c r="PF40" s="223"/>
      <c r="PG40" s="223"/>
      <c r="PH40" s="223"/>
      <c r="PI40" s="223"/>
      <c r="PJ40" s="223"/>
      <c r="PK40" s="223"/>
      <c r="PL40" s="223"/>
      <c r="PM40" s="223"/>
      <c r="PN40" s="223"/>
      <c r="PO40" s="223"/>
      <c r="PP40" s="223"/>
      <c r="PQ40" s="223"/>
      <c r="PR40" s="223"/>
      <c r="PS40" s="223"/>
      <c r="PT40" s="223"/>
      <c r="PU40" s="223"/>
      <c r="PV40" s="223"/>
      <c r="PW40" s="223"/>
      <c r="PX40" s="223"/>
      <c r="PY40" s="223"/>
      <c r="PZ40" s="223"/>
      <c r="QA40" s="223"/>
      <c r="QB40" s="223"/>
      <c r="QC40" s="223"/>
      <c r="QD40" s="223"/>
      <c r="QE40" s="223"/>
      <c r="QF40" s="223"/>
      <c r="QG40" s="223"/>
      <c r="QH40" s="223"/>
      <c r="QI40" s="223"/>
      <c r="QJ40" s="223"/>
      <c r="QK40" s="223"/>
      <c r="QL40" s="223"/>
      <c r="QM40" s="223"/>
      <c r="QN40" s="223"/>
      <c r="QO40" s="223"/>
      <c r="QP40" s="223"/>
      <c r="QQ40" s="223"/>
      <c r="QR40" s="223"/>
      <c r="QS40" s="223"/>
      <c r="QT40" s="223"/>
      <c r="QU40" s="223"/>
      <c r="QV40" s="223"/>
      <c r="QW40" s="223"/>
      <c r="QX40" s="223"/>
      <c r="QY40" s="223"/>
      <c r="QZ40" s="223"/>
      <c r="RA40" s="223"/>
      <c r="RB40" s="223"/>
      <c r="RC40" s="223"/>
      <c r="RD40" s="223"/>
      <c r="RE40" s="223"/>
      <c r="RF40" s="223"/>
      <c r="RG40" s="223"/>
      <c r="RH40" s="223"/>
      <c r="RI40" s="223"/>
      <c r="RJ40" s="223"/>
      <c r="RK40" s="223"/>
      <c r="RL40" s="223"/>
      <c r="RM40" s="223"/>
      <c r="RN40" s="223"/>
      <c r="RO40" s="223"/>
      <c r="RP40" s="223"/>
      <c r="RQ40" s="223"/>
      <c r="RR40" s="223"/>
      <c r="RS40" s="223"/>
      <c r="RT40" s="223"/>
      <c r="RU40" s="223"/>
      <c r="RV40" s="223"/>
      <c r="RW40" s="223"/>
      <c r="RX40" s="223"/>
      <c r="RY40" s="223"/>
      <c r="RZ40" s="223"/>
      <c r="SA40" s="223"/>
      <c r="SB40" s="223"/>
      <c r="SC40" s="223"/>
      <c r="SD40" s="223"/>
      <c r="SE40" s="223"/>
      <c r="SF40" s="223"/>
      <c r="SG40" s="223"/>
      <c r="SH40" s="223"/>
      <c r="SI40" s="223"/>
      <c r="SJ40" s="223"/>
      <c r="SK40" s="223"/>
      <c r="SL40" s="223"/>
      <c r="SM40" s="223"/>
      <c r="SN40" s="223"/>
      <c r="SO40" s="223"/>
      <c r="SP40" s="223"/>
      <c r="SQ40" s="223"/>
      <c r="SR40" s="223"/>
      <c r="SS40" s="223"/>
      <c r="ST40" s="223"/>
      <c r="SU40" s="223"/>
      <c r="SV40" s="223"/>
      <c r="SW40" s="223"/>
      <c r="SX40" s="223"/>
      <c r="SY40" s="223"/>
      <c r="SZ40" s="223"/>
      <c r="TA40" s="223"/>
      <c r="TB40" s="223"/>
      <c r="TC40" s="223"/>
      <c r="TD40" s="223"/>
      <c r="TE40" s="223"/>
      <c r="TF40" s="223"/>
      <c r="TG40" s="223"/>
      <c r="TH40" s="223"/>
      <c r="TI40" s="223"/>
      <c r="TJ40" s="223"/>
      <c r="TK40" s="223"/>
      <c r="TL40" s="223"/>
      <c r="TM40" s="223"/>
      <c r="TN40" s="223"/>
      <c r="TO40" s="223"/>
      <c r="TP40" s="223"/>
      <c r="TQ40" s="223"/>
      <c r="TR40" s="223"/>
      <c r="TS40" s="223"/>
      <c r="TT40" s="223"/>
      <c r="TU40" s="223"/>
      <c r="TV40" s="223"/>
      <c r="TW40" s="223"/>
      <c r="TX40" s="223"/>
      <c r="TY40" s="223"/>
      <c r="TZ40" s="223"/>
      <c r="UA40" s="223"/>
      <c r="UB40" s="223"/>
      <c r="UC40" s="223"/>
      <c r="UD40" s="223"/>
      <c r="UE40" s="223"/>
      <c r="UF40" s="223"/>
      <c r="UG40" s="223"/>
      <c r="UH40" s="223"/>
      <c r="UI40" s="223"/>
      <c r="UJ40" s="223"/>
      <c r="UK40" s="223"/>
      <c r="UL40" s="223"/>
      <c r="UM40" s="223"/>
      <c r="UN40" s="223"/>
      <c r="UO40" s="223"/>
      <c r="UP40" s="223"/>
      <c r="UQ40" s="223"/>
      <c r="UR40" s="223"/>
      <c r="US40" s="223"/>
      <c r="UT40" s="223"/>
      <c r="UU40" s="223"/>
      <c r="UV40" s="223"/>
      <c r="UW40" s="223"/>
      <c r="UX40" s="223"/>
      <c r="UY40" s="223"/>
      <c r="UZ40" s="223"/>
      <c r="VA40" s="223"/>
      <c r="VB40" s="223"/>
      <c r="VC40" s="223"/>
      <c r="VD40" s="223"/>
      <c r="VE40" s="223"/>
      <c r="VF40" s="223"/>
      <c r="VG40" s="223"/>
      <c r="VH40" s="223"/>
      <c r="VI40" s="223"/>
      <c r="VJ40" s="223"/>
      <c r="VK40" s="223"/>
      <c r="VL40" s="223"/>
      <c r="VM40" s="223"/>
      <c r="VN40" s="223"/>
      <c r="VO40" s="223"/>
      <c r="VP40" s="223"/>
      <c r="VQ40" s="223"/>
      <c r="VR40" s="223"/>
      <c r="VS40" s="223"/>
      <c r="VT40" s="223"/>
      <c r="VU40" s="223"/>
      <c r="VV40" s="223"/>
      <c r="VW40" s="223"/>
      <c r="VX40" s="223"/>
      <c r="VY40" s="223"/>
      <c r="VZ40" s="223"/>
      <c r="WA40" s="223"/>
      <c r="WB40" s="223"/>
      <c r="WC40" s="223"/>
      <c r="WD40" s="223"/>
      <c r="WE40" s="223"/>
      <c r="WF40" s="223"/>
      <c r="WG40" s="223"/>
      <c r="WH40" s="223"/>
      <c r="WI40" s="223"/>
      <c r="WJ40" s="223"/>
      <c r="WK40" s="223"/>
      <c r="WL40" s="223"/>
      <c r="WM40" s="223"/>
      <c r="WN40" s="223"/>
      <c r="WO40" s="223"/>
      <c r="WP40" s="223"/>
      <c r="WQ40" s="223"/>
      <c r="WR40" s="223"/>
      <c r="WS40" s="223"/>
      <c r="WT40" s="223"/>
      <c r="WU40" s="223"/>
      <c r="WV40" s="223"/>
      <c r="WW40" s="223"/>
      <c r="WX40" s="223"/>
      <c r="WY40" s="223"/>
      <c r="WZ40" s="223"/>
      <c r="XA40" s="223"/>
      <c r="XB40" s="223"/>
      <c r="XC40" s="223"/>
      <c r="XD40" s="223"/>
      <c r="XE40" s="223"/>
      <c r="XF40" s="223"/>
      <c r="XG40" s="223"/>
      <c r="XH40" s="223"/>
      <c r="XI40" s="223"/>
      <c r="XJ40" s="223"/>
      <c r="XK40" s="223"/>
      <c r="XL40" s="223"/>
      <c r="XM40" s="223"/>
      <c r="XN40" s="223"/>
      <c r="XO40" s="223"/>
      <c r="XP40" s="223"/>
      <c r="XQ40" s="223"/>
      <c r="XR40" s="223"/>
      <c r="XS40" s="223"/>
      <c r="XT40" s="223"/>
      <c r="XU40" s="223"/>
      <c r="XV40" s="223"/>
      <c r="XW40" s="223"/>
      <c r="XX40" s="223"/>
      <c r="XY40" s="223"/>
      <c r="XZ40" s="223"/>
      <c r="YA40" s="223"/>
      <c r="YB40" s="223"/>
      <c r="YC40" s="223"/>
      <c r="YD40" s="223"/>
      <c r="YE40" s="223"/>
      <c r="YF40" s="223"/>
      <c r="YG40" s="223"/>
      <c r="YH40" s="223"/>
      <c r="YI40" s="223"/>
      <c r="YJ40" s="223"/>
      <c r="YK40" s="223"/>
      <c r="YL40" s="223"/>
      <c r="YM40" s="223"/>
      <c r="YN40" s="223"/>
      <c r="YO40" s="223"/>
      <c r="YP40" s="223"/>
      <c r="YQ40" s="223"/>
      <c r="YR40" s="223"/>
      <c r="YS40" s="223"/>
      <c r="YT40" s="223"/>
      <c r="YU40" s="223"/>
      <c r="YV40" s="223"/>
      <c r="YW40" s="223"/>
      <c r="YX40" s="223"/>
      <c r="YY40" s="223"/>
      <c r="YZ40" s="223"/>
      <c r="ZA40" s="223"/>
      <c r="ZB40" s="223"/>
      <c r="ZC40" s="223"/>
      <c r="ZD40" s="223"/>
      <c r="ZE40" s="223"/>
      <c r="ZF40" s="223"/>
      <c r="ZG40" s="223"/>
      <c r="ZH40" s="223"/>
      <c r="ZI40" s="223"/>
      <c r="ZJ40" s="223"/>
      <c r="ZK40" s="223"/>
      <c r="ZL40" s="223"/>
      <c r="ZM40" s="223"/>
      <c r="ZN40" s="223"/>
      <c r="ZO40" s="223"/>
      <c r="ZP40" s="223"/>
      <c r="ZQ40" s="223"/>
      <c r="ZR40" s="223"/>
      <c r="ZS40" s="223"/>
      <c r="ZT40" s="223"/>
      <c r="ZU40" s="223"/>
      <c r="ZV40" s="223"/>
      <c r="ZW40" s="223"/>
      <c r="ZX40" s="223"/>
      <c r="ZY40" s="223"/>
      <c r="ZZ40" s="223"/>
      <c r="AAA40" s="223"/>
      <c r="AAB40" s="223"/>
      <c r="AAC40" s="223"/>
      <c r="AAD40" s="223"/>
      <c r="AAE40" s="223"/>
      <c r="AAF40" s="223"/>
      <c r="AAG40" s="223"/>
      <c r="AAH40" s="223"/>
      <c r="AAI40" s="223"/>
      <c r="AAJ40" s="223"/>
      <c r="AAK40" s="223"/>
      <c r="AAL40" s="223"/>
      <c r="AAM40" s="223"/>
      <c r="AAN40" s="223"/>
      <c r="AAO40" s="223"/>
      <c r="AAP40" s="223"/>
      <c r="AAQ40" s="223"/>
      <c r="AAR40" s="223"/>
      <c r="AAS40" s="223"/>
      <c r="AAT40" s="223"/>
      <c r="AAU40" s="223"/>
      <c r="AAV40" s="223"/>
      <c r="AAW40" s="223"/>
      <c r="AAX40" s="223"/>
      <c r="AAY40" s="223"/>
      <c r="AAZ40" s="223"/>
      <c r="ABA40" s="223"/>
      <c r="ABB40" s="223"/>
      <c r="ABC40" s="223"/>
      <c r="ABD40" s="223"/>
      <c r="ABE40" s="223"/>
      <c r="ABF40" s="223"/>
      <c r="ABG40" s="223"/>
      <c r="ABH40" s="223"/>
      <c r="ABI40" s="223"/>
      <c r="ABJ40" s="223"/>
      <c r="ABK40" s="223"/>
      <c r="ABL40" s="223"/>
      <c r="ABM40" s="223"/>
      <c r="ABN40" s="223"/>
      <c r="ABO40" s="223"/>
      <c r="ABP40" s="223"/>
      <c r="ABQ40" s="223"/>
      <c r="ABR40" s="223"/>
      <c r="ABS40" s="223"/>
      <c r="ABT40" s="223"/>
      <c r="ABU40" s="223"/>
      <c r="ABV40" s="223"/>
      <c r="ABW40" s="223"/>
      <c r="ABX40" s="223"/>
      <c r="ABY40" s="223"/>
      <c r="ABZ40" s="223"/>
      <c r="ACA40" s="223"/>
      <c r="ACB40" s="223"/>
      <c r="ACC40" s="223"/>
      <c r="ACD40" s="223"/>
      <c r="ACE40" s="223"/>
      <c r="ACF40" s="223"/>
      <c r="ACG40" s="223"/>
      <c r="ACH40" s="223"/>
      <c r="ACI40" s="223"/>
      <c r="ACJ40" s="223"/>
      <c r="ACK40" s="223"/>
      <c r="ACL40" s="223"/>
      <c r="ACM40" s="223"/>
      <c r="ACN40" s="223"/>
      <c r="ACO40" s="223"/>
      <c r="ACP40" s="223"/>
      <c r="ACQ40" s="223"/>
      <c r="ACR40" s="223"/>
      <c r="ACS40" s="223"/>
      <c r="ACT40" s="223"/>
      <c r="ACU40" s="223"/>
      <c r="ACV40" s="223"/>
      <c r="ACW40" s="223"/>
      <c r="ACX40" s="223"/>
      <c r="ACY40" s="223"/>
      <c r="ACZ40" s="223"/>
      <c r="ADA40" s="223"/>
      <c r="ADB40" s="223"/>
      <c r="ADC40" s="223"/>
      <c r="ADD40" s="223"/>
      <c r="ADE40" s="223"/>
      <c r="ADF40" s="223"/>
      <c r="ADG40" s="223"/>
      <c r="ADH40" s="223"/>
      <c r="ADI40" s="223"/>
      <c r="ADJ40" s="223"/>
      <c r="ADK40" s="223"/>
      <c r="ADL40" s="223"/>
      <c r="ADM40" s="223"/>
      <c r="ADN40" s="223"/>
      <c r="ADO40" s="223"/>
      <c r="ADP40" s="223"/>
      <c r="ADQ40" s="223"/>
      <c r="ADR40" s="223"/>
      <c r="ADS40" s="223"/>
      <c r="ADT40" s="223"/>
      <c r="ADU40" s="223"/>
      <c r="ADV40" s="223"/>
      <c r="ADW40" s="223"/>
      <c r="ADX40" s="223"/>
      <c r="ADY40" s="223"/>
      <c r="ADZ40" s="223"/>
      <c r="AEA40" s="223"/>
      <c r="AEB40" s="223"/>
      <c r="AEC40" s="223"/>
      <c r="AED40" s="223"/>
      <c r="AEE40" s="223"/>
      <c r="AEF40" s="223"/>
      <c r="AEG40" s="223"/>
      <c r="AEH40" s="223"/>
      <c r="AEI40" s="223"/>
      <c r="AEJ40" s="223"/>
      <c r="AEK40" s="223"/>
      <c r="AEL40" s="223"/>
      <c r="AEM40" s="223"/>
      <c r="AEN40" s="223"/>
      <c r="AEO40" s="223"/>
      <c r="AEP40" s="223"/>
      <c r="AEQ40" s="223"/>
      <c r="AER40" s="223"/>
      <c r="AES40" s="223"/>
      <c r="AET40" s="223"/>
      <c r="AEU40" s="223"/>
      <c r="AEV40" s="223"/>
      <c r="AEW40" s="223"/>
      <c r="AEX40" s="223"/>
      <c r="AEY40" s="223"/>
      <c r="AEZ40" s="223"/>
      <c r="AFA40" s="223"/>
      <c r="AFB40" s="223"/>
      <c r="AFC40" s="223"/>
      <c r="AFD40" s="223"/>
      <c r="AFE40" s="223"/>
      <c r="AFF40" s="223"/>
      <c r="AFG40" s="223"/>
      <c r="AFH40" s="223"/>
      <c r="AFI40" s="223"/>
      <c r="AFJ40" s="223"/>
      <c r="AFK40" s="223"/>
      <c r="AFL40" s="223"/>
      <c r="AFM40" s="223"/>
      <c r="AFN40" s="223"/>
      <c r="AFO40" s="223"/>
      <c r="AFP40" s="223"/>
      <c r="AFQ40" s="223"/>
      <c r="AFR40" s="223"/>
      <c r="AFS40" s="223"/>
      <c r="AFT40" s="223"/>
      <c r="AFU40" s="223"/>
      <c r="AFV40" s="223"/>
      <c r="AFW40" s="223"/>
      <c r="AFX40" s="223"/>
      <c r="AFY40" s="223"/>
      <c r="AFZ40" s="223"/>
      <c r="AGA40" s="223"/>
      <c r="AGB40" s="223"/>
      <c r="AGC40" s="223"/>
      <c r="AGD40" s="223"/>
      <c r="AGE40" s="223"/>
      <c r="AGF40" s="223"/>
      <c r="AGG40" s="223"/>
      <c r="AGH40" s="223"/>
      <c r="AGI40" s="223"/>
      <c r="AGJ40" s="223"/>
      <c r="AGK40" s="223"/>
      <c r="AGL40" s="223"/>
      <c r="AGM40" s="223"/>
      <c r="AGN40" s="223"/>
      <c r="AGO40" s="223"/>
      <c r="AGP40" s="223"/>
      <c r="AGQ40" s="223"/>
      <c r="AGR40" s="223"/>
      <c r="AGS40" s="223"/>
      <c r="AGT40" s="223"/>
      <c r="AGU40" s="223"/>
      <c r="AGV40" s="223"/>
      <c r="AGW40" s="223"/>
      <c r="AGX40" s="223"/>
      <c r="AGY40" s="223"/>
      <c r="AGZ40" s="223"/>
      <c r="AHA40" s="223"/>
      <c r="AHB40" s="223"/>
      <c r="AHC40" s="223"/>
      <c r="AHD40" s="223"/>
      <c r="AHE40" s="223"/>
      <c r="AHF40" s="223"/>
      <c r="AHG40" s="223"/>
      <c r="AHH40" s="223"/>
      <c r="AHI40" s="223"/>
      <c r="AHJ40" s="223"/>
      <c r="AHK40" s="223"/>
      <c r="AHL40" s="223"/>
      <c r="AHM40" s="223"/>
      <c r="AHN40" s="223"/>
      <c r="AHO40" s="223"/>
      <c r="AHP40" s="223"/>
      <c r="AHQ40" s="223"/>
      <c r="AHR40" s="223"/>
      <c r="AHS40" s="223"/>
      <c r="AHT40" s="223"/>
      <c r="AHU40" s="223"/>
      <c r="AHV40" s="223"/>
      <c r="AHW40" s="223"/>
      <c r="AHX40" s="223"/>
      <c r="AHY40" s="223"/>
      <c r="AHZ40" s="223"/>
      <c r="AIA40" s="223"/>
      <c r="AIB40" s="223"/>
      <c r="AIC40" s="223"/>
      <c r="AID40" s="223"/>
      <c r="AIE40" s="223"/>
      <c r="AIF40" s="223"/>
      <c r="AIG40" s="223"/>
      <c r="AIH40" s="223"/>
      <c r="AII40" s="223"/>
      <c r="AIJ40" s="223"/>
      <c r="AIK40" s="223"/>
      <c r="AIL40" s="223"/>
      <c r="AIM40" s="223"/>
      <c r="AIN40" s="223"/>
      <c r="AIO40" s="223"/>
      <c r="AIP40" s="223"/>
      <c r="AIQ40" s="223"/>
      <c r="AIR40" s="223"/>
      <c r="AIS40" s="223"/>
      <c r="AIT40" s="223"/>
      <c r="AIU40" s="223"/>
      <c r="AIV40" s="223"/>
      <c r="AIW40" s="223"/>
      <c r="AIX40" s="223"/>
      <c r="AIY40" s="223"/>
      <c r="AIZ40" s="223"/>
      <c r="AJA40" s="223"/>
      <c r="AJB40" s="223"/>
      <c r="AJC40" s="223"/>
      <c r="AJD40" s="223"/>
      <c r="AJE40" s="223"/>
      <c r="AJF40" s="223"/>
      <c r="AJG40" s="223"/>
      <c r="AJH40" s="223"/>
      <c r="AJI40" s="223"/>
      <c r="AJJ40" s="223"/>
      <c r="AJK40" s="223"/>
      <c r="AJL40" s="223"/>
      <c r="AJM40" s="223"/>
      <c r="AJN40" s="223"/>
      <c r="AJO40" s="223"/>
      <c r="AJP40" s="223"/>
      <c r="AJQ40" s="223"/>
      <c r="AJR40" s="223"/>
      <c r="AJS40" s="223"/>
      <c r="AJT40" s="223"/>
      <c r="AJU40" s="223"/>
      <c r="AJV40" s="223"/>
      <c r="AJW40" s="223"/>
      <c r="AJX40" s="223"/>
      <c r="AJY40" s="223"/>
      <c r="AJZ40" s="223"/>
      <c r="AKA40" s="223"/>
      <c r="AKB40" s="223"/>
      <c r="AKC40" s="223"/>
      <c r="AKD40" s="223"/>
      <c r="AKE40" s="223"/>
      <c r="AKF40" s="223"/>
      <c r="AKG40" s="223"/>
      <c r="AKH40" s="223"/>
      <c r="AKI40" s="223"/>
      <c r="AKJ40" s="223"/>
      <c r="AKK40" s="223"/>
      <c r="AKL40" s="223"/>
      <c r="AKM40" s="223"/>
      <c r="AKN40" s="223"/>
      <c r="AKO40" s="223"/>
      <c r="AKP40" s="223"/>
      <c r="AKQ40" s="223"/>
      <c r="AKR40" s="223"/>
      <c r="AKS40" s="223"/>
      <c r="AKT40" s="223"/>
      <c r="AKU40" s="223"/>
      <c r="AKV40" s="223"/>
      <c r="AKW40" s="223"/>
      <c r="AKX40" s="223"/>
      <c r="AKY40" s="223"/>
      <c r="AKZ40" s="223"/>
      <c r="ALA40" s="223"/>
      <c r="ALB40" s="223"/>
      <c r="ALC40" s="223"/>
      <c r="ALD40" s="223"/>
      <c r="ALE40" s="223"/>
      <c r="ALF40" s="223"/>
      <c r="ALG40" s="223"/>
      <c r="ALH40" s="223"/>
      <c r="ALI40" s="223"/>
      <c r="ALJ40" s="223"/>
      <c r="ALK40" s="223"/>
      <c r="ALL40" s="223"/>
      <c r="ALM40" s="223"/>
      <c r="ALN40" s="223"/>
      <c r="ALO40" s="223"/>
      <c r="ALP40" s="223"/>
      <c r="ALQ40" s="223"/>
      <c r="ALR40" s="223"/>
      <c r="ALS40" s="223"/>
      <c r="ALT40" s="223"/>
      <c r="ALU40" s="223"/>
      <c r="ALV40" s="223"/>
      <c r="ALW40" s="223"/>
      <c r="ALX40" s="223"/>
      <c r="ALY40" s="223"/>
      <c r="ALZ40" s="223"/>
      <c r="AMA40" s="223"/>
      <c r="AMB40" s="223"/>
      <c r="AMC40" s="223"/>
      <c r="AMD40" s="223"/>
      <c r="AME40" s="223"/>
      <c r="AMF40" s="223"/>
      <c r="AMG40" s="223"/>
      <c r="AMH40" s="223"/>
      <c r="AMI40" s="223"/>
      <c r="AMJ40" s="223"/>
      <c r="AMK40" s="223"/>
      <c r="AML40" s="223"/>
      <c r="AMM40" s="223"/>
      <c r="AMN40" s="223"/>
      <c r="AMO40" s="223"/>
      <c r="AMP40" s="223"/>
      <c r="AMQ40" s="223"/>
      <c r="AMR40" s="223"/>
      <c r="AMS40" s="223"/>
      <c r="AMT40" s="223"/>
      <c r="AMU40" s="223"/>
      <c r="AMV40" s="223"/>
      <c r="AMW40" s="223"/>
      <c r="AMX40" s="223"/>
      <c r="AMY40" s="223"/>
      <c r="AMZ40" s="223"/>
      <c r="ANA40" s="223"/>
      <c r="ANB40" s="223"/>
      <c r="ANC40" s="223"/>
      <c r="AND40" s="223"/>
      <c r="ANE40" s="223"/>
      <c r="ANF40" s="223"/>
      <c r="ANG40" s="223"/>
      <c r="ANH40" s="223"/>
      <c r="ANI40" s="223"/>
      <c r="ANJ40" s="223"/>
      <c r="ANK40" s="223"/>
      <c r="ANL40" s="223"/>
      <c r="ANM40" s="223"/>
      <c r="ANN40" s="223"/>
      <c r="ANO40" s="223"/>
      <c r="ANP40" s="223"/>
      <c r="ANQ40" s="223"/>
      <c r="ANR40" s="223"/>
      <c r="ANS40" s="223"/>
      <c r="ANT40" s="223"/>
      <c r="ANU40" s="223"/>
      <c r="ANV40" s="223"/>
      <c r="ANW40" s="223"/>
      <c r="ANX40" s="223"/>
      <c r="ANY40" s="223"/>
      <c r="ANZ40" s="223"/>
      <c r="AOA40" s="223"/>
      <c r="AOB40" s="223"/>
      <c r="AOC40" s="223"/>
      <c r="AOD40" s="223"/>
      <c r="AOE40" s="223"/>
      <c r="AOF40" s="223"/>
      <c r="AOG40" s="223"/>
      <c r="AOH40" s="223"/>
      <c r="AOI40" s="223"/>
      <c r="AOJ40" s="223"/>
      <c r="AOK40" s="223"/>
      <c r="AOL40" s="223"/>
      <c r="AOM40" s="223"/>
      <c r="AON40" s="223"/>
      <c r="AOO40" s="223"/>
      <c r="AOP40" s="223"/>
      <c r="AOQ40" s="223"/>
      <c r="AOR40" s="223"/>
      <c r="AOS40" s="223"/>
      <c r="AOT40" s="223"/>
      <c r="AOU40" s="223"/>
      <c r="AOV40" s="223"/>
      <c r="AOW40" s="223"/>
      <c r="AOX40" s="223"/>
      <c r="AOY40" s="223"/>
      <c r="AOZ40" s="223"/>
      <c r="APA40" s="223"/>
      <c r="APB40" s="223"/>
      <c r="APC40" s="223"/>
      <c r="APD40" s="223"/>
      <c r="APE40" s="223"/>
      <c r="APF40" s="223"/>
      <c r="APG40" s="223"/>
      <c r="APH40" s="223"/>
      <c r="API40" s="223"/>
      <c r="APJ40" s="223"/>
      <c r="APK40" s="223"/>
      <c r="APL40" s="223"/>
      <c r="APM40" s="223"/>
      <c r="APN40" s="223"/>
      <c r="APO40" s="223"/>
      <c r="APP40" s="223"/>
      <c r="APQ40" s="223"/>
      <c r="APR40" s="223"/>
      <c r="APS40" s="223"/>
      <c r="APT40" s="223"/>
      <c r="APU40" s="223"/>
      <c r="APV40" s="223"/>
      <c r="APW40" s="223"/>
      <c r="APX40" s="223"/>
      <c r="APY40" s="223"/>
      <c r="APZ40" s="223"/>
      <c r="AQA40" s="223"/>
      <c r="AQB40" s="223"/>
      <c r="AQC40" s="223"/>
      <c r="AQD40" s="223"/>
      <c r="AQE40" s="223"/>
      <c r="AQF40" s="223"/>
      <c r="AQG40" s="223"/>
      <c r="AQH40" s="223"/>
      <c r="AQI40" s="223"/>
      <c r="AQJ40" s="223"/>
      <c r="AQK40" s="223"/>
      <c r="AQL40" s="223"/>
      <c r="AQM40" s="223"/>
      <c r="AQN40" s="223"/>
      <c r="AQO40" s="223"/>
      <c r="AQP40" s="223"/>
      <c r="AQQ40" s="223"/>
      <c r="AQR40" s="223"/>
      <c r="AQS40" s="223"/>
      <c r="AQT40" s="223"/>
      <c r="AQU40" s="223"/>
      <c r="AQV40" s="223"/>
      <c r="AQW40" s="223"/>
      <c r="AQX40" s="223"/>
      <c r="AQY40" s="223"/>
      <c r="AQZ40" s="223"/>
      <c r="ARA40" s="223"/>
      <c r="ARB40" s="223"/>
      <c r="ARC40" s="223"/>
      <c r="ARD40" s="223"/>
      <c r="ARE40" s="223"/>
      <c r="ARF40" s="223"/>
      <c r="ARG40" s="223"/>
      <c r="ARH40" s="223"/>
      <c r="ARI40" s="223"/>
      <c r="ARJ40" s="223"/>
      <c r="ARK40" s="223"/>
      <c r="ARL40" s="223"/>
      <c r="ARM40" s="223"/>
      <c r="ARN40" s="223"/>
      <c r="ARO40" s="223"/>
      <c r="ARP40" s="223"/>
      <c r="ARQ40" s="223"/>
      <c r="ARR40" s="223"/>
      <c r="ARS40" s="223"/>
      <c r="ART40" s="223"/>
      <c r="ARU40" s="223"/>
      <c r="ARV40" s="223"/>
      <c r="ARW40" s="223"/>
      <c r="ARX40" s="223"/>
      <c r="ARY40" s="223"/>
      <c r="ARZ40" s="223"/>
      <c r="ASA40" s="223"/>
      <c r="ASB40" s="223"/>
      <c r="ASC40" s="223"/>
      <c r="ASD40" s="223"/>
      <c r="ASE40" s="223"/>
      <c r="ASF40" s="223"/>
      <c r="ASG40" s="223"/>
      <c r="ASH40" s="223"/>
      <c r="ASI40" s="223"/>
      <c r="ASJ40" s="223"/>
      <c r="ASK40" s="223"/>
      <c r="ASL40" s="223"/>
      <c r="ASM40" s="223"/>
      <c r="ASN40" s="223"/>
      <c r="ASO40" s="223"/>
      <c r="ASP40" s="223"/>
      <c r="ASQ40" s="223"/>
      <c r="ASR40" s="223"/>
      <c r="ASS40" s="223"/>
      <c r="AST40" s="223"/>
      <c r="ASU40" s="223"/>
      <c r="ASV40" s="223"/>
      <c r="ASW40" s="223"/>
      <c r="ASX40" s="223"/>
      <c r="ASY40" s="223"/>
      <c r="ASZ40" s="223"/>
      <c r="ATA40" s="223"/>
      <c r="ATB40" s="223"/>
      <c r="ATC40" s="223"/>
      <c r="ATD40" s="223"/>
      <c r="ATE40" s="223"/>
      <c r="ATF40" s="223"/>
      <c r="ATG40" s="223"/>
      <c r="ATH40" s="223"/>
      <c r="ATI40" s="223"/>
      <c r="ATJ40" s="223"/>
      <c r="ATK40" s="223"/>
      <c r="ATL40" s="223"/>
      <c r="ATM40" s="223"/>
      <c r="ATN40" s="223"/>
      <c r="ATO40" s="223"/>
      <c r="ATP40" s="223"/>
      <c r="ATQ40" s="223"/>
      <c r="ATR40" s="223"/>
      <c r="ATS40" s="223"/>
      <c r="ATT40" s="223"/>
      <c r="ATU40" s="223"/>
      <c r="ATV40" s="223"/>
      <c r="ATW40" s="223"/>
      <c r="ATX40" s="223"/>
      <c r="ATY40" s="223"/>
      <c r="ATZ40" s="223"/>
      <c r="AUA40" s="223"/>
      <c r="AUB40" s="223"/>
      <c r="AUC40" s="223"/>
      <c r="AUD40" s="223"/>
      <c r="AUE40" s="223"/>
      <c r="AUF40" s="223"/>
      <c r="AUG40" s="223"/>
      <c r="AUH40" s="223"/>
      <c r="AUI40" s="223"/>
      <c r="AUJ40" s="223"/>
      <c r="AUK40" s="223"/>
      <c r="AUL40" s="223"/>
      <c r="AUM40" s="223"/>
      <c r="AUN40" s="223"/>
      <c r="AUO40" s="223"/>
      <c r="AUP40" s="223"/>
      <c r="AUQ40" s="223"/>
      <c r="AUR40" s="223"/>
      <c r="AUS40" s="223"/>
      <c r="AUT40" s="223"/>
      <c r="AUU40" s="223"/>
      <c r="AUV40" s="223"/>
      <c r="AUW40" s="223"/>
      <c r="AUX40" s="223"/>
      <c r="AUY40" s="223"/>
      <c r="AUZ40" s="223"/>
      <c r="AVA40" s="223"/>
      <c r="AVB40" s="223"/>
      <c r="AVC40" s="223"/>
      <c r="AVD40" s="223"/>
      <c r="AVE40" s="223"/>
      <c r="AVF40" s="223"/>
      <c r="AVG40" s="223"/>
      <c r="AVH40" s="223"/>
      <c r="AVI40" s="223"/>
      <c r="AVJ40" s="223"/>
      <c r="AVK40" s="223"/>
      <c r="AVL40" s="223"/>
      <c r="AVM40" s="223"/>
      <c r="AVN40" s="223"/>
      <c r="AVO40" s="223"/>
      <c r="AVP40" s="223"/>
      <c r="AVQ40" s="223"/>
      <c r="AVR40" s="223"/>
      <c r="AVS40" s="223"/>
      <c r="AVT40" s="223"/>
      <c r="AVU40" s="223"/>
      <c r="AVV40" s="223"/>
      <c r="AVW40" s="223"/>
      <c r="AVX40" s="223"/>
      <c r="AVY40" s="223"/>
      <c r="AVZ40" s="223"/>
      <c r="AWA40" s="223"/>
      <c r="AWB40" s="223"/>
      <c r="AWC40" s="223"/>
      <c r="AWD40" s="223"/>
      <c r="AWE40" s="223"/>
      <c r="AWF40" s="223"/>
      <c r="AWG40" s="223"/>
      <c r="AWH40" s="223"/>
      <c r="AWI40" s="223"/>
      <c r="AWJ40" s="223"/>
      <c r="AWK40" s="223"/>
      <c r="AWL40" s="223"/>
      <c r="AWM40" s="223"/>
      <c r="AWN40" s="223"/>
      <c r="AWO40" s="223"/>
      <c r="AWP40" s="223"/>
      <c r="AWQ40" s="223"/>
      <c r="AWR40" s="223"/>
      <c r="AWS40" s="223"/>
      <c r="AWT40" s="223"/>
      <c r="AWU40" s="223"/>
      <c r="AWV40" s="223"/>
      <c r="AWW40" s="223"/>
      <c r="AWX40" s="223"/>
      <c r="AWY40" s="223"/>
      <c r="AWZ40" s="223"/>
      <c r="AXA40" s="223"/>
      <c r="AXB40" s="223"/>
      <c r="AXC40" s="223"/>
      <c r="AXD40" s="223"/>
      <c r="AXE40" s="223"/>
      <c r="AXF40" s="223"/>
      <c r="AXG40" s="223"/>
      <c r="AXH40" s="223"/>
      <c r="AXI40" s="223"/>
      <c r="AXJ40" s="223"/>
      <c r="AXK40" s="223"/>
      <c r="AXL40" s="223"/>
      <c r="AXM40" s="223"/>
      <c r="AXN40" s="223"/>
      <c r="AXO40" s="223"/>
      <c r="AXP40" s="223"/>
      <c r="AXQ40" s="223"/>
      <c r="AXR40" s="223"/>
      <c r="AXS40" s="223"/>
      <c r="AXT40" s="223"/>
      <c r="AXU40" s="223"/>
      <c r="AXV40" s="223"/>
      <c r="AXW40" s="223"/>
      <c r="AXX40" s="223"/>
      <c r="AXY40" s="223"/>
      <c r="AXZ40" s="223"/>
      <c r="AYA40" s="223"/>
      <c r="AYB40" s="223"/>
      <c r="AYC40" s="223"/>
      <c r="AYD40" s="223"/>
      <c r="AYE40" s="223"/>
      <c r="AYF40" s="223"/>
      <c r="AYG40" s="223"/>
      <c r="AYH40" s="223"/>
      <c r="AYI40" s="223"/>
      <c r="AYJ40" s="223"/>
      <c r="AYK40" s="223"/>
      <c r="AYL40" s="223"/>
      <c r="AYM40" s="223"/>
      <c r="AYN40" s="223"/>
      <c r="AYO40" s="223"/>
      <c r="AYP40" s="223"/>
      <c r="AYQ40" s="223"/>
      <c r="AYR40" s="223"/>
      <c r="AYS40" s="223"/>
      <c r="AYT40" s="223"/>
      <c r="AYU40" s="223"/>
      <c r="AYV40" s="223"/>
      <c r="AYW40" s="223"/>
      <c r="AYX40" s="223"/>
      <c r="AYY40" s="223"/>
      <c r="AYZ40" s="223"/>
      <c r="AZA40" s="223"/>
      <c r="AZB40" s="223"/>
      <c r="AZC40" s="223"/>
      <c r="AZD40" s="223"/>
      <c r="AZE40" s="223"/>
      <c r="AZF40" s="223"/>
      <c r="AZG40" s="223"/>
      <c r="AZH40" s="223"/>
      <c r="AZI40" s="223"/>
      <c r="AZJ40" s="223"/>
      <c r="AZK40" s="223"/>
      <c r="AZL40" s="223"/>
      <c r="AZM40" s="223"/>
      <c r="AZN40" s="223"/>
      <c r="AZO40" s="223"/>
      <c r="AZP40" s="223"/>
      <c r="AZQ40" s="223"/>
      <c r="AZR40" s="223"/>
      <c r="AZS40" s="223"/>
      <c r="AZT40" s="223"/>
      <c r="AZU40" s="223"/>
      <c r="AZV40" s="223"/>
      <c r="AZW40" s="223"/>
      <c r="AZX40" s="223"/>
      <c r="AZY40" s="223"/>
      <c r="AZZ40" s="223"/>
      <c r="BAA40" s="223"/>
      <c r="BAB40" s="223"/>
      <c r="BAC40" s="223"/>
      <c r="BAD40" s="223"/>
      <c r="BAE40" s="223"/>
      <c r="BAF40" s="223"/>
      <c r="BAG40" s="223"/>
      <c r="BAH40" s="223"/>
      <c r="BAI40" s="223"/>
      <c r="BAJ40" s="223"/>
      <c r="BAK40" s="223"/>
      <c r="BAL40" s="223"/>
      <c r="BAM40" s="223"/>
      <c r="BAN40" s="223"/>
      <c r="BAO40" s="223"/>
      <c r="BAP40" s="223"/>
      <c r="BAQ40" s="223"/>
      <c r="BAR40" s="223"/>
      <c r="BAS40" s="223"/>
      <c r="BAT40" s="223"/>
      <c r="BAU40" s="223"/>
      <c r="BAV40" s="223"/>
      <c r="BAW40" s="223"/>
      <c r="BAX40" s="223"/>
      <c r="BAY40" s="223"/>
      <c r="BAZ40" s="223"/>
      <c r="BBA40" s="223"/>
      <c r="BBB40" s="223"/>
      <c r="BBC40" s="223"/>
      <c r="BBD40" s="223"/>
      <c r="BBE40" s="223"/>
      <c r="BBF40" s="223"/>
      <c r="BBG40" s="223"/>
      <c r="BBH40" s="223"/>
      <c r="BBI40" s="223"/>
      <c r="BBJ40" s="223"/>
      <c r="BBK40" s="223"/>
      <c r="BBL40" s="223"/>
      <c r="BBM40" s="223"/>
      <c r="BBN40" s="223"/>
      <c r="BBO40" s="223"/>
      <c r="BBP40" s="223"/>
      <c r="BBQ40" s="223"/>
      <c r="BBR40" s="223"/>
      <c r="BBS40" s="223"/>
      <c r="BBT40" s="223"/>
      <c r="BBU40" s="223"/>
      <c r="BBV40" s="223"/>
      <c r="BBW40" s="223"/>
      <c r="BBX40" s="223"/>
      <c r="BBY40" s="223"/>
      <c r="BBZ40" s="223"/>
      <c r="BCA40" s="223"/>
      <c r="BCB40" s="223"/>
      <c r="BCC40" s="223"/>
      <c r="BCD40" s="223"/>
      <c r="BCE40" s="223"/>
      <c r="BCF40" s="223"/>
      <c r="BCG40" s="223"/>
      <c r="BCH40" s="223"/>
      <c r="BCI40" s="223"/>
      <c r="BCJ40" s="223"/>
      <c r="BCK40" s="223"/>
      <c r="BCL40" s="223"/>
      <c r="BCM40" s="223"/>
      <c r="BCN40" s="223"/>
      <c r="BCO40" s="223"/>
      <c r="BCP40" s="223"/>
      <c r="BCQ40" s="223"/>
      <c r="BCR40" s="223"/>
      <c r="BCS40" s="223"/>
      <c r="BCT40" s="223"/>
      <c r="BCU40" s="223"/>
      <c r="BCV40" s="223"/>
      <c r="BCW40" s="223"/>
      <c r="BCX40" s="223"/>
      <c r="BCY40" s="223"/>
      <c r="BCZ40" s="223"/>
      <c r="BDA40" s="223"/>
      <c r="BDB40" s="223"/>
      <c r="BDC40" s="223"/>
      <c r="BDD40" s="223"/>
      <c r="BDE40" s="223"/>
      <c r="BDF40" s="223"/>
      <c r="BDG40" s="223"/>
      <c r="BDH40" s="223"/>
      <c r="BDI40" s="223"/>
      <c r="BDJ40" s="223"/>
      <c r="BDK40" s="223"/>
      <c r="BDL40" s="223"/>
      <c r="BDM40" s="223"/>
      <c r="BDN40" s="223"/>
      <c r="BDO40" s="223"/>
      <c r="BDP40" s="223"/>
      <c r="BDQ40" s="223"/>
      <c r="BDR40" s="223"/>
      <c r="BDS40" s="223"/>
      <c r="BDT40" s="223"/>
      <c r="BDU40" s="223"/>
      <c r="BDV40" s="223"/>
      <c r="BDW40" s="223"/>
      <c r="BDX40" s="223"/>
      <c r="BDY40" s="223"/>
      <c r="BDZ40" s="223"/>
      <c r="BEA40" s="223"/>
      <c r="BEB40" s="223"/>
      <c r="BEC40" s="223"/>
      <c r="BED40" s="223"/>
      <c r="BEE40" s="223"/>
      <c r="BEF40" s="223"/>
      <c r="BEG40" s="223"/>
      <c r="BEH40" s="223"/>
      <c r="BEI40" s="223"/>
      <c r="BEJ40" s="223"/>
      <c r="BEK40" s="223"/>
      <c r="BEL40" s="223"/>
      <c r="BEM40" s="223"/>
      <c r="BEN40" s="223"/>
      <c r="BEO40" s="223"/>
      <c r="BEP40" s="223"/>
      <c r="BEQ40" s="223"/>
      <c r="BER40" s="223"/>
      <c r="BES40" s="223"/>
      <c r="BET40" s="223"/>
      <c r="BEU40" s="223"/>
      <c r="BEV40" s="223"/>
      <c r="BEW40" s="223"/>
      <c r="BEX40" s="223"/>
      <c r="BEY40" s="223"/>
      <c r="BEZ40" s="223"/>
      <c r="BFA40" s="223"/>
      <c r="BFB40" s="223"/>
      <c r="BFC40" s="223"/>
      <c r="BFD40" s="223"/>
      <c r="BFE40" s="223"/>
      <c r="BFF40" s="223"/>
      <c r="BFG40" s="223"/>
      <c r="BFH40" s="223"/>
      <c r="BFI40" s="223"/>
      <c r="BFJ40" s="223"/>
      <c r="BFK40" s="223"/>
      <c r="BFL40" s="223"/>
      <c r="BFM40" s="223"/>
      <c r="BFN40" s="223"/>
      <c r="BFO40" s="223"/>
      <c r="BFP40" s="223"/>
      <c r="BFQ40" s="223"/>
      <c r="BFR40" s="223"/>
      <c r="BFS40" s="223"/>
      <c r="BFT40" s="223"/>
      <c r="BFU40" s="223"/>
      <c r="BFV40" s="223"/>
      <c r="BFW40" s="223"/>
      <c r="BFX40" s="223"/>
      <c r="BFY40" s="223"/>
      <c r="BFZ40" s="223"/>
      <c r="BGA40" s="223"/>
      <c r="BGB40" s="223"/>
      <c r="BGC40" s="223"/>
      <c r="BGD40" s="223"/>
      <c r="BGE40" s="223"/>
      <c r="BGF40" s="223"/>
      <c r="BGG40" s="223"/>
      <c r="BGH40" s="223"/>
      <c r="BGI40" s="223"/>
      <c r="BGJ40" s="223"/>
      <c r="BGK40" s="223"/>
      <c r="BGL40" s="223"/>
      <c r="BGM40" s="223"/>
      <c r="BGN40" s="223"/>
      <c r="BGO40" s="223"/>
      <c r="BGP40" s="223"/>
      <c r="BGQ40" s="223"/>
      <c r="BGR40" s="223"/>
      <c r="BGS40" s="223"/>
      <c r="BGT40" s="223"/>
      <c r="BGU40" s="223"/>
      <c r="BGV40" s="223"/>
      <c r="BGW40" s="223"/>
      <c r="BGX40" s="223"/>
      <c r="BGY40" s="223"/>
      <c r="BGZ40" s="223"/>
      <c r="BHA40" s="223"/>
      <c r="BHB40" s="223"/>
      <c r="BHC40" s="223"/>
      <c r="BHD40" s="223"/>
      <c r="BHE40" s="223"/>
      <c r="BHF40" s="223"/>
      <c r="BHG40" s="223"/>
      <c r="BHH40" s="223"/>
      <c r="BHI40" s="223"/>
      <c r="BHJ40" s="223"/>
      <c r="BHK40" s="223"/>
      <c r="BHL40" s="223"/>
      <c r="BHM40" s="223"/>
      <c r="BHN40" s="223"/>
      <c r="BHO40" s="223"/>
      <c r="BHP40" s="223"/>
      <c r="BHQ40" s="223"/>
      <c r="BHR40" s="223"/>
      <c r="BHS40" s="223"/>
      <c r="BHT40" s="223"/>
      <c r="BHU40" s="223"/>
      <c r="BHV40" s="223"/>
      <c r="BHW40" s="223"/>
      <c r="BHX40" s="223"/>
      <c r="BHY40" s="223"/>
      <c r="BHZ40" s="223"/>
      <c r="BIA40" s="223"/>
      <c r="BIB40" s="223"/>
      <c r="BIC40" s="223"/>
      <c r="BID40" s="223"/>
      <c r="BIE40" s="223"/>
      <c r="BIF40" s="223"/>
      <c r="BIG40" s="223"/>
      <c r="BIH40" s="223"/>
      <c r="BII40" s="223"/>
      <c r="BIJ40" s="223"/>
      <c r="BIK40" s="223"/>
      <c r="BIL40" s="223"/>
      <c r="BIM40" s="223"/>
      <c r="BIN40" s="223"/>
      <c r="BIO40" s="223"/>
      <c r="BIP40" s="223"/>
      <c r="BIQ40" s="223"/>
      <c r="BIR40" s="223"/>
      <c r="BIS40" s="223"/>
      <c r="BIT40" s="223"/>
      <c r="BIU40" s="223"/>
      <c r="BIV40" s="223"/>
      <c r="BIW40" s="223"/>
      <c r="BIX40" s="223"/>
      <c r="BIY40" s="223"/>
      <c r="BIZ40" s="223"/>
      <c r="BJA40" s="223"/>
      <c r="BJB40" s="223"/>
      <c r="BJC40" s="223"/>
      <c r="BJD40" s="223"/>
      <c r="BJE40" s="223"/>
      <c r="BJF40" s="223"/>
      <c r="BJG40" s="223"/>
      <c r="BJH40" s="223"/>
      <c r="BJI40" s="223"/>
      <c r="BJJ40" s="223"/>
      <c r="BJK40" s="223"/>
      <c r="BJL40" s="223"/>
      <c r="BJM40" s="223"/>
      <c r="BJN40" s="223"/>
      <c r="BJO40" s="223"/>
      <c r="BJP40" s="223"/>
      <c r="BJQ40" s="223"/>
      <c r="BJR40" s="223"/>
      <c r="BJS40" s="223"/>
      <c r="BJT40" s="223"/>
      <c r="BJU40" s="223"/>
      <c r="BJV40" s="223"/>
      <c r="BJW40" s="223"/>
      <c r="BJX40" s="223"/>
      <c r="BJY40" s="223"/>
      <c r="BJZ40" s="223"/>
      <c r="BKA40" s="223"/>
      <c r="BKB40" s="223"/>
      <c r="BKC40" s="223"/>
      <c r="BKD40" s="223"/>
      <c r="BKE40" s="223"/>
      <c r="BKF40" s="223"/>
      <c r="BKG40" s="223"/>
      <c r="BKH40" s="223"/>
      <c r="BKI40" s="223"/>
      <c r="BKJ40" s="223"/>
      <c r="BKK40" s="223"/>
      <c r="BKL40" s="223"/>
      <c r="BKM40" s="223"/>
      <c r="BKN40" s="223"/>
      <c r="BKO40" s="223"/>
      <c r="BKP40" s="223"/>
      <c r="BKQ40" s="223"/>
      <c r="BKR40" s="223"/>
      <c r="BKS40" s="223"/>
      <c r="BKT40" s="223"/>
      <c r="BKU40" s="223"/>
      <c r="BKV40" s="223"/>
      <c r="BKW40" s="223"/>
      <c r="BKX40" s="223"/>
      <c r="BKY40" s="223"/>
      <c r="BKZ40" s="223"/>
      <c r="BLA40" s="223"/>
      <c r="BLB40" s="223"/>
      <c r="BLC40" s="223"/>
      <c r="BLD40" s="223"/>
      <c r="BLE40" s="223"/>
      <c r="BLF40" s="223"/>
      <c r="BLG40" s="223"/>
      <c r="BLH40" s="223"/>
      <c r="BLI40" s="223"/>
      <c r="BLJ40" s="223"/>
      <c r="BLK40" s="223"/>
      <c r="BLL40" s="223"/>
      <c r="BLM40" s="223"/>
      <c r="BLN40" s="223"/>
      <c r="BLO40" s="223"/>
      <c r="BLP40" s="223"/>
      <c r="BLQ40" s="223"/>
      <c r="BLR40" s="223"/>
      <c r="BLS40" s="223"/>
      <c r="BLT40" s="223"/>
      <c r="BLU40" s="223"/>
      <c r="BLV40" s="223"/>
      <c r="BLW40" s="223"/>
      <c r="BLX40" s="223"/>
      <c r="BLY40" s="223"/>
      <c r="BLZ40" s="223"/>
      <c r="BMA40" s="223"/>
      <c r="BMB40" s="223"/>
      <c r="BMC40" s="223"/>
      <c r="BMD40" s="223"/>
      <c r="BME40" s="223"/>
      <c r="BMF40" s="223"/>
      <c r="BMG40" s="223"/>
      <c r="BMH40" s="223"/>
      <c r="BMI40" s="223"/>
      <c r="BMJ40" s="223"/>
      <c r="BMK40" s="223"/>
      <c r="BML40" s="223"/>
      <c r="BMM40" s="223"/>
      <c r="BMN40" s="223"/>
      <c r="BMO40" s="223"/>
      <c r="BMP40" s="223"/>
      <c r="BMQ40" s="223"/>
      <c r="BMR40" s="223"/>
      <c r="BMS40" s="223"/>
      <c r="BMT40" s="223"/>
      <c r="BMU40" s="223"/>
      <c r="BMV40" s="223"/>
      <c r="BMW40" s="223"/>
      <c r="BMX40" s="223"/>
      <c r="BMY40" s="223"/>
      <c r="BMZ40" s="223"/>
      <c r="BNA40" s="223"/>
      <c r="BNB40" s="223"/>
      <c r="BNC40" s="223"/>
      <c r="BND40" s="223"/>
      <c r="BNE40" s="223"/>
      <c r="BNF40" s="223"/>
      <c r="BNG40" s="223"/>
      <c r="BNH40" s="223"/>
      <c r="BNI40" s="223"/>
      <c r="BNJ40" s="223"/>
      <c r="BNK40" s="223"/>
      <c r="BNL40" s="223"/>
      <c r="BNM40" s="223"/>
      <c r="BNN40" s="223"/>
      <c r="BNO40" s="223"/>
      <c r="BNP40" s="223"/>
      <c r="BNQ40" s="223"/>
      <c r="BNR40" s="223"/>
      <c r="BNS40" s="223"/>
      <c r="BNT40" s="223"/>
      <c r="BNU40" s="223"/>
      <c r="BNV40" s="223"/>
      <c r="BNW40" s="223"/>
      <c r="BNX40" s="223"/>
      <c r="BNY40" s="223"/>
      <c r="BNZ40" s="223"/>
      <c r="BOA40" s="223"/>
      <c r="BOB40" s="223"/>
      <c r="BOC40" s="223"/>
      <c r="BOD40" s="223"/>
      <c r="BOE40" s="223"/>
      <c r="BOF40" s="223"/>
      <c r="BOG40" s="223"/>
      <c r="BOH40" s="223"/>
      <c r="BOI40" s="223"/>
      <c r="BOJ40" s="223"/>
      <c r="BOK40" s="223"/>
      <c r="BOL40" s="223"/>
      <c r="BOM40" s="223"/>
      <c r="BON40" s="223"/>
      <c r="BOO40" s="223"/>
      <c r="BOP40" s="223"/>
      <c r="BOQ40" s="223"/>
      <c r="BOR40" s="223"/>
      <c r="BOS40" s="223"/>
      <c r="BOT40" s="223"/>
      <c r="BOU40" s="223"/>
      <c r="BOV40" s="223"/>
      <c r="BOW40" s="223"/>
      <c r="BOX40" s="223"/>
      <c r="BOY40" s="223"/>
      <c r="BOZ40" s="223"/>
      <c r="BPA40" s="223"/>
      <c r="BPB40" s="223"/>
      <c r="BPC40" s="223"/>
      <c r="BPD40" s="223"/>
      <c r="BPE40" s="223"/>
      <c r="BPF40" s="223"/>
      <c r="BPG40" s="223"/>
      <c r="BPH40" s="223"/>
      <c r="BPI40" s="223"/>
      <c r="BPJ40" s="223"/>
      <c r="BPK40" s="223"/>
      <c r="BPL40" s="223"/>
      <c r="BPM40" s="223"/>
      <c r="BPN40" s="223"/>
      <c r="BPO40" s="223"/>
      <c r="BPP40" s="223"/>
      <c r="BPQ40" s="223"/>
      <c r="BPR40" s="223"/>
      <c r="BPS40" s="223"/>
      <c r="BPT40" s="223"/>
      <c r="BPU40" s="223"/>
      <c r="BPV40" s="223"/>
      <c r="BPW40" s="223"/>
      <c r="BPX40" s="223"/>
      <c r="BPY40" s="223"/>
      <c r="BPZ40" s="223"/>
      <c r="BQA40" s="223"/>
      <c r="BQB40" s="223"/>
      <c r="BQC40" s="223"/>
      <c r="BQD40" s="223"/>
      <c r="BQE40" s="223"/>
      <c r="BQF40" s="223"/>
      <c r="BQG40" s="223"/>
      <c r="BQH40" s="223"/>
      <c r="BQI40" s="223"/>
      <c r="BQJ40" s="223"/>
      <c r="BQK40" s="223"/>
      <c r="BQL40" s="223"/>
      <c r="BQM40" s="223"/>
      <c r="BQN40" s="223"/>
      <c r="BQO40" s="223"/>
      <c r="BQP40" s="223"/>
      <c r="BQQ40" s="223"/>
      <c r="BQR40" s="223"/>
      <c r="BQS40" s="223"/>
      <c r="BQT40" s="223"/>
      <c r="BQU40" s="223"/>
      <c r="BQV40" s="223"/>
      <c r="BQW40" s="223"/>
      <c r="BQX40" s="223"/>
      <c r="BQY40" s="223"/>
      <c r="BQZ40" s="223"/>
      <c r="BRA40" s="223"/>
      <c r="BRB40" s="223"/>
      <c r="BRC40" s="223"/>
      <c r="BRD40" s="223"/>
      <c r="BRE40" s="223"/>
      <c r="BRF40" s="223"/>
      <c r="BRG40" s="223"/>
      <c r="BRH40" s="223"/>
      <c r="BRI40" s="223"/>
      <c r="BRJ40" s="223"/>
      <c r="BRK40" s="223"/>
      <c r="BRL40" s="223"/>
      <c r="BRM40" s="223"/>
      <c r="BRN40" s="223"/>
      <c r="BRO40" s="223"/>
      <c r="BRP40" s="223"/>
      <c r="BRQ40" s="223"/>
      <c r="BRR40" s="223"/>
      <c r="BRS40" s="223"/>
      <c r="BRT40" s="223"/>
      <c r="BRU40" s="223"/>
      <c r="BRV40" s="223"/>
      <c r="BRW40" s="223"/>
      <c r="BRX40" s="223"/>
      <c r="BRY40" s="223"/>
      <c r="BRZ40" s="223"/>
      <c r="BSA40" s="223"/>
      <c r="BSB40" s="223"/>
      <c r="BSC40" s="223"/>
      <c r="BSD40" s="223"/>
      <c r="BSE40" s="223"/>
      <c r="BSF40" s="223"/>
      <c r="BSG40" s="223"/>
      <c r="BSH40" s="223"/>
      <c r="BSI40" s="223"/>
      <c r="BSJ40" s="223"/>
      <c r="BSK40" s="223"/>
      <c r="BSL40" s="223"/>
      <c r="BSM40" s="223"/>
      <c r="BSN40" s="223"/>
      <c r="BSO40" s="223"/>
      <c r="BSP40" s="223"/>
      <c r="BSQ40" s="223"/>
      <c r="BSR40" s="223"/>
      <c r="BSS40" s="223"/>
      <c r="BST40" s="223"/>
      <c r="BSU40" s="223"/>
      <c r="BSV40" s="223"/>
      <c r="BSW40" s="223"/>
      <c r="BSX40" s="223"/>
      <c r="BSY40" s="223"/>
      <c r="BSZ40" s="223"/>
      <c r="BTA40" s="223"/>
      <c r="BTB40" s="223"/>
      <c r="BTC40" s="223"/>
      <c r="BTD40" s="223"/>
      <c r="BTE40" s="223"/>
      <c r="BTF40" s="223"/>
      <c r="BTG40" s="223"/>
      <c r="BTH40" s="223"/>
      <c r="BTI40" s="223"/>
      <c r="BTJ40" s="223"/>
      <c r="BTK40" s="223"/>
      <c r="BTL40" s="223"/>
      <c r="BTM40" s="223"/>
      <c r="BTN40" s="223"/>
      <c r="BTO40" s="223"/>
      <c r="BTP40" s="223"/>
      <c r="BTQ40" s="223"/>
      <c r="BTR40" s="223"/>
      <c r="BTS40" s="223"/>
      <c r="BTT40" s="223"/>
      <c r="BTU40" s="223"/>
      <c r="BTV40" s="223"/>
      <c r="BTW40" s="223"/>
      <c r="BTX40" s="223"/>
      <c r="BTY40" s="223"/>
      <c r="BTZ40" s="223"/>
      <c r="BUA40" s="223"/>
      <c r="BUB40" s="223"/>
      <c r="BUC40" s="223"/>
      <c r="BUD40" s="223"/>
      <c r="BUE40" s="223"/>
      <c r="BUF40" s="223"/>
      <c r="BUG40" s="223"/>
      <c r="BUH40" s="223"/>
      <c r="BUI40" s="223"/>
      <c r="BUJ40" s="223"/>
      <c r="BUK40" s="223"/>
      <c r="BUL40" s="223"/>
      <c r="BUM40" s="223"/>
      <c r="BUN40" s="223"/>
      <c r="BUO40" s="223"/>
      <c r="BUP40" s="223"/>
      <c r="BUQ40" s="223"/>
      <c r="BUR40" s="223"/>
      <c r="BUS40" s="223"/>
      <c r="BUT40" s="223"/>
      <c r="BUU40" s="223"/>
      <c r="BUV40" s="223"/>
      <c r="BUW40" s="223"/>
      <c r="BUX40" s="223"/>
      <c r="BUY40" s="223"/>
      <c r="BUZ40" s="223"/>
      <c r="BVA40" s="223"/>
      <c r="BVB40" s="223"/>
      <c r="BVC40" s="223"/>
      <c r="BVD40" s="223"/>
      <c r="BVE40" s="223"/>
      <c r="BVF40" s="223"/>
      <c r="BVG40" s="223"/>
      <c r="BVH40" s="223"/>
      <c r="BVI40" s="223"/>
      <c r="BVJ40" s="223"/>
      <c r="BVK40" s="223"/>
      <c r="BVL40" s="223"/>
      <c r="BVM40" s="223"/>
      <c r="BVN40" s="223"/>
      <c r="BVO40" s="223"/>
      <c r="BVP40" s="223"/>
      <c r="BVQ40" s="223"/>
      <c r="BVR40" s="223"/>
      <c r="BVS40" s="223"/>
      <c r="BVT40" s="223"/>
      <c r="BVU40" s="223"/>
      <c r="BVV40" s="223"/>
      <c r="BVW40" s="223"/>
      <c r="BVX40" s="223"/>
      <c r="BVY40" s="223"/>
      <c r="BVZ40" s="223"/>
      <c r="BWA40" s="223"/>
      <c r="BWB40" s="223"/>
      <c r="BWC40" s="223"/>
      <c r="BWD40" s="223"/>
      <c r="BWE40" s="223"/>
      <c r="BWF40" s="223"/>
      <c r="BWG40" s="223"/>
      <c r="BWH40" s="223"/>
      <c r="BWI40" s="223"/>
      <c r="BWJ40" s="223"/>
      <c r="BWK40" s="223"/>
      <c r="BWL40" s="223"/>
      <c r="BWM40" s="223"/>
      <c r="BWN40" s="223"/>
      <c r="BWO40" s="223"/>
      <c r="BWP40" s="223"/>
      <c r="BWQ40" s="223"/>
      <c r="BWR40" s="223"/>
      <c r="BWS40" s="223"/>
      <c r="BWT40" s="223"/>
      <c r="BWU40" s="223"/>
      <c r="BWV40" s="223"/>
      <c r="BWW40" s="223"/>
      <c r="BWX40" s="223"/>
      <c r="BWY40" s="223"/>
      <c r="BWZ40" s="223"/>
      <c r="BXA40" s="223"/>
      <c r="BXB40" s="223"/>
      <c r="BXC40" s="223"/>
      <c r="BXD40" s="223"/>
      <c r="BXE40" s="223"/>
      <c r="BXF40" s="223"/>
      <c r="BXG40" s="223"/>
      <c r="BXH40" s="223"/>
      <c r="BXI40" s="223"/>
      <c r="BXJ40" s="223"/>
      <c r="BXK40" s="223"/>
      <c r="BXL40" s="223"/>
      <c r="BXM40" s="223"/>
      <c r="BXN40" s="223"/>
      <c r="BXO40" s="223"/>
      <c r="BXP40" s="223"/>
      <c r="BXQ40" s="223"/>
      <c r="BXR40" s="223"/>
      <c r="BXS40" s="223"/>
      <c r="BXT40" s="223"/>
      <c r="BXU40" s="223"/>
      <c r="BXV40" s="223"/>
      <c r="BXW40" s="223"/>
      <c r="BXX40" s="223"/>
      <c r="BXY40" s="223"/>
      <c r="BXZ40" s="223"/>
      <c r="BYA40" s="223"/>
      <c r="BYB40" s="223"/>
      <c r="BYC40" s="223"/>
      <c r="BYD40" s="223"/>
      <c r="BYE40" s="223"/>
      <c r="BYF40" s="223"/>
      <c r="BYG40" s="223"/>
      <c r="BYH40" s="223"/>
      <c r="BYI40" s="223"/>
      <c r="BYJ40" s="223"/>
      <c r="BYK40" s="223"/>
      <c r="BYL40" s="223"/>
      <c r="BYM40" s="223"/>
      <c r="BYN40" s="223"/>
      <c r="BYO40" s="223"/>
      <c r="BYP40" s="223"/>
      <c r="BYQ40" s="223"/>
      <c r="BYR40" s="223"/>
      <c r="BYS40" s="223"/>
      <c r="BYT40" s="223"/>
      <c r="BYU40" s="223"/>
      <c r="BYV40" s="223"/>
      <c r="BYW40" s="223"/>
      <c r="BYX40" s="223"/>
      <c r="BYY40" s="223"/>
      <c r="BYZ40" s="223"/>
      <c r="BZA40" s="223"/>
      <c r="BZB40" s="223"/>
      <c r="BZC40" s="223"/>
      <c r="BZD40" s="223"/>
      <c r="BZE40" s="223"/>
      <c r="BZF40" s="223"/>
      <c r="BZG40" s="223"/>
      <c r="BZH40" s="223"/>
      <c r="BZI40" s="223"/>
      <c r="BZJ40" s="223"/>
      <c r="BZK40" s="223"/>
      <c r="BZL40" s="223"/>
      <c r="BZM40" s="223"/>
      <c r="BZN40" s="223"/>
      <c r="BZO40" s="223"/>
      <c r="BZP40" s="223"/>
      <c r="BZQ40" s="223"/>
      <c r="BZR40" s="223"/>
      <c r="BZS40" s="223"/>
      <c r="BZT40" s="223"/>
      <c r="BZU40" s="223"/>
      <c r="BZV40" s="223"/>
      <c r="BZW40" s="223"/>
      <c r="BZX40" s="223"/>
      <c r="BZY40" s="223"/>
      <c r="BZZ40" s="223"/>
      <c r="CAA40" s="223"/>
      <c r="CAB40" s="223"/>
      <c r="CAC40" s="223"/>
      <c r="CAD40" s="223"/>
      <c r="CAE40" s="223"/>
      <c r="CAF40" s="223"/>
      <c r="CAG40" s="223"/>
      <c r="CAH40" s="223"/>
      <c r="CAI40" s="223"/>
      <c r="CAJ40" s="223"/>
      <c r="CAK40" s="223"/>
      <c r="CAL40" s="223"/>
      <c r="CAM40" s="223"/>
      <c r="CAN40" s="223"/>
      <c r="CAO40" s="223"/>
      <c r="CAP40" s="223"/>
      <c r="CAQ40" s="223"/>
      <c r="CAR40" s="223"/>
      <c r="CAS40" s="223"/>
      <c r="CAT40" s="223"/>
      <c r="CAU40" s="223"/>
      <c r="CAV40" s="223"/>
      <c r="CAW40" s="223"/>
      <c r="CAX40" s="223"/>
      <c r="CAY40" s="223"/>
      <c r="CAZ40" s="223"/>
      <c r="CBA40" s="223"/>
      <c r="CBB40" s="223"/>
      <c r="CBC40" s="223"/>
      <c r="CBD40" s="223"/>
      <c r="CBE40" s="223"/>
      <c r="CBF40" s="223"/>
      <c r="CBG40" s="223"/>
      <c r="CBH40" s="223"/>
      <c r="CBI40" s="223"/>
      <c r="CBJ40" s="223"/>
      <c r="CBK40" s="223"/>
      <c r="CBL40" s="223"/>
      <c r="CBM40" s="223"/>
      <c r="CBN40" s="223"/>
      <c r="CBO40" s="223"/>
      <c r="CBP40" s="223"/>
      <c r="CBQ40" s="223"/>
      <c r="CBR40" s="223"/>
      <c r="CBS40" s="223"/>
      <c r="CBT40" s="223"/>
      <c r="CBU40" s="223"/>
      <c r="CBV40" s="223"/>
      <c r="CBW40" s="223"/>
      <c r="CBX40" s="223"/>
      <c r="CBY40" s="223"/>
      <c r="CBZ40" s="223"/>
      <c r="CCA40" s="223"/>
      <c r="CCB40" s="223"/>
      <c r="CCC40" s="223"/>
      <c r="CCD40" s="223"/>
      <c r="CCE40" s="223"/>
      <c r="CCF40" s="223"/>
      <c r="CCG40" s="223"/>
      <c r="CCH40" s="223"/>
      <c r="CCI40" s="223"/>
      <c r="CCJ40" s="223"/>
      <c r="CCK40" s="223"/>
      <c r="CCL40" s="223"/>
      <c r="CCM40" s="223"/>
      <c r="CCN40" s="223"/>
      <c r="CCO40" s="223"/>
      <c r="CCP40" s="223"/>
      <c r="CCQ40" s="223"/>
      <c r="CCR40" s="223"/>
      <c r="CCS40" s="223"/>
      <c r="CCT40" s="223"/>
      <c r="CCU40" s="223"/>
      <c r="CCV40" s="223"/>
      <c r="CCW40" s="223"/>
      <c r="CCX40" s="223"/>
      <c r="CCY40" s="223"/>
      <c r="CCZ40" s="223"/>
      <c r="CDA40" s="223"/>
      <c r="CDB40" s="223"/>
      <c r="CDC40" s="223"/>
      <c r="CDD40" s="223"/>
      <c r="CDE40" s="223"/>
      <c r="CDF40" s="223"/>
      <c r="CDG40" s="223"/>
      <c r="CDH40" s="223"/>
      <c r="CDI40" s="223"/>
      <c r="CDJ40" s="223"/>
      <c r="CDK40" s="223"/>
      <c r="CDL40" s="223"/>
      <c r="CDM40" s="223"/>
      <c r="CDN40" s="223"/>
      <c r="CDO40" s="223"/>
      <c r="CDP40" s="223"/>
      <c r="CDQ40" s="223"/>
      <c r="CDR40" s="223"/>
      <c r="CDS40" s="223"/>
      <c r="CDT40" s="223"/>
      <c r="CDU40" s="223"/>
      <c r="CDV40" s="223"/>
      <c r="CDW40" s="223"/>
      <c r="CDX40" s="223"/>
      <c r="CDY40" s="223"/>
      <c r="CDZ40" s="223"/>
      <c r="CEA40" s="223"/>
      <c r="CEB40" s="223"/>
      <c r="CEC40" s="223"/>
      <c r="CED40" s="223"/>
      <c r="CEE40" s="223"/>
      <c r="CEF40" s="223"/>
      <c r="CEG40" s="223"/>
      <c r="CEH40" s="223"/>
      <c r="CEI40" s="223"/>
      <c r="CEJ40" s="223"/>
      <c r="CEK40" s="223"/>
      <c r="CEL40" s="223"/>
      <c r="CEM40" s="223"/>
      <c r="CEN40" s="223"/>
      <c r="CEO40" s="223"/>
      <c r="CEP40" s="223"/>
      <c r="CEQ40" s="223"/>
      <c r="CER40" s="223"/>
      <c r="CES40" s="223"/>
      <c r="CET40" s="223"/>
      <c r="CEU40" s="223"/>
      <c r="CEV40" s="223"/>
      <c r="CEW40" s="223"/>
      <c r="CEX40" s="223"/>
      <c r="CEY40" s="223"/>
      <c r="CEZ40" s="223"/>
      <c r="CFA40" s="223"/>
      <c r="CFB40" s="223"/>
      <c r="CFC40" s="223"/>
      <c r="CFD40" s="223"/>
      <c r="CFE40" s="223"/>
      <c r="CFF40" s="223"/>
      <c r="CFG40" s="223"/>
      <c r="CFH40" s="223"/>
      <c r="CFI40" s="223"/>
      <c r="CFJ40" s="223"/>
      <c r="CFK40" s="223"/>
      <c r="CFL40" s="223"/>
      <c r="CFM40" s="223"/>
      <c r="CFN40" s="223"/>
      <c r="CFO40" s="223"/>
      <c r="CFP40" s="223"/>
      <c r="CFQ40" s="223"/>
      <c r="CFR40" s="223"/>
      <c r="CFS40" s="223"/>
      <c r="CFT40" s="223"/>
      <c r="CFU40" s="223"/>
      <c r="CFV40" s="223"/>
      <c r="CFW40" s="223"/>
      <c r="CFX40" s="223"/>
      <c r="CFY40" s="223"/>
      <c r="CFZ40" s="223"/>
      <c r="CGA40" s="223"/>
      <c r="CGB40" s="223"/>
      <c r="CGC40" s="223"/>
      <c r="CGD40" s="223"/>
      <c r="CGE40" s="223"/>
      <c r="CGF40" s="223"/>
      <c r="CGG40" s="223"/>
      <c r="CGH40" s="223"/>
      <c r="CGI40" s="223"/>
      <c r="CGJ40" s="223"/>
      <c r="CGK40" s="223"/>
      <c r="CGL40" s="223"/>
      <c r="CGM40" s="223"/>
      <c r="CGN40" s="223"/>
      <c r="CGO40" s="223"/>
      <c r="CGP40" s="223"/>
      <c r="CGQ40" s="223"/>
      <c r="CGR40" s="223"/>
      <c r="CGS40" s="223"/>
      <c r="CGT40" s="223"/>
      <c r="CGU40" s="223"/>
      <c r="CGV40" s="223"/>
      <c r="CGW40" s="223"/>
      <c r="CGX40" s="223"/>
      <c r="CGY40" s="223"/>
      <c r="CGZ40" s="223"/>
      <c r="CHA40" s="223"/>
      <c r="CHB40" s="223"/>
      <c r="CHC40" s="223"/>
      <c r="CHD40" s="223"/>
      <c r="CHE40" s="223"/>
      <c r="CHF40" s="223"/>
      <c r="CHG40" s="223"/>
      <c r="CHH40" s="223"/>
      <c r="CHI40" s="223"/>
      <c r="CHJ40" s="223"/>
      <c r="CHK40" s="223"/>
      <c r="CHL40" s="223"/>
      <c r="CHM40" s="223"/>
      <c r="CHN40" s="223"/>
      <c r="CHO40" s="223"/>
      <c r="CHP40" s="223"/>
      <c r="CHQ40" s="223"/>
      <c r="CHR40" s="223"/>
      <c r="CHS40" s="223"/>
      <c r="CHT40" s="223"/>
      <c r="CHU40" s="223"/>
      <c r="CHV40" s="223"/>
      <c r="CHW40" s="223"/>
      <c r="CHX40" s="223"/>
      <c r="CHY40" s="223"/>
      <c r="CHZ40" s="223"/>
      <c r="CIA40" s="223"/>
      <c r="CIB40" s="223"/>
      <c r="CIC40" s="223"/>
      <c r="CID40" s="223"/>
      <c r="CIE40" s="223"/>
      <c r="CIF40" s="223"/>
      <c r="CIG40" s="223"/>
      <c r="CIH40" s="223"/>
      <c r="CII40" s="223"/>
      <c r="CIJ40" s="223"/>
      <c r="CIK40" s="223"/>
      <c r="CIL40" s="223"/>
      <c r="CIM40" s="223"/>
      <c r="CIN40" s="223"/>
      <c r="CIO40" s="223"/>
      <c r="CIP40" s="223"/>
      <c r="CIQ40" s="223"/>
      <c r="CIR40" s="223"/>
      <c r="CIS40" s="223"/>
      <c r="CIT40" s="223"/>
      <c r="CIU40" s="223"/>
      <c r="CIV40" s="223"/>
      <c r="CIW40" s="223"/>
      <c r="CIX40" s="223"/>
      <c r="CIY40" s="223"/>
      <c r="CIZ40" s="223"/>
      <c r="CJA40" s="223"/>
      <c r="CJB40" s="223"/>
      <c r="CJC40" s="223"/>
      <c r="CJD40" s="223"/>
      <c r="CJE40" s="223"/>
      <c r="CJF40" s="223"/>
      <c r="CJG40" s="223"/>
      <c r="CJH40" s="223"/>
      <c r="CJI40" s="223"/>
      <c r="CJJ40" s="223"/>
      <c r="CJK40" s="223"/>
      <c r="CJL40" s="223"/>
      <c r="CJM40" s="223"/>
      <c r="CJN40" s="223"/>
      <c r="CJO40" s="223"/>
      <c r="CJP40" s="223"/>
      <c r="CJQ40" s="223"/>
      <c r="CJR40" s="223"/>
      <c r="CJS40" s="223"/>
      <c r="CJT40" s="223"/>
      <c r="CJU40" s="223"/>
      <c r="CJV40" s="223"/>
      <c r="CJW40" s="223"/>
      <c r="CJX40" s="223"/>
      <c r="CJY40" s="223"/>
      <c r="CJZ40" s="223"/>
      <c r="CKA40" s="223"/>
      <c r="CKB40" s="223"/>
      <c r="CKC40" s="223"/>
      <c r="CKD40" s="223"/>
      <c r="CKE40" s="223"/>
      <c r="CKF40" s="223"/>
      <c r="CKG40" s="223"/>
      <c r="CKH40" s="223"/>
      <c r="CKI40" s="223"/>
      <c r="CKJ40" s="223"/>
      <c r="CKK40" s="223"/>
      <c r="CKL40" s="223"/>
      <c r="CKM40" s="223"/>
      <c r="CKN40" s="223"/>
      <c r="CKO40" s="223"/>
      <c r="CKP40" s="223"/>
      <c r="CKQ40" s="223"/>
      <c r="CKR40" s="223"/>
      <c r="CKS40" s="223"/>
      <c r="CKT40" s="223"/>
      <c r="CKU40" s="223"/>
      <c r="CKV40" s="223"/>
      <c r="CKW40" s="223"/>
      <c r="CKX40" s="223"/>
      <c r="CKY40" s="223"/>
      <c r="CKZ40" s="223"/>
      <c r="CLA40" s="223"/>
      <c r="CLB40" s="223"/>
      <c r="CLC40" s="223"/>
      <c r="CLD40" s="223"/>
      <c r="CLE40" s="223"/>
      <c r="CLF40" s="223"/>
      <c r="CLG40" s="223"/>
      <c r="CLH40" s="223"/>
      <c r="CLI40" s="223"/>
      <c r="CLJ40" s="223"/>
      <c r="CLK40" s="223"/>
      <c r="CLL40" s="223"/>
      <c r="CLM40" s="223"/>
      <c r="CLN40" s="223"/>
      <c r="CLO40" s="223"/>
      <c r="CLP40" s="223"/>
      <c r="CLQ40" s="223"/>
      <c r="CLR40" s="223"/>
      <c r="CLS40" s="223"/>
      <c r="CLT40" s="223"/>
      <c r="CLU40" s="223"/>
      <c r="CLV40" s="223"/>
      <c r="CLW40" s="223"/>
      <c r="CLX40" s="223"/>
      <c r="CLY40" s="223"/>
      <c r="CLZ40" s="223"/>
      <c r="CMA40" s="223"/>
      <c r="CMB40" s="223"/>
      <c r="CMC40" s="223"/>
      <c r="CMD40" s="223"/>
      <c r="CME40" s="223"/>
      <c r="CMF40" s="223"/>
      <c r="CMG40" s="223"/>
      <c r="CMH40" s="223"/>
      <c r="CMI40" s="223"/>
      <c r="CMJ40" s="223"/>
      <c r="CMK40" s="223"/>
      <c r="CML40" s="223"/>
      <c r="CMM40" s="223"/>
      <c r="CMN40" s="223"/>
      <c r="CMO40" s="223"/>
      <c r="CMP40" s="223"/>
      <c r="CMQ40" s="223"/>
      <c r="CMR40" s="223"/>
      <c r="CMS40" s="223"/>
      <c r="CMT40" s="223"/>
      <c r="CMU40" s="223"/>
      <c r="CMV40" s="223"/>
      <c r="CMW40" s="223"/>
      <c r="CMX40" s="223"/>
      <c r="CMY40" s="223"/>
      <c r="CMZ40" s="223"/>
      <c r="CNA40" s="223"/>
      <c r="CNB40" s="223"/>
      <c r="CNC40" s="223"/>
      <c r="CND40" s="223"/>
      <c r="CNE40" s="223"/>
      <c r="CNF40" s="223"/>
      <c r="CNG40" s="223"/>
      <c r="CNH40" s="223"/>
      <c r="CNI40" s="223"/>
      <c r="CNJ40" s="223"/>
      <c r="CNK40" s="223"/>
      <c r="CNL40" s="223"/>
      <c r="CNM40" s="223"/>
      <c r="CNN40" s="223"/>
      <c r="CNO40" s="223"/>
      <c r="CNP40" s="223"/>
      <c r="CNQ40" s="223"/>
      <c r="CNR40" s="223"/>
      <c r="CNS40" s="223"/>
      <c r="CNT40" s="223"/>
      <c r="CNU40" s="223"/>
      <c r="CNV40" s="223"/>
      <c r="CNW40" s="223"/>
      <c r="CNX40" s="223"/>
      <c r="CNY40" s="223"/>
      <c r="CNZ40" s="223"/>
      <c r="COA40" s="223"/>
      <c r="COB40" s="223"/>
      <c r="COC40" s="223"/>
      <c r="COD40" s="223"/>
      <c r="COE40" s="223"/>
      <c r="COF40" s="223"/>
      <c r="COG40" s="223"/>
      <c r="COH40" s="223"/>
      <c r="COI40" s="223"/>
      <c r="COJ40" s="223"/>
      <c r="COK40" s="223"/>
      <c r="COL40" s="223"/>
      <c r="COM40" s="223"/>
      <c r="CON40" s="223"/>
      <c r="COO40" s="223"/>
      <c r="COP40" s="223"/>
      <c r="COQ40" s="223"/>
      <c r="COR40" s="223"/>
      <c r="COS40" s="223"/>
      <c r="COT40" s="223"/>
      <c r="COU40" s="223"/>
      <c r="COV40" s="223"/>
      <c r="COW40" s="223"/>
      <c r="COX40" s="223"/>
      <c r="COY40" s="223"/>
      <c r="COZ40" s="223"/>
      <c r="CPA40" s="223"/>
      <c r="CPB40" s="223"/>
      <c r="CPC40" s="223"/>
      <c r="CPD40" s="223"/>
      <c r="CPE40" s="223"/>
      <c r="CPF40" s="223"/>
      <c r="CPG40" s="223"/>
      <c r="CPH40" s="223"/>
      <c r="CPI40" s="223"/>
      <c r="CPJ40" s="223"/>
      <c r="CPK40" s="223"/>
      <c r="CPL40" s="223"/>
      <c r="CPM40" s="223"/>
      <c r="CPN40" s="223"/>
      <c r="CPO40" s="223"/>
      <c r="CPP40" s="223"/>
      <c r="CPQ40" s="223"/>
      <c r="CPR40" s="223"/>
      <c r="CPS40" s="223"/>
      <c r="CPT40" s="223"/>
      <c r="CPU40" s="223"/>
      <c r="CPV40" s="223"/>
      <c r="CPW40" s="223"/>
      <c r="CPX40" s="223"/>
      <c r="CPY40" s="223"/>
      <c r="CPZ40" s="223"/>
      <c r="CQA40" s="223"/>
      <c r="CQB40" s="223"/>
      <c r="CQC40" s="223"/>
      <c r="CQD40" s="223"/>
      <c r="CQE40" s="223"/>
      <c r="CQF40" s="223"/>
      <c r="CQG40" s="223"/>
      <c r="CQH40" s="223"/>
      <c r="CQI40" s="223"/>
      <c r="CQJ40" s="223"/>
      <c r="CQK40" s="223"/>
      <c r="CQL40" s="223"/>
      <c r="CQM40" s="223"/>
      <c r="CQN40" s="223"/>
      <c r="CQO40" s="223"/>
      <c r="CQP40" s="223"/>
      <c r="CQQ40" s="223"/>
      <c r="CQR40" s="223"/>
      <c r="CQS40" s="223"/>
      <c r="CQT40" s="223"/>
      <c r="CQU40" s="223"/>
      <c r="CQV40" s="223"/>
      <c r="CQW40" s="223"/>
      <c r="CQX40" s="223"/>
      <c r="CQY40" s="223"/>
      <c r="CQZ40" s="223"/>
      <c r="CRA40" s="223"/>
      <c r="CRB40" s="223"/>
      <c r="CRC40" s="223"/>
      <c r="CRD40" s="223"/>
      <c r="CRE40" s="223"/>
      <c r="CRF40" s="223"/>
      <c r="CRG40" s="223"/>
      <c r="CRH40" s="223"/>
      <c r="CRI40" s="223"/>
      <c r="CRJ40" s="223"/>
      <c r="CRK40" s="223"/>
      <c r="CRL40" s="223"/>
      <c r="CRM40" s="223"/>
      <c r="CRN40" s="223"/>
      <c r="CRO40" s="223"/>
      <c r="CRP40" s="223"/>
      <c r="CRQ40" s="223"/>
      <c r="CRR40" s="223"/>
      <c r="CRS40" s="223"/>
      <c r="CRT40" s="223"/>
      <c r="CRU40" s="223"/>
      <c r="CRV40" s="223"/>
      <c r="CRW40" s="223"/>
      <c r="CRX40" s="223"/>
      <c r="CRY40" s="223"/>
      <c r="CRZ40" s="223"/>
      <c r="CSA40" s="223"/>
      <c r="CSB40" s="223"/>
      <c r="CSC40" s="223"/>
      <c r="CSD40" s="223"/>
      <c r="CSE40" s="223"/>
      <c r="CSF40" s="223"/>
      <c r="CSG40" s="223"/>
      <c r="CSH40" s="223"/>
      <c r="CSI40" s="223"/>
      <c r="CSJ40" s="223"/>
      <c r="CSK40" s="223"/>
      <c r="CSL40" s="223"/>
      <c r="CSM40" s="223"/>
      <c r="CSN40" s="223"/>
      <c r="CSO40" s="223"/>
      <c r="CSP40" s="223"/>
      <c r="CSQ40" s="223"/>
      <c r="CSR40" s="223"/>
      <c r="CSS40" s="223"/>
      <c r="CST40" s="223"/>
      <c r="CSU40" s="223"/>
      <c r="CSV40" s="223"/>
      <c r="CSW40" s="223"/>
      <c r="CSX40" s="223"/>
      <c r="CSY40" s="223"/>
      <c r="CSZ40" s="223"/>
      <c r="CTA40" s="223"/>
      <c r="CTB40" s="223"/>
      <c r="CTC40" s="223"/>
      <c r="CTD40" s="223"/>
      <c r="CTE40" s="223"/>
      <c r="CTF40" s="223"/>
      <c r="CTG40" s="223"/>
      <c r="CTH40" s="223"/>
      <c r="CTI40" s="223"/>
      <c r="CTJ40" s="223"/>
      <c r="CTK40" s="223"/>
      <c r="CTL40" s="223"/>
      <c r="CTM40" s="223"/>
      <c r="CTN40" s="223"/>
      <c r="CTO40" s="223"/>
      <c r="CTP40" s="223"/>
      <c r="CTQ40" s="223"/>
      <c r="CTR40" s="223"/>
      <c r="CTS40" s="223"/>
      <c r="CTT40" s="223"/>
      <c r="CTU40" s="223"/>
      <c r="CTV40" s="223"/>
      <c r="CTW40" s="223"/>
      <c r="CTX40" s="223"/>
      <c r="CTY40" s="223"/>
      <c r="CTZ40" s="223"/>
      <c r="CUA40" s="223"/>
      <c r="CUB40" s="223"/>
      <c r="CUC40" s="223"/>
      <c r="CUD40" s="223"/>
      <c r="CUE40" s="223"/>
      <c r="CUF40" s="223"/>
      <c r="CUG40" s="223"/>
      <c r="CUH40" s="223"/>
      <c r="CUI40" s="223"/>
      <c r="CUJ40" s="223"/>
      <c r="CUK40" s="223"/>
      <c r="CUL40" s="223"/>
      <c r="CUM40" s="223"/>
      <c r="CUN40" s="223"/>
      <c r="CUO40" s="223"/>
      <c r="CUP40" s="223"/>
      <c r="CUQ40" s="223"/>
      <c r="CUR40" s="223"/>
      <c r="CUS40" s="223"/>
      <c r="CUT40" s="223"/>
      <c r="CUU40" s="223"/>
      <c r="CUV40" s="223"/>
      <c r="CUW40" s="223"/>
      <c r="CUX40" s="223"/>
      <c r="CUY40" s="223"/>
      <c r="CUZ40" s="223"/>
      <c r="CVA40" s="223"/>
      <c r="CVB40" s="223"/>
      <c r="CVC40" s="223"/>
      <c r="CVD40" s="223"/>
      <c r="CVE40" s="223"/>
      <c r="CVF40" s="223"/>
      <c r="CVG40" s="223"/>
      <c r="CVH40" s="223"/>
      <c r="CVI40" s="223"/>
      <c r="CVJ40" s="223"/>
      <c r="CVK40" s="223"/>
      <c r="CVL40" s="223"/>
      <c r="CVM40" s="223"/>
      <c r="CVN40" s="223"/>
      <c r="CVO40" s="223"/>
      <c r="CVP40" s="223"/>
      <c r="CVQ40" s="223"/>
      <c r="CVR40" s="223"/>
      <c r="CVS40" s="223"/>
      <c r="CVT40" s="223"/>
      <c r="CVU40" s="223"/>
      <c r="CVV40" s="223"/>
      <c r="CVW40" s="223"/>
      <c r="CVX40" s="223"/>
      <c r="CVY40" s="223"/>
      <c r="CVZ40" s="223"/>
      <c r="CWA40" s="223"/>
      <c r="CWB40" s="223"/>
      <c r="CWC40" s="223"/>
      <c r="CWD40" s="223"/>
      <c r="CWE40" s="223"/>
      <c r="CWF40" s="223"/>
      <c r="CWG40" s="223"/>
      <c r="CWH40" s="223"/>
      <c r="CWI40" s="223"/>
      <c r="CWJ40" s="223"/>
      <c r="CWK40" s="223"/>
      <c r="CWL40" s="223"/>
      <c r="CWM40" s="223"/>
      <c r="CWN40" s="223"/>
      <c r="CWO40" s="223"/>
      <c r="CWP40" s="223"/>
      <c r="CWQ40" s="223"/>
      <c r="CWR40" s="223"/>
      <c r="CWS40" s="223"/>
      <c r="CWT40" s="223"/>
      <c r="CWU40" s="223"/>
      <c r="CWV40" s="223"/>
      <c r="CWW40" s="223"/>
      <c r="CWX40" s="223"/>
      <c r="CWY40" s="223"/>
      <c r="CWZ40" s="223"/>
      <c r="CXA40" s="223"/>
      <c r="CXB40" s="223"/>
      <c r="CXC40" s="223"/>
      <c r="CXD40" s="223"/>
      <c r="CXE40" s="223"/>
      <c r="CXF40" s="223"/>
      <c r="CXG40" s="223"/>
      <c r="CXH40" s="223"/>
      <c r="CXI40" s="223"/>
      <c r="CXJ40" s="223"/>
      <c r="CXK40" s="223"/>
      <c r="CXL40" s="223"/>
      <c r="CXM40" s="223"/>
      <c r="CXN40" s="223"/>
      <c r="CXO40" s="223"/>
      <c r="CXP40" s="223"/>
      <c r="CXQ40" s="223"/>
      <c r="CXR40" s="223"/>
      <c r="CXS40" s="223"/>
      <c r="CXT40" s="223"/>
      <c r="CXU40" s="223"/>
      <c r="CXV40" s="223"/>
      <c r="CXW40" s="223"/>
      <c r="CXX40" s="223"/>
      <c r="CXY40" s="223"/>
      <c r="CXZ40" s="223"/>
      <c r="CYA40" s="223"/>
      <c r="CYB40" s="223"/>
      <c r="CYC40" s="223"/>
      <c r="CYD40" s="223"/>
      <c r="CYE40" s="223"/>
      <c r="CYF40" s="223"/>
      <c r="CYG40" s="223"/>
      <c r="CYH40" s="223"/>
      <c r="CYI40" s="223"/>
      <c r="CYJ40" s="223"/>
      <c r="CYK40" s="223"/>
      <c r="CYL40" s="223"/>
      <c r="CYM40" s="223"/>
      <c r="CYN40" s="223"/>
      <c r="CYO40" s="223"/>
      <c r="CYP40" s="223"/>
      <c r="CYQ40" s="223"/>
      <c r="CYR40" s="223"/>
      <c r="CYS40" s="223"/>
      <c r="CYT40" s="223"/>
      <c r="CYU40" s="223"/>
      <c r="CYV40" s="223"/>
      <c r="CYW40" s="223"/>
      <c r="CYX40" s="223"/>
      <c r="CYY40" s="223"/>
      <c r="CYZ40" s="223"/>
      <c r="CZA40" s="223"/>
      <c r="CZB40" s="223"/>
      <c r="CZC40" s="223"/>
      <c r="CZD40" s="223"/>
      <c r="CZE40" s="223"/>
      <c r="CZF40" s="223"/>
      <c r="CZG40" s="223"/>
      <c r="CZH40" s="223"/>
      <c r="CZI40" s="223"/>
      <c r="CZJ40" s="223"/>
      <c r="CZK40" s="223"/>
      <c r="CZL40" s="223"/>
      <c r="CZM40" s="223"/>
      <c r="CZN40" s="223"/>
      <c r="CZO40" s="223"/>
      <c r="CZP40" s="223"/>
      <c r="CZQ40" s="223"/>
      <c r="CZR40" s="223"/>
      <c r="CZS40" s="223"/>
      <c r="CZT40" s="223"/>
      <c r="CZU40" s="223"/>
      <c r="CZV40" s="223"/>
      <c r="CZW40" s="223"/>
      <c r="CZX40" s="223"/>
      <c r="CZY40" s="223"/>
      <c r="CZZ40" s="223"/>
      <c r="DAA40" s="223"/>
      <c r="DAB40" s="223"/>
      <c r="DAC40" s="223"/>
      <c r="DAD40" s="223"/>
      <c r="DAE40" s="223"/>
      <c r="DAF40" s="223"/>
      <c r="DAG40" s="223"/>
      <c r="DAH40" s="223"/>
      <c r="DAI40" s="223"/>
      <c r="DAJ40" s="223"/>
      <c r="DAK40" s="223"/>
      <c r="DAL40" s="223"/>
      <c r="DAM40" s="223"/>
      <c r="DAN40" s="223"/>
      <c r="DAO40" s="223"/>
      <c r="DAP40" s="223"/>
      <c r="DAQ40" s="223"/>
      <c r="DAR40" s="223"/>
      <c r="DAS40" s="223"/>
      <c r="DAT40" s="223"/>
      <c r="DAU40" s="223"/>
      <c r="DAV40" s="223"/>
      <c r="DAW40" s="223"/>
      <c r="DAX40" s="223"/>
      <c r="DAY40" s="223"/>
      <c r="DAZ40" s="223"/>
      <c r="DBA40" s="223"/>
      <c r="DBB40" s="223"/>
      <c r="DBC40" s="223"/>
      <c r="DBD40" s="223"/>
      <c r="DBE40" s="223"/>
      <c r="DBF40" s="223"/>
      <c r="DBG40" s="223"/>
      <c r="DBH40" s="223"/>
      <c r="DBI40" s="223"/>
      <c r="DBJ40" s="223"/>
      <c r="DBK40" s="223"/>
      <c r="DBL40" s="223"/>
      <c r="DBM40" s="223"/>
      <c r="DBN40" s="223"/>
      <c r="DBO40" s="223"/>
      <c r="DBP40" s="223"/>
      <c r="DBQ40" s="223"/>
      <c r="DBR40" s="223"/>
      <c r="DBS40" s="223"/>
      <c r="DBT40" s="223"/>
      <c r="DBU40" s="223"/>
      <c r="DBV40" s="223"/>
      <c r="DBW40" s="223"/>
      <c r="DBX40" s="223"/>
      <c r="DBY40" s="223"/>
      <c r="DBZ40" s="223"/>
      <c r="DCA40" s="223"/>
      <c r="DCB40" s="223"/>
      <c r="DCC40" s="223"/>
      <c r="DCD40" s="223"/>
      <c r="DCE40" s="223"/>
      <c r="DCF40" s="223"/>
      <c r="DCG40" s="223"/>
      <c r="DCH40" s="223"/>
      <c r="DCI40" s="223"/>
      <c r="DCJ40" s="223"/>
      <c r="DCK40" s="223"/>
      <c r="DCL40" s="223"/>
      <c r="DCM40" s="223"/>
      <c r="DCN40" s="223"/>
      <c r="DCO40" s="223"/>
      <c r="DCP40" s="223"/>
      <c r="DCQ40" s="223"/>
      <c r="DCR40" s="223"/>
      <c r="DCS40" s="223"/>
      <c r="DCT40" s="223"/>
      <c r="DCU40" s="223"/>
      <c r="DCV40" s="223"/>
      <c r="DCW40" s="223"/>
      <c r="DCX40" s="223"/>
      <c r="DCY40" s="223"/>
      <c r="DCZ40" s="223"/>
      <c r="DDA40" s="223"/>
      <c r="DDB40" s="223"/>
      <c r="DDC40" s="223"/>
      <c r="DDD40" s="223"/>
      <c r="DDE40" s="223"/>
      <c r="DDF40" s="223"/>
      <c r="DDG40" s="223"/>
      <c r="DDH40" s="223"/>
      <c r="DDI40" s="223"/>
      <c r="DDJ40" s="223"/>
      <c r="DDK40" s="223"/>
      <c r="DDL40" s="223"/>
      <c r="DDM40" s="223"/>
      <c r="DDN40" s="223"/>
      <c r="DDO40" s="223"/>
      <c r="DDP40" s="223"/>
      <c r="DDQ40" s="223"/>
      <c r="DDR40" s="223"/>
      <c r="DDS40" s="223"/>
      <c r="DDT40" s="223"/>
      <c r="DDU40" s="223"/>
      <c r="DDV40" s="223"/>
      <c r="DDW40" s="223"/>
      <c r="DDX40" s="223"/>
      <c r="DDY40" s="223"/>
      <c r="DDZ40" s="223"/>
      <c r="DEA40" s="223"/>
      <c r="DEB40" s="223"/>
      <c r="DEC40" s="223"/>
      <c r="DED40" s="223"/>
      <c r="DEE40" s="223"/>
      <c r="DEF40" s="223"/>
      <c r="DEG40" s="223"/>
      <c r="DEH40" s="223"/>
      <c r="DEI40" s="223"/>
      <c r="DEJ40" s="223"/>
      <c r="DEK40" s="223"/>
      <c r="DEL40" s="223"/>
      <c r="DEM40" s="223"/>
      <c r="DEN40" s="223"/>
      <c r="DEO40" s="223"/>
      <c r="DEP40" s="223"/>
      <c r="DEQ40" s="223"/>
      <c r="DER40" s="223"/>
      <c r="DES40" s="223"/>
      <c r="DET40" s="223"/>
      <c r="DEU40" s="223"/>
      <c r="DEV40" s="223"/>
      <c r="DEW40" s="223"/>
      <c r="DEX40" s="223"/>
      <c r="DEY40" s="223"/>
      <c r="DEZ40" s="223"/>
      <c r="DFA40" s="223"/>
      <c r="DFB40" s="223"/>
      <c r="DFC40" s="223"/>
      <c r="DFD40" s="223"/>
      <c r="DFE40" s="223"/>
      <c r="DFF40" s="223"/>
      <c r="DFG40" s="223"/>
      <c r="DFH40" s="223"/>
      <c r="DFI40" s="223"/>
      <c r="DFJ40" s="223"/>
      <c r="DFK40" s="223"/>
      <c r="DFL40" s="223"/>
      <c r="DFM40" s="223"/>
      <c r="DFN40" s="223"/>
      <c r="DFO40" s="223"/>
      <c r="DFP40" s="223"/>
      <c r="DFQ40" s="223"/>
      <c r="DFR40" s="223"/>
      <c r="DFS40" s="223"/>
      <c r="DFT40" s="223"/>
      <c r="DFU40" s="223"/>
      <c r="DFV40" s="223"/>
      <c r="DFW40" s="223"/>
      <c r="DFX40" s="223"/>
      <c r="DFY40" s="223"/>
      <c r="DFZ40" s="223"/>
      <c r="DGA40" s="223"/>
      <c r="DGB40" s="223"/>
      <c r="DGC40" s="223"/>
      <c r="DGD40" s="223"/>
      <c r="DGE40" s="223"/>
      <c r="DGF40" s="223"/>
      <c r="DGG40" s="223"/>
      <c r="DGH40" s="223"/>
      <c r="DGI40" s="223"/>
      <c r="DGJ40" s="223"/>
      <c r="DGK40" s="223"/>
      <c r="DGL40" s="223"/>
      <c r="DGM40" s="223"/>
      <c r="DGN40" s="223"/>
      <c r="DGO40" s="223"/>
      <c r="DGP40" s="223"/>
      <c r="DGQ40" s="223"/>
      <c r="DGR40" s="223"/>
      <c r="DGS40" s="223"/>
      <c r="DGT40" s="223"/>
      <c r="DGU40" s="223"/>
      <c r="DGV40" s="223"/>
      <c r="DGW40" s="223"/>
      <c r="DGX40" s="223"/>
      <c r="DGY40" s="223"/>
      <c r="DGZ40" s="223"/>
      <c r="DHA40" s="223"/>
      <c r="DHB40" s="223"/>
      <c r="DHC40" s="223"/>
      <c r="DHD40" s="223"/>
      <c r="DHE40" s="223"/>
      <c r="DHF40" s="223"/>
      <c r="DHG40" s="223"/>
      <c r="DHH40" s="223"/>
      <c r="DHI40" s="223"/>
      <c r="DHJ40" s="223"/>
      <c r="DHK40" s="223"/>
      <c r="DHL40" s="223"/>
      <c r="DHM40" s="223"/>
      <c r="DHN40" s="223"/>
      <c r="DHO40" s="223"/>
      <c r="DHP40" s="223"/>
      <c r="DHQ40" s="223"/>
      <c r="DHR40" s="223"/>
      <c r="DHS40" s="223"/>
      <c r="DHT40" s="223"/>
      <c r="DHU40" s="223"/>
      <c r="DHV40" s="223"/>
      <c r="DHW40" s="223"/>
      <c r="DHX40" s="223"/>
      <c r="DHY40" s="223"/>
      <c r="DHZ40" s="223"/>
      <c r="DIA40" s="223"/>
      <c r="DIB40" s="223"/>
      <c r="DIC40" s="223"/>
      <c r="DID40" s="223"/>
      <c r="DIE40" s="223"/>
      <c r="DIF40" s="223"/>
      <c r="DIG40" s="223"/>
      <c r="DIH40" s="223"/>
      <c r="DII40" s="223"/>
      <c r="DIJ40" s="223"/>
      <c r="DIK40" s="223"/>
      <c r="DIL40" s="223"/>
      <c r="DIM40" s="223"/>
      <c r="DIN40" s="223"/>
      <c r="DIO40" s="223"/>
      <c r="DIP40" s="223"/>
      <c r="DIQ40" s="223"/>
      <c r="DIR40" s="223"/>
      <c r="DIS40" s="223"/>
      <c r="DIT40" s="223"/>
      <c r="DIU40" s="223"/>
      <c r="DIV40" s="223"/>
      <c r="DIW40" s="223"/>
      <c r="DIX40" s="223"/>
      <c r="DIY40" s="223"/>
      <c r="DIZ40" s="223"/>
      <c r="DJA40" s="223"/>
      <c r="DJB40" s="223"/>
      <c r="DJC40" s="223"/>
      <c r="DJD40" s="223"/>
      <c r="DJE40" s="223"/>
      <c r="DJF40" s="223"/>
      <c r="DJG40" s="223"/>
      <c r="DJH40" s="223"/>
      <c r="DJI40" s="223"/>
      <c r="DJJ40" s="223"/>
      <c r="DJK40" s="223"/>
      <c r="DJL40" s="223"/>
      <c r="DJM40" s="223"/>
      <c r="DJN40" s="223"/>
      <c r="DJO40" s="223"/>
      <c r="DJP40" s="223"/>
      <c r="DJQ40" s="223"/>
      <c r="DJR40" s="223"/>
      <c r="DJS40" s="223"/>
      <c r="DJT40" s="223"/>
      <c r="DJU40" s="223"/>
      <c r="DJV40" s="223"/>
      <c r="DJW40" s="223"/>
      <c r="DJX40" s="223"/>
      <c r="DJY40" s="223"/>
      <c r="DJZ40" s="223"/>
      <c r="DKA40" s="223"/>
      <c r="DKB40" s="223"/>
      <c r="DKC40" s="223"/>
      <c r="DKD40" s="223"/>
      <c r="DKE40" s="223"/>
      <c r="DKF40" s="223"/>
      <c r="DKG40" s="223"/>
      <c r="DKH40" s="223"/>
      <c r="DKI40" s="223"/>
      <c r="DKJ40" s="223"/>
      <c r="DKK40" s="223"/>
      <c r="DKL40" s="223"/>
      <c r="DKM40" s="223"/>
      <c r="DKN40" s="223"/>
      <c r="DKO40" s="223"/>
      <c r="DKP40" s="223"/>
      <c r="DKQ40" s="223"/>
      <c r="DKR40" s="223"/>
      <c r="DKS40" s="223"/>
      <c r="DKT40" s="223"/>
      <c r="DKU40" s="223"/>
      <c r="DKV40" s="223"/>
      <c r="DKW40" s="223"/>
      <c r="DKX40" s="223"/>
      <c r="DKY40" s="223"/>
      <c r="DKZ40" s="223"/>
      <c r="DLA40" s="223"/>
      <c r="DLB40" s="223"/>
      <c r="DLC40" s="223"/>
      <c r="DLD40" s="223"/>
      <c r="DLE40" s="223"/>
      <c r="DLF40" s="223"/>
      <c r="DLG40" s="223"/>
      <c r="DLH40" s="223"/>
      <c r="DLI40" s="223"/>
      <c r="DLJ40" s="223"/>
      <c r="DLK40" s="223"/>
      <c r="DLL40" s="223"/>
      <c r="DLM40" s="223"/>
      <c r="DLN40" s="223"/>
      <c r="DLO40" s="223"/>
      <c r="DLP40" s="223"/>
      <c r="DLQ40" s="223"/>
      <c r="DLR40" s="223"/>
      <c r="DLS40" s="223"/>
      <c r="DLT40" s="223"/>
      <c r="DLU40" s="223"/>
      <c r="DLV40" s="223"/>
      <c r="DLW40" s="223"/>
      <c r="DLX40" s="223"/>
      <c r="DLY40" s="223"/>
      <c r="DLZ40" s="223"/>
      <c r="DMA40" s="223"/>
      <c r="DMB40" s="223"/>
      <c r="DMC40" s="223"/>
      <c r="DMD40" s="223"/>
      <c r="DME40" s="223"/>
      <c r="DMF40" s="223"/>
      <c r="DMG40" s="223"/>
      <c r="DMH40" s="223"/>
      <c r="DMI40" s="223"/>
      <c r="DMJ40" s="223"/>
      <c r="DMK40" s="223"/>
      <c r="DML40" s="223"/>
      <c r="DMM40" s="223"/>
      <c r="DMN40" s="223"/>
      <c r="DMO40" s="223"/>
      <c r="DMP40" s="223"/>
      <c r="DMQ40" s="223"/>
      <c r="DMR40" s="223"/>
      <c r="DMS40" s="223"/>
      <c r="DMT40" s="223"/>
      <c r="DMU40" s="223"/>
      <c r="DMV40" s="223"/>
      <c r="DMW40" s="223"/>
      <c r="DMX40" s="223"/>
      <c r="DMY40" s="223"/>
      <c r="DMZ40" s="223"/>
      <c r="DNA40" s="223"/>
      <c r="DNB40" s="223"/>
      <c r="DNC40" s="223"/>
      <c r="DND40" s="223"/>
      <c r="DNE40" s="223"/>
      <c r="DNF40" s="223"/>
      <c r="DNG40" s="223"/>
      <c r="DNH40" s="223"/>
      <c r="DNI40" s="223"/>
      <c r="DNJ40" s="223"/>
      <c r="DNK40" s="223"/>
      <c r="DNL40" s="223"/>
      <c r="DNM40" s="223"/>
      <c r="DNN40" s="223"/>
      <c r="DNO40" s="223"/>
      <c r="DNP40" s="223"/>
      <c r="DNQ40" s="223"/>
      <c r="DNR40" s="223"/>
      <c r="DNS40" s="223"/>
      <c r="DNT40" s="223"/>
      <c r="DNU40" s="223"/>
      <c r="DNV40" s="223"/>
      <c r="DNW40" s="223"/>
      <c r="DNX40" s="223"/>
      <c r="DNY40" s="223"/>
      <c r="DNZ40" s="223"/>
      <c r="DOA40" s="223"/>
      <c r="DOB40" s="223"/>
      <c r="DOC40" s="223"/>
      <c r="DOD40" s="223"/>
      <c r="DOE40" s="223"/>
      <c r="DOF40" s="223"/>
      <c r="DOG40" s="223"/>
      <c r="DOH40" s="223"/>
      <c r="DOI40" s="223"/>
      <c r="DOJ40" s="223"/>
      <c r="DOK40" s="223"/>
      <c r="DOL40" s="223"/>
      <c r="DOM40" s="223"/>
      <c r="DON40" s="223"/>
      <c r="DOO40" s="223"/>
      <c r="DOP40" s="223"/>
      <c r="DOQ40" s="223"/>
      <c r="DOR40" s="223"/>
      <c r="DOS40" s="223"/>
      <c r="DOT40" s="223"/>
      <c r="DOU40" s="223"/>
      <c r="DOV40" s="223"/>
      <c r="DOW40" s="223"/>
      <c r="DOX40" s="223"/>
      <c r="DOY40" s="223"/>
      <c r="DOZ40" s="223"/>
      <c r="DPA40" s="223"/>
      <c r="DPB40" s="223"/>
      <c r="DPC40" s="223"/>
      <c r="DPD40" s="223"/>
      <c r="DPE40" s="223"/>
      <c r="DPF40" s="223"/>
      <c r="DPG40" s="223"/>
      <c r="DPH40" s="223"/>
      <c r="DPI40" s="223"/>
      <c r="DPJ40" s="223"/>
      <c r="DPK40" s="223"/>
      <c r="DPL40" s="223"/>
      <c r="DPM40" s="223"/>
      <c r="DPN40" s="223"/>
      <c r="DPO40" s="223"/>
      <c r="DPP40" s="223"/>
      <c r="DPQ40" s="223"/>
      <c r="DPR40" s="223"/>
      <c r="DPS40" s="223"/>
      <c r="DPT40" s="223"/>
      <c r="DPU40" s="223"/>
      <c r="DPV40" s="223"/>
      <c r="DPW40" s="223"/>
      <c r="DPX40" s="223"/>
      <c r="DPY40" s="223"/>
      <c r="DPZ40" s="223"/>
      <c r="DQA40" s="223"/>
      <c r="DQB40" s="223"/>
      <c r="DQC40" s="223"/>
      <c r="DQD40" s="223"/>
      <c r="DQE40" s="223"/>
      <c r="DQF40" s="223"/>
      <c r="DQG40" s="223"/>
      <c r="DQH40" s="223"/>
      <c r="DQI40" s="223"/>
      <c r="DQJ40" s="223"/>
      <c r="DQK40" s="223"/>
      <c r="DQL40" s="223"/>
      <c r="DQM40" s="223"/>
      <c r="DQN40" s="223"/>
      <c r="DQO40" s="223"/>
      <c r="DQP40" s="223"/>
      <c r="DQQ40" s="223"/>
      <c r="DQR40" s="223"/>
      <c r="DQS40" s="223"/>
      <c r="DQT40" s="223"/>
      <c r="DQU40" s="223"/>
      <c r="DQV40" s="223"/>
      <c r="DQW40" s="223"/>
      <c r="DQX40" s="223"/>
      <c r="DQY40" s="223"/>
      <c r="DQZ40" s="223"/>
      <c r="DRA40" s="223"/>
      <c r="DRB40" s="223"/>
      <c r="DRC40" s="223"/>
      <c r="DRD40" s="223"/>
      <c r="DRE40" s="223"/>
      <c r="DRF40" s="223"/>
      <c r="DRG40" s="223"/>
      <c r="DRH40" s="223"/>
      <c r="DRI40" s="223"/>
      <c r="DRJ40" s="223"/>
      <c r="DRK40" s="223"/>
      <c r="DRL40" s="223"/>
      <c r="DRM40" s="223"/>
      <c r="DRN40" s="223"/>
      <c r="DRO40" s="223"/>
      <c r="DRP40" s="223"/>
      <c r="DRQ40" s="223"/>
      <c r="DRR40" s="223"/>
      <c r="DRS40" s="223"/>
      <c r="DRT40" s="223"/>
      <c r="DRU40" s="223"/>
      <c r="DRV40" s="223"/>
      <c r="DRW40" s="223"/>
      <c r="DRX40" s="223"/>
      <c r="DRY40" s="223"/>
      <c r="DRZ40" s="223"/>
      <c r="DSA40" s="223"/>
      <c r="DSB40" s="223"/>
      <c r="DSC40" s="223"/>
      <c r="DSD40" s="223"/>
      <c r="DSE40" s="223"/>
      <c r="DSF40" s="223"/>
      <c r="DSG40" s="223"/>
      <c r="DSH40" s="223"/>
      <c r="DSI40" s="223"/>
      <c r="DSJ40" s="223"/>
      <c r="DSK40" s="223"/>
      <c r="DSL40" s="223"/>
      <c r="DSM40" s="223"/>
      <c r="DSN40" s="223"/>
      <c r="DSO40" s="223"/>
      <c r="DSP40" s="223"/>
      <c r="DSQ40" s="223"/>
      <c r="DSR40" s="223"/>
      <c r="DSS40" s="223"/>
      <c r="DST40" s="223"/>
      <c r="DSU40" s="223"/>
      <c r="DSV40" s="223"/>
      <c r="DSW40" s="223"/>
      <c r="DSX40" s="223"/>
      <c r="DSY40" s="223"/>
      <c r="DSZ40" s="223"/>
      <c r="DTA40" s="223"/>
      <c r="DTB40" s="223"/>
      <c r="DTC40" s="223"/>
      <c r="DTD40" s="223"/>
      <c r="DTE40" s="223"/>
      <c r="DTF40" s="223"/>
      <c r="DTG40" s="223"/>
      <c r="DTH40" s="223"/>
      <c r="DTI40" s="223"/>
      <c r="DTJ40" s="223"/>
      <c r="DTK40" s="223"/>
      <c r="DTL40" s="223"/>
      <c r="DTM40" s="223"/>
      <c r="DTN40" s="223"/>
      <c r="DTO40" s="223"/>
      <c r="DTP40" s="223"/>
      <c r="DTQ40" s="223"/>
      <c r="DTR40" s="223"/>
      <c r="DTS40" s="223"/>
      <c r="DTT40" s="223"/>
      <c r="DTU40" s="223"/>
      <c r="DTV40" s="223"/>
      <c r="DTW40" s="223"/>
      <c r="DTX40" s="223"/>
      <c r="DTY40" s="223"/>
      <c r="DTZ40" s="223"/>
      <c r="DUA40" s="223"/>
      <c r="DUB40" s="223"/>
      <c r="DUC40" s="223"/>
      <c r="DUD40" s="223"/>
      <c r="DUE40" s="223"/>
      <c r="DUF40" s="223"/>
      <c r="DUG40" s="223"/>
      <c r="DUH40" s="223"/>
      <c r="DUI40" s="223"/>
      <c r="DUJ40" s="223"/>
      <c r="DUK40" s="223"/>
      <c r="DUL40" s="223"/>
      <c r="DUM40" s="223"/>
      <c r="DUN40" s="223"/>
      <c r="DUO40" s="223"/>
      <c r="DUP40" s="223"/>
      <c r="DUQ40" s="223"/>
      <c r="DUR40" s="223"/>
      <c r="DUS40" s="223"/>
      <c r="DUT40" s="223"/>
      <c r="DUU40" s="223"/>
      <c r="DUV40" s="223"/>
      <c r="DUW40" s="223"/>
      <c r="DUX40" s="223"/>
      <c r="DUY40" s="223"/>
      <c r="DUZ40" s="223"/>
      <c r="DVA40" s="223"/>
      <c r="DVB40" s="223"/>
      <c r="DVC40" s="223"/>
      <c r="DVD40" s="223"/>
      <c r="DVE40" s="223"/>
      <c r="DVF40" s="223"/>
      <c r="DVG40" s="223"/>
      <c r="DVH40" s="223"/>
      <c r="DVI40" s="223"/>
      <c r="DVJ40" s="223"/>
      <c r="DVK40" s="223"/>
      <c r="DVL40" s="223"/>
      <c r="DVM40" s="223"/>
      <c r="DVN40" s="223"/>
      <c r="DVO40" s="223"/>
      <c r="DVP40" s="223"/>
      <c r="DVQ40" s="223"/>
      <c r="DVR40" s="223"/>
      <c r="DVS40" s="223"/>
      <c r="DVT40" s="223"/>
      <c r="DVU40" s="223"/>
      <c r="DVV40" s="223"/>
      <c r="DVW40" s="223"/>
      <c r="DVX40" s="223"/>
      <c r="DVY40" s="223"/>
      <c r="DVZ40" s="223"/>
      <c r="DWA40" s="223"/>
      <c r="DWB40" s="223"/>
      <c r="DWC40" s="223"/>
      <c r="DWD40" s="223"/>
      <c r="DWE40" s="223"/>
      <c r="DWF40" s="223"/>
      <c r="DWG40" s="223"/>
      <c r="DWH40" s="223"/>
      <c r="DWI40" s="223"/>
      <c r="DWJ40" s="223"/>
      <c r="DWK40" s="223"/>
      <c r="DWL40" s="223"/>
      <c r="DWM40" s="223"/>
      <c r="DWN40" s="223"/>
      <c r="DWO40" s="223"/>
      <c r="DWP40" s="223"/>
      <c r="DWQ40" s="223"/>
      <c r="DWR40" s="223"/>
      <c r="DWS40" s="223"/>
      <c r="DWT40" s="223"/>
      <c r="DWU40" s="223"/>
      <c r="DWV40" s="223"/>
      <c r="DWW40" s="223"/>
      <c r="DWX40" s="223"/>
      <c r="DWY40" s="223"/>
      <c r="DWZ40" s="223"/>
      <c r="DXA40" s="223"/>
      <c r="DXB40" s="223"/>
      <c r="DXC40" s="223"/>
      <c r="DXD40" s="223"/>
      <c r="DXE40" s="223"/>
      <c r="DXF40" s="223"/>
      <c r="DXG40" s="223"/>
      <c r="DXH40" s="223"/>
      <c r="DXI40" s="223"/>
      <c r="DXJ40" s="223"/>
      <c r="DXK40" s="223"/>
      <c r="DXL40" s="223"/>
      <c r="DXM40" s="223"/>
      <c r="DXN40" s="223"/>
      <c r="DXO40" s="223"/>
      <c r="DXP40" s="223"/>
      <c r="DXQ40" s="223"/>
      <c r="DXR40" s="223"/>
      <c r="DXS40" s="223"/>
      <c r="DXT40" s="223"/>
      <c r="DXU40" s="223"/>
      <c r="DXV40" s="223"/>
      <c r="DXW40" s="223"/>
      <c r="DXX40" s="223"/>
      <c r="DXY40" s="223"/>
      <c r="DXZ40" s="223"/>
      <c r="DYA40" s="223"/>
      <c r="DYB40" s="223"/>
      <c r="DYC40" s="223"/>
      <c r="DYD40" s="223"/>
      <c r="DYE40" s="223"/>
      <c r="DYF40" s="223"/>
      <c r="DYG40" s="223"/>
      <c r="DYH40" s="223"/>
      <c r="DYI40" s="223"/>
      <c r="DYJ40" s="223"/>
      <c r="DYK40" s="223"/>
      <c r="DYL40" s="223"/>
      <c r="DYM40" s="223"/>
      <c r="DYN40" s="223"/>
      <c r="DYO40" s="223"/>
      <c r="DYP40" s="223"/>
      <c r="DYQ40" s="223"/>
      <c r="DYR40" s="223"/>
      <c r="DYS40" s="223"/>
      <c r="DYT40" s="223"/>
      <c r="DYU40" s="223"/>
      <c r="DYV40" s="223"/>
      <c r="DYW40" s="223"/>
      <c r="DYX40" s="223"/>
      <c r="DYY40" s="223"/>
      <c r="DYZ40" s="223"/>
      <c r="DZA40" s="223"/>
      <c r="DZB40" s="223"/>
      <c r="DZC40" s="223"/>
      <c r="DZD40" s="223"/>
      <c r="DZE40" s="223"/>
      <c r="DZF40" s="223"/>
      <c r="DZG40" s="223"/>
      <c r="DZH40" s="223"/>
      <c r="DZI40" s="223"/>
      <c r="DZJ40" s="223"/>
      <c r="DZK40" s="223"/>
      <c r="DZL40" s="223"/>
      <c r="DZM40" s="223"/>
      <c r="DZN40" s="223"/>
      <c r="DZO40" s="223"/>
      <c r="DZP40" s="223"/>
      <c r="DZQ40" s="223"/>
      <c r="DZR40" s="223"/>
      <c r="DZS40" s="223"/>
      <c r="DZT40" s="223"/>
      <c r="DZU40" s="223"/>
      <c r="DZV40" s="223"/>
      <c r="DZW40" s="223"/>
      <c r="DZX40" s="223"/>
      <c r="DZY40" s="223"/>
      <c r="DZZ40" s="223"/>
      <c r="EAA40" s="223"/>
      <c r="EAB40" s="223"/>
      <c r="EAC40" s="223"/>
      <c r="EAD40" s="223"/>
      <c r="EAE40" s="223"/>
      <c r="EAF40" s="223"/>
      <c r="EAG40" s="223"/>
      <c r="EAH40" s="223"/>
      <c r="EAI40" s="223"/>
      <c r="EAJ40" s="223"/>
      <c r="EAK40" s="223"/>
      <c r="EAL40" s="223"/>
      <c r="EAM40" s="223"/>
      <c r="EAN40" s="223"/>
      <c r="EAO40" s="223"/>
      <c r="EAP40" s="223"/>
      <c r="EAQ40" s="223"/>
      <c r="EAR40" s="223"/>
      <c r="EAS40" s="223"/>
      <c r="EAT40" s="223"/>
      <c r="EAU40" s="223"/>
      <c r="EAV40" s="223"/>
      <c r="EAW40" s="223"/>
      <c r="EAX40" s="223"/>
      <c r="EAY40" s="223"/>
      <c r="EAZ40" s="223"/>
      <c r="EBA40" s="223"/>
      <c r="EBB40" s="223"/>
      <c r="EBC40" s="223"/>
      <c r="EBD40" s="223"/>
      <c r="EBE40" s="223"/>
      <c r="EBF40" s="223"/>
      <c r="EBG40" s="223"/>
      <c r="EBH40" s="223"/>
      <c r="EBI40" s="223"/>
      <c r="EBJ40" s="223"/>
      <c r="EBK40" s="223"/>
      <c r="EBL40" s="223"/>
      <c r="EBM40" s="223"/>
      <c r="EBN40" s="223"/>
      <c r="EBO40" s="223"/>
      <c r="EBP40" s="223"/>
      <c r="EBQ40" s="223"/>
      <c r="EBR40" s="223"/>
      <c r="EBS40" s="223"/>
      <c r="EBT40" s="223"/>
      <c r="EBU40" s="223"/>
      <c r="EBV40" s="223"/>
      <c r="EBW40" s="223"/>
      <c r="EBX40" s="223"/>
      <c r="EBY40" s="223"/>
      <c r="EBZ40" s="223"/>
      <c r="ECA40" s="223"/>
      <c r="ECB40" s="223"/>
      <c r="ECC40" s="223"/>
      <c r="ECD40" s="223"/>
      <c r="ECE40" s="223"/>
      <c r="ECF40" s="223"/>
      <c r="ECG40" s="223"/>
      <c r="ECH40" s="223"/>
      <c r="ECI40" s="223"/>
      <c r="ECJ40" s="223"/>
      <c r="ECK40" s="223"/>
      <c r="ECL40" s="223"/>
      <c r="ECM40" s="223"/>
      <c r="ECN40" s="223"/>
      <c r="ECO40" s="223"/>
      <c r="ECP40" s="223"/>
      <c r="ECQ40" s="223"/>
      <c r="ECR40" s="223"/>
      <c r="ECS40" s="223"/>
      <c r="ECT40" s="223"/>
      <c r="ECU40" s="223"/>
      <c r="ECV40" s="223"/>
      <c r="ECW40" s="223"/>
      <c r="ECX40" s="223"/>
      <c r="ECY40" s="223"/>
      <c r="ECZ40" s="223"/>
      <c r="EDA40" s="223"/>
      <c r="EDB40" s="223"/>
      <c r="EDC40" s="223"/>
      <c r="EDD40" s="223"/>
      <c r="EDE40" s="223"/>
      <c r="EDF40" s="223"/>
      <c r="EDG40" s="223"/>
      <c r="EDH40" s="223"/>
      <c r="EDI40" s="223"/>
      <c r="EDJ40" s="223"/>
      <c r="EDK40" s="223"/>
      <c r="EDL40" s="223"/>
      <c r="EDM40" s="223"/>
      <c r="EDN40" s="223"/>
      <c r="EDO40" s="223"/>
      <c r="EDP40" s="223"/>
      <c r="EDQ40" s="223"/>
      <c r="EDR40" s="223"/>
      <c r="EDS40" s="223"/>
      <c r="EDT40" s="223"/>
      <c r="EDU40" s="223"/>
      <c r="EDV40" s="223"/>
      <c r="EDW40" s="223"/>
      <c r="EDX40" s="223"/>
      <c r="EDY40" s="223"/>
      <c r="EDZ40" s="223"/>
      <c r="EEA40" s="223"/>
      <c r="EEB40" s="223"/>
      <c r="EEC40" s="223"/>
      <c r="EED40" s="223"/>
      <c r="EEE40" s="223"/>
      <c r="EEF40" s="223"/>
      <c r="EEG40" s="223"/>
      <c r="EEH40" s="223"/>
      <c r="EEI40" s="223"/>
      <c r="EEJ40" s="223"/>
      <c r="EEK40" s="223"/>
      <c r="EEL40" s="223"/>
      <c r="EEM40" s="223"/>
      <c r="EEN40" s="223"/>
      <c r="EEO40" s="223"/>
      <c r="EEP40" s="223"/>
      <c r="EEQ40" s="223"/>
      <c r="EER40" s="223"/>
      <c r="EES40" s="223"/>
      <c r="EET40" s="223"/>
      <c r="EEU40" s="223"/>
      <c r="EEV40" s="223"/>
      <c r="EEW40" s="223"/>
      <c r="EEX40" s="223"/>
      <c r="EEY40" s="223"/>
      <c r="EEZ40" s="223"/>
      <c r="EFA40" s="223"/>
      <c r="EFB40" s="223"/>
      <c r="EFC40" s="223"/>
      <c r="EFD40" s="223"/>
      <c r="EFE40" s="223"/>
      <c r="EFF40" s="223"/>
      <c r="EFG40" s="223"/>
      <c r="EFH40" s="223"/>
      <c r="EFI40" s="223"/>
      <c r="EFJ40" s="223"/>
      <c r="EFK40" s="223"/>
      <c r="EFL40" s="223"/>
      <c r="EFM40" s="223"/>
      <c r="EFN40" s="223"/>
      <c r="EFO40" s="223"/>
      <c r="EFP40" s="223"/>
      <c r="EFQ40" s="223"/>
      <c r="EFR40" s="223"/>
      <c r="EFS40" s="223"/>
      <c r="EFT40" s="223"/>
      <c r="EFU40" s="223"/>
      <c r="EFV40" s="223"/>
      <c r="EFW40" s="223"/>
      <c r="EFX40" s="223"/>
      <c r="EFY40" s="223"/>
      <c r="EFZ40" s="223"/>
      <c r="EGA40" s="223"/>
      <c r="EGB40" s="223"/>
      <c r="EGC40" s="223"/>
      <c r="EGD40" s="223"/>
      <c r="EGE40" s="223"/>
      <c r="EGF40" s="223"/>
      <c r="EGG40" s="223"/>
      <c r="EGH40" s="223"/>
      <c r="EGI40" s="223"/>
      <c r="EGJ40" s="223"/>
      <c r="EGK40" s="223"/>
      <c r="EGL40" s="223"/>
      <c r="EGM40" s="223"/>
      <c r="EGN40" s="223"/>
      <c r="EGO40" s="223"/>
      <c r="EGP40" s="223"/>
      <c r="EGQ40" s="223"/>
      <c r="EGR40" s="223"/>
      <c r="EGS40" s="223"/>
      <c r="EGT40" s="223"/>
      <c r="EGU40" s="223"/>
      <c r="EGV40" s="223"/>
      <c r="EGW40" s="223"/>
      <c r="EGX40" s="223"/>
      <c r="EGY40" s="223"/>
      <c r="EGZ40" s="223"/>
      <c r="EHA40" s="223"/>
      <c r="EHB40" s="223"/>
      <c r="EHC40" s="223"/>
      <c r="EHD40" s="223"/>
      <c r="EHE40" s="223"/>
      <c r="EHF40" s="223"/>
      <c r="EHG40" s="223"/>
      <c r="EHH40" s="223"/>
      <c r="EHI40" s="223"/>
      <c r="EHJ40" s="223"/>
      <c r="EHK40" s="223"/>
      <c r="EHL40" s="223"/>
      <c r="EHM40" s="223"/>
      <c r="EHN40" s="223"/>
      <c r="EHO40" s="223"/>
      <c r="EHP40" s="223"/>
      <c r="EHQ40" s="223"/>
      <c r="EHR40" s="223"/>
      <c r="EHS40" s="223"/>
      <c r="EHT40" s="223"/>
      <c r="EHU40" s="223"/>
      <c r="EHV40" s="223"/>
      <c r="EHW40" s="223"/>
      <c r="EHX40" s="223"/>
      <c r="EHY40" s="223"/>
      <c r="EHZ40" s="223"/>
      <c r="EIA40" s="223"/>
      <c r="EIB40" s="223"/>
      <c r="EIC40" s="223"/>
      <c r="EID40" s="223"/>
      <c r="EIE40" s="223"/>
      <c r="EIF40" s="223"/>
      <c r="EIG40" s="223"/>
      <c r="EIH40" s="223"/>
      <c r="EII40" s="223"/>
      <c r="EIJ40" s="223"/>
      <c r="EIK40" s="223"/>
      <c r="EIL40" s="223"/>
      <c r="EIM40" s="223"/>
      <c r="EIN40" s="223"/>
      <c r="EIO40" s="223"/>
      <c r="EIP40" s="223"/>
      <c r="EIQ40" s="223"/>
      <c r="EIR40" s="223"/>
      <c r="EIS40" s="223"/>
      <c r="EIT40" s="223"/>
      <c r="EIU40" s="223"/>
      <c r="EIV40" s="223"/>
      <c r="EIW40" s="223"/>
      <c r="EIX40" s="223"/>
      <c r="EIY40" s="223"/>
      <c r="EIZ40" s="223"/>
      <c r="EJA40" s="223"/>
      <c r="EJB40" s="223"/>
      <c r="EJC40" s="223"/>
      <c r="EJD40" s="223"/>
      <c r="EJE40" s="223"/>
      <c r="EJF40" s="223"/>
      <c r="EJG40" s="223"/>
      <c r="EJH40" s="223"/>
      <c r="EJI40" s="223"/>
      <c r="EJJ40" s="223"/>
      <c r="EJK40" s="223"/>
      <c r="EJL40" s="223"/>
      <c r="EJM40" s="223"/>
      <c r="EJN40" s="223"/>
      <c r="EJO40" s="223"/>
      <c r="EJP40" s="223"/>
      <c r="EJQ40" s="223"/>
      <c r="EJR40" s="223"/>
      <c r="EJS40" s="223"/>
      <c r="EJT40" s="223"/>
      <c r="EJU40" s="223"/>
      <c r="EJV40" s="223"/>
      <c r="EJW40" s="223"/>
      <c r="EJX40" s="223"/>
      <c r="EJY40" s="223"/>
      <c r="EJZ40" s="223"/>
      <c r="EKA40" s="223"/>
      <c r="EKB40" s="223"/>
      <c r="EKC40" s="223"/>
      <c r="EKD40" s="223"/>
      <c r="EKE40" s="223"/>
      <c r="EKF40" s="223"/>
      <c r="EKG40" s="223"/>
      <c r="EKH40" s="223"/>
      <c r="EKI40" s="223"/>
      <c r="EKJ40" s="223"/>
      <c r="EKK40" s="223"/>
      <c r="EKL40" s="223"/>
      <c r="EKM40" s="223"/>
      <c r="EKN40" s="223"/>
      <c r="EKO40" s="223"/>
      <c r="EKP40" s="223"/>
      <c r="EKQ40" s="223"/>
      <c r="EKR40" s="223"/>
      <c r="EKS40" s="223"/>
      <c r="EKT40" s="223"/>
      <c r="EKU40" s="223"/>
      <c r="EKV40" s="223"/>
      <c r="EKW40" s="223"/>
      <c r="EKX40" s="223"/>
      <c r="EKY40" s="223"/>
      <c r="EKZ40" s="223"/>
      <c r="ELA40" s="223"/>
      <c r="ELB40" s="223"/>
      <c r="ELC40" s="223"/>
      <c r="ELD40" s="223"/>
      <c r="ELE40" s="223"/>
      <c r="ELF40" s="223"/>
      <c r="ELG40" s="223"/>
      <c r="ELH40" s="223"/>
      <c r="ELI40" s="223"/>
      <c r="ELJ40" s="223"/>
      <c r="ELK40" s="223"/>
      <c r="ELL40" s="223"/>
      <c r="ELM40" s="223"/>
      <c r="ELN40" s="223"/>
      <c r="ELO40" s="223"/>
      <c r="ELP40" s="223"/>
      <c r="ELQ40" s="223"/>
      <c r="ELR40" s="223"/>
      <c r="ELS40" s="223"/>
      <c r="ELT40" s="223"/>
      <c r="ELU40" s="223"/>
      <c r="ELV40" s="223"/>
      <c r="ELW40" s="223"/>
      <c r="ELX40" s="223"/>
      <c r="ELY40" s="223"/>
      <c r="ELZ40" s="223"/>
      <c r="EMA40" s="223"/>
      <c r="EMB40" s="223"/>
      <c r="EMC40" s="223"/>
      <c r="EMD40" s="223"/>
      <c r="EME40" s="223"/>
      <c r="EMF40" s="223"/>
      <c r="EMG40" s="223"/>
      <c r="EMH40" s="223"/>
      <c r="EMI40" s="223"/>
      <c r="EMJ40" s="223"/>
      <c r="EMK40" s="223"/>
      <c r="EML40" s="223"/>
      <c r="EMM40" s="223"/>
      <c r="EMN40" s="223"/>
      <c r="EMO40" s="223"/>
      <c r="EMP40" s="223"/>
      <c r="EMQ40" s="223"/>
      <c r="EMR40" s="223"/>
      <c r="EMS40" s="223"/>
      <c r="EMT40" s="223"/>
      <c r="EMU40" s="223"/>
      <c r="EMV40" s="223"/>
      <c r="EMW40" s="223"/>
      <c r="EMX40" s="223"/>
      <c r="EMY40" s="223"/>
      <c r="EMZ40" s="223"/>
      <c r="ENA40" s="223"/>
      <c r="ENB40" s="223"/>
      <c r="ENC40" s="223"/>
      <c r="END40" s="223"/>
      <c r="ENE40" s="223"/>
      <c r="ENF40" s="223"/>
      <c r="ENG40" s="223"/>
      <c r="ENH40" s="223"/>
      <c r="ENI40" s="223"/>
      <c r="ENJ40" s="223"/>
      <c r="ENK40" s="223"/>
      <c r="ENL40" s="223"/>
      <c r="ENM40" s="223"/>
      <c r="ENN40" s="223"/>
      <c r="ENO40" s="223"/>
      <c r="ENP40" s="223"/>
      <c r="ENQ40" s="223"/>
      <c r="ENR40" s="223"/>
      <c r="ENS40" s="223"/>
      <c r="ENT40" s="223"/>
      <c r="ENU40" s="223"/>
      <c r="ENV40" s="223"/>
      <c r="ENW40" s="223"/>
      <c r="ENX40" s="223"/>
      <c r="ENY40" s="223"/>
      <c r="ENZ40" s="223"/>
      <c r="EOA40" s="223"/>
      <c r="EOB40" s="223"/>
      <c r="EOC40" s="223"/>
      <c r="EOD40" s="223"/>
      <c r="EOE40" s="223"/>
      <c r="EOF40" s="223"/>
      <c r="EOG40" s="223"/>
      <c r="EOH40" s="223"/>
      <c r="EOI40" s="223"/>
      <c r="EOJ40" s="223"/>
      <c r="EOK40" s="223"/>
      <c r="EOL40" s="223"/>
      <c r="EOM40" s="223"/>
      <c r="EON40" s="223"/>
      <c r="EOO40" s="223"/>
      <c r="EOP40" s="223"/>
      <c r="EOQ40" s="223"/>
      <c r="EOR40" s="223"/>
      <c r="EOS40" s="223"/>
      <c r="EOT40" s="223"/>
      <c r="EOU40" s="223"/>
      <c r="EOV40" s="223"/>
      <c r="EOW40" s="223"/>
      <c r="EOX40" s="223"/>
      <c r="EOY40" s="223"/>
      <c r="EOZ40" s="223"/>
      <c r="EPA40" s="223"/>
      <c r="EPB40" s="223"/>
      <c r="EPC40" s="223"/>
      <c r="EPD40" s="223"/>
      <c r="EPE40" s="223"/>
      <c r="EPF40" s="223"/>
      <c r="EPG40" s="223"/>
      <c r="EPH40" s="223"/>
      <c r="EPI40" s="223"/>
      <c r="EPJ40" s="223"/>
      <c r="EPK40" s="223"/>
      <c r="EPL40" s="223"/>
      <c r="EPM40" s="223"/>
      <c r="EPN40" s="223"/>
      <c r="EPO40" s="223"/>
      <c r="EPP40" s="223"/>
      <c r="EPQ40" s="223"/>
      <c r="EPR40" s="223"/>
      <c r="EPS40" s="223"/>
      <c r="EPT40" s="223"/>
      <c r="EPU40" s="223"/>
      <c r="EPV40" s="223"/>
      <c r="EPW40" s="223"/>
      <c r="EPX40" s="223"/>
      <c r="EPY40" s="223"/>
      <c r="EPZ40" s="223"/>
      <c r="EQA40" s="223"/>
      <c r="EQB40" s="223"/>
      <c r="EQC40" s="223"/>
      <c r="EQD40" s="223"/>
      <c r="EQE40" s="223"/>
      <c r="EQF40" s="223"/>
      <c r="EQG40" s="223"/>
      <c r="EQH40" s="223"/>
      <c r="EQI40" s="223"/>
      <c r="EQJ40" s="223"/>
      <c r="EQK40" s="223"/>
      <c r="EQL40" s="223"/>
      <c r="EQM40" s="223"/>
      <c r="EQN40" s="223"/>
      <c r="EQO40" s="223"/>
      <c r="EQP40" s="223"/>
      <c r="EQQ40" s="223"/>
      <c r="EQR40" s="223"/>
      <c r="EQS40" s="223"/>
      <c r="EQT40" s="223"/>
      <c r="EQU40" s="223"/>
      <c r="EQV40" s="223"/>
      <c r="EQW40" s="223"/>
      <c r="EQX40" s="223"/>
      <c r="EQY40" s="223"/>
      <c r="EQZ40" s="223"/>
      <c r="ERA40" s="223"/>
      <c r="ERB40" s="223"/>
      <c r="ERC40" s="223"/>
      <c r="ERD40" s="223"/>
      <c r="ERE40" s="223"/>
      <c r="ERF40" s="223"/>
      <c r="ERG40" s="223"/>
      <c r="ERH40" s="223"/>
      <c r="ERI40" s="223"/>
      <c r="ERJ40" s="223"/>
      <c r="ERK40" s="223"/>
      <c r="ERL40" s="223"/>
      <c r="ERM40" s="223"/>
      <c r="ERN40" s="223"/>
      <c r="ERO40" s="223"/>
      <c r="ERP40" s="223"/>
      <c r="ERQ40" s="223"/>
      <c r="ERR40" s="223"/>
      <c r="ERS40" s="223"/>
      <c r="ERT40" s="223"/>
      <c r="ERU40" s="223"/>
      <c r="ERV40" s="223"/>
      <c r="ERW40" s="223"/>
      <c r="ERX40" s="223"/>
      <c r="ERY40" s="223"/>
      <c r="ERZ40" s="223"/>
      <c r="ESA40" s="223"/>
      <c r="ESB40" s="223"/>
      <c r="ESC40" s="223"/>
      <c r="ESD40" s="223"/>
      <c r="ESE40" s="223"/>
      <c r="ESF40" s="223"/>
      <c r="ESG40" s="223"/>
      <c r="ESH40" s="223"/>
      <c r="ESI40" s="223"/>
      <c r="ESJ40" s="223"/>
      <c r="ESK40" s="223"/>
      <c r="ESL40" s="223"/>
      <c r="ESM40" s="223"/>
      <c r="ESN40" s="223"/>
      <c r="ESO40" s="223"/>
      <c r="ESP40" s="223"/>
      <c r="ESQ40" s="223"/>
      <c r="ESR40" s="223"/>
      <c r="ESS40" s="223"/>
      <c r="EST40" s="223"/>
      <c r="ESU40" s="223"/>
      <c r="ESV40" s="223"/>
      <c r="ESW40" s="223"/>
      <c r="ESX40" s="223"/>
      <c r="ESY40" s="223"/>
      <c r="ESZ40" s="223"/>
      <c r="ETA40" s="223"/>
      <c r="ETB40" s="223"/>
      <c r="ETC40" s="223"/>
      <c r="ETD40" s="223"/>
      <c r="ETE40" s="223"/>
      <c r="ETF40" s="223"/>
      <c r="ETG40" s="223"/>
      <c r="ETH40" s="223"/>
      <c r="ETI40" s="223"/>
      <c r="ETJ40" s="223"/>
      <c r="ETK40" s="223"/>
      <c r="ETL40" s="223"/>
      <c r="ETM40" s="223"/>
      <c r="ETN40" s="223"/>
      <c r="ETO40" s="223"/>
      <c r="ETP40" s="223"/>
      <c r="ETQ40" s="223"/>
      <c r="ETR40" s="223"/>
      <c r="ETS40" s="223"/>
      <c r="ETT40" s="223"/>
      <c r="ETU40" s="223"/>
      <c r="ETV40" s="223"/>
      <c r="ETW40" s="223"/>
      <c r="ETX40" s="223"/>
      <c r="ETY40" s="223"/>
      <c r="ETZ40" s="223"/>
      <c r="EUA40" s="223"/>
      <c r="EUB40" s="223"/>
      <c r="EUC40" s="223"/>
      <c r="EUD40" s="223"/>
      <c r="EUE40" s="223"/>
      <c r="EUF40" s="223"/>
      <c r="EUG40" s="223"/>
      <c r="EUH40" s="223"/>
      <c r="EUI40" s="223"/>
      <c r="EUJ40" s="223"/>
      <c r="EUK40" s="223"/>
      <c r="EUL40" s="223"/>
      <c r="EUM40" s="223"/>
      <c r="EUN40" s="223"/>
      <c r="EUO40" s="223"/>
      <c r="EUP40" s="223"/>
      <c r="EUQ40" s="223"/>
      <c r="EUR40" s="223"/>
      <c r="EUS40" s="223"/>
      <c r="EUT40" s="223"/>
      <c r="EUU40" s="223"/>
      <c r="EUV40" s="223"/>
      <c r="EUW40" s="223"/>
      <c r="EUX40" s="223"/>
      <c r="EUY40" s="223"/>
      <c r="EUZ40" s="223"/>
      <c r="EVA40" s="223"/>
      <c r="EVB40" s="223"/>
      <c r="EVC40" s="223"/>
      <c r="EVD40" s="223"/>
      <c r="EVE40" s="223"/>
      <c r="EVF40" s="223"/>
      <c r="EVG40" s="223"/>
      <c r="EVH40" s="223"/>
      <c r="EVI40" s="223"/>
      <c r="EVJ40" s="223"/>
      <c r="EVK40" s="223"/>
      <c r="EVL40" s="223"/>
      <c r="EVM40" s="223"/>
      <c r="EVN40" s="223"/>
      <c r="EVO40" s="223"/>
      <c r="EVP40" s="223"/>
      <c r="EVQ40" s="223"/>
      <c r="EVR40" s="223"/>
      <c r="EVS40" s="223"/>
      <c r="EVT40" s="223"/>
      <c r="EVU40" s="223"/>
      <c r="EVV40" s="223"/>
      <c r="EVW40" s="223"/>
      <c r="EVX40" s="223"/>
      <c r="EVY40" s="223"/>
      <c r="EVZ40" s="223"/>
      <c r="EWA40" s="223"/>
      <c r="EWB40" s="223"/>
      <c r="EWC40" s="223"/>
      <c r="EWD40" s="223"/>
      <c r="EWE40" s="223"/>
      <c r="EWF40" s="223"/>
      <c r="EWG40" s="223"/>
      <c r="EWH40" s="223"/>
      <c r="EWI40" s="223"/>
      <c r="EWJ40" s="223"/>
      <c r="EWK40" s="223"/>
      <c r="EWL40" s="223"/>
      <c r="EWM40" s="223"/>
      <c r="EWN40" s="223"/>
      <c r="EWO40" s="223"/>
      <c r="EWP40" s="223"/>
      <c r="EWQ40" s="223"/>
      <c r="EWR40" s="223"/>
      <c r="EWS40" s="223"/>
      <c r="EWT40" s="223"/>
      <c r="EWU40" s="223"/>
      <c r="EWV40" s="223"/>
      <c r="EWW40" s="223"/>
      <c r="EWX40" s="223"/>
      <c r="EWY40" s="223"/>
      <c r="EWZ40" s="223"/>
      <c r="EXA40" s="223"/>
      <c r="EXB40" s="223"/>
      <c r="EXC40" s="223"/>
      <c r="EXD40" s="223"/>
      <c r="EXE40" s="223"/>
      <c r="EXF40" s="223"/>
      <c r="EXG40" s="223"/>
      <c r="EXH40" s="223"/>
      <c r="EXI40" s="223"/>
      <c r="EXJ40" s="223"/>
      <c r="EXK40" s="223"/>
      <c r="EXL40" s="223"/>
      <c r="EXM40" s="223"/>
      <c r="EXN40" s="223"/>
      <c r="EXO40" s="223"/>
      <c r="EXP40" s="223"/>
      <c r="EXQ40" s="223"/>
      <c r="EXR40" s="223"/>
      <c r="EXS40" s="223"/>
      <c r="EXT40" s="223"/>
      <c r="EXU40" s="223"/>
      <c r="EXV40" s="223"/>
      <c r="EXW40" s="223"/>
      <c r="EXX40" s="223"/>
      <c r="EXY40" s="223"/>
      <c r="EXZ40" s="223"/>
      <c r="EYA40" s="223"/>
      <c r="EYB40" s="223"/>
      <c r="EYC40" s="223"/>
      <c r="EYD40" s="223"/>
      <c r="EYE40" s="223"/>
      <c r="EYF40" s="223"/>
      <c r="EYG40" s="223"/>
      <c r="EYH40" s="223"/>
      <c r="EYI40" s="223"/>
      <c r="EYJ40" s="223"/>
      <c r="EYK40" s="223"/>
      <c r="EYL40" s="223"/>
      <c r="EYM40" s="223"/>
      <c r="EYN40" s="223"/>
      <c r="EYO40" s="223"/>
      <c r="EYP40" s="223"/>
      <c r="EYQ40" s="223"/>
      <c r="EYR40" s="223"/>
      <c r="EYS40" s="223"/>
      <c r="EYT40" s="223"/>
      <c r="EYU40" s="223"/>
      <c r="EYV40" s="223"/>
      <c r="EYW40" s="223"/>
      <c r="EYX40" s="223"/>
      <c r="EYY40" s="223"/>
      <c r="EYZ40" s="223"/>
      <c r="EZA40" s="223"/>
      <c r="EZB40" s="223"/>
      <c r="EZC40" s="223"/>
      <c r="EZD40" s="223"/>
      <c r="EZE40" s="223"/>
      <c r="EZF40" s="223"/>
      <c r="EZG40" s="223"/>
      <c r="EZH40" s="223"/>
      <c r="EZI40" s="223"/>
      <c r="EZJ40" s="223"/>
      <c r="EZK40" s="223"/>
      <c r="EZL40" s="223"/>
      <c r="EZM40" s="223"/>
      <c r="EZN40" s="223"/>
      <c r="EZO40" s="223"/>
      <c r="EZP40" s="223"/>
      <c r="EZQ40" s="223"/>
      <c r="EZR40" s="223"/>
      <c r="EZS40" s="223"/>
      <c r="EZT40" s="223"/>
      <c r="EZU40" s="223"/>
      <c r="EZV40" s="223"/>
      <c r="EZW40" s="223"/>
      <c r="EZX40" s="223"/>
      <c r="EZY40" s="223"/>
      <c r="EZZ40" s="223"/>
      <c r="FAA40" s="223"/>
      <c r="FAB40" s="223"/>
      <c r="FAC40" s="223"/>
      <c r="FAD40" s="223"/>
      <c r="FAE40" s="223"/>
      <c r="FAF40" s="223"/>
      <c r="FAG40" s="223"/>
      <c r="FAH40" s="223"/>
      <c r="FAI40" s="223"/>
      <c r="FAJ40" s="223"/>
      <c r="FAK40" s="223"/>
      <c r="FAL40" s="223"/>
      <c r="FAM40" s="223"/>
      <c r="FAN40" s="223"/>
      <c r="FAO40" s="223"/>
      <c r="FAP40" s="223"/>
      <c r="FAQ40" s="223"/>
      <c r="FAR40" s="223"/>
      <c r="FAS40" s="223"/>
      <c r="FAT40" s="223"/>
      <c r="FAU40" s="223"/>
      <c r="FAV40" s="223"/>
      <c r="FAW40" s="223"/>
      <c r="FAX40" s="223"/>
      <c r="FAY40" s="223"/>
      <c r="FAZ40" s="223"/>
      <c r="FBA40" s="223"/>
      <c r="FBB40" s="223"/>
      <c r="FBC40" s="223"/>
      <c r="FBD40" s="223"/>
      <c r="FBE40" s="223"/>
      <c r="FBF40" s="223"/>
      <c r="FBG40" s="223"/>
      <c r="FBH40" s="223"/>
      <c r="FBI40" s="223"/>
      <c r="FBJ40" s="223"/>
      <c r="FBK40" s="223"/>
      <c r="FBL40" s="223"/>
      <c r="FBM40" s="223"/>
      <c r="FBN40" s="223"/>
      <c r="FBO40" s="223"/>
      <c r="FBP40" s="223"/>
      <c r="FBQ40" s="223"/>
      <c r="FBR40" s="223"/>
      <c r="FBS40" s="223"/>
      <c r="FBT40" s="223"/>
      <c r="FBU40" s="223"/>
      <c r="FBV40" s="223"/>
      <c r="FBW40" s="223"/>
      <c r="FBX40" s="223"/>
      <c r="FBY40" s="223"/>
      <c r="FBZ40" s="223"/>
      <c r="FCA40" s="223"/>
      <c r="FCB40" s="223"/>
      <c r="FCC40" s="223"/>
      <c r="FCD40" s="223"/>
      <c r="FCE40" s="223"/>
      <c r="FCF40" s="223"/>
      <c r="FCG40" s="223"/>
      <c r="FCH40" s="223"/>
      <c r="FCI40" s="223"/>
      <c r="FCJ40" s="223"/>
      <c r="FCK40" s="223"/>
      <c r="FCL40" s="223"/>
      <c r="FCM40" s="223"/>
      <c r="FCN40" s="223"/>
      <c r="FCO40" s="223"/>
      <c r="FCP40" s="223"/>
      <c r="FCQ40" s="223"/>
      <c r="FCR40" s="223"/>
      <c r="FCS40" s="223"/>
      <c r="FCT40" s="223"/>
      <c r="FCU40" s="223"/>
      <c r="FCV40" s="223"/>
      <c r="FCW40" s="223"/>
      <c r="FCX40" s="223"/>
      <c r="FCY40" s="223"/>
      <c r="FCZ40" s="223"/>
      <c r="FDA40" s="223"/>
      <c r="FDB40" s="223"/>
      <c r="FDC40" s="223"/>
      <c r="FDD40" s="223"/>
      <c r="FDE40" s="223"/>
      <c r="FDF40" s="223"/>
      <c r="FDG40" s="223"/>
      <c r="FDH40" s="223"/>
      <c r="FDI40" s="223"/>
      <c r="FDJ40" s="223"/>
      <c r="FDK40" s="223"/>
      <c r="FDL40" s="223"/>
      <c r="FDM40" s="223"/>
      <c r="FDN40" s="223"/>
      <c r="FDO40" s="223"/>
      <c r="FDP40" s="223"/>
      <c r="FDQ40" s="223"/>
      <c r="FDR40" s="223"/>
      <c r="FDS40" s="223"/>
      <c r="FDT40" s="223"/>
      <c r="FDU40" s="223"/>
      <c r="FDV40" s="223"/>
      <c r="FDW40" s="223"/>
      <c r="FDX40" s="223"/>
      <c r="FDY40" s="223"/>
      <c r="FDZ40" s="223"/>
      <c r="FEA40" s="223"/>
      <c r="FEB40" s="223"/>
      <c r="FEC40" s="223"/>
      <c r="FED40" s="223"/>
      <c r="FEE40" s="223"/>
      <c r="FEF40" s="223"/>
      <c r="FEG40" s="223"/>
      <c r="FEH40" s="223"/>
      <c r="FEI40" s="223"/>
      <c r="FEJ40" s="223"/>
      <c r="FEK40" s="223"/>
      <c r="FEL40" s="223"/>
      <c r="FEM40" s="223"/>
      <c r="FEN40" s="223"/>
      <c r="FEO40" s="223"/>
      <c r="FEP40" s="223"/>
      <c r="FEQ40" s="223"/>
      <c r="FER40" s="223"/>
      <c r="FES40" s="223"/>
      <c r="FET40" s="223"/>
      <c r="FEU40" s="223"/>
      <c r="FEV40" s="223"/>
      <c r="FEW40" s="223"/>
      <c r="FEX40" s="223"/>
      <c r="FEY40" s="223"/>
      <c r="FEZ40" s="223"/>
      <c r="FFA40" s="223"/>
      <c r="FFB40" s="223"/>
      <c r="FFC40" s="223"/>
      <c r="FFD40" s="223"/>
      <c r="FFE40" s="223"/>
      <c r="FFF40" s="223"/>
      <c r="FFG40" s="223"/>
      <c r="FFH40" s="223"/>
      <c r="FFI40" s="223"/>
      <c r="FFJ40" s="223"/>
      <c r="FFK40" s="223"/>
      <c r="FFL40" s="223"/>
      <c r="FFM40" s="223"/>
      <c r="FFN40" s="223"/>
      <c r="FFO40" s="223"/>
      <c r="FFP40" s="223"/>
      <c r="FFQ40" s="223"/>
      <c r="FFR40" s="223"/>
      <c r="FFS40" s="223"/>
      <c r="FFT40" s="223"/>
      <c r="FFU40" s="223"/>
      <c r="FFV40" s="223"/>
      <c r="FFW40" s="223"/>
      <c r="FFX40" s="223"/>
      <c r="FFY40" s="223"/>
      <c r="FFZ40" s="223"/>
      <c r="FGA40" s="223"/>
      <c r="FGB40" s="223"/>
      <c r="FGC40" s="223"/>
      <c r="FGD40" s="223"/>
      <c r="FGE40" s="223"/>
      <c r="FGF40" s="223"/>
      <c r="FGG40" s="223"/>
      <c r="FGH40" s="223"/>
      <c r="FGI40" s="223"/>
      <c r="FGJ40" s="223"/>
      <c r="FGK40" s="223"/>
      <c r="FGL40" s="223"/>
      <c r="FGM40" s="223"/>
      <c r="FGN40" s="223"/>
      <c r="FGO40" s="223"/>
      <c r="FGP40" s="223"/>
      <c r="FGQ40" s="223"/>
      <c r="FGR40" s="223"/>
      <c r="FGS40" s="223"/>
      <c r="FGT40" s="223"/>
      <c r="FGU40" s="223"/>
      <c r="FGV40" s="223"/>
      <c r="FGW40" s="223"/>
      <c r="FGX40" s="223"/>
      <c r="FGY40" s="223"/>
      <c r="FGZ40" s="223"/>
      <c r="FHA40" s="223"/>
      <c r="FHB40" s="223"/>
      <c r="FHC40" s="223"/>
      <c r="FHD40" s="223"/>
      <c r="FHE40" s="223"/>
      <c r="FHF40" s="223"/>
      <c r="FHG40" s="223"/>
      <c r="FHH40" s="223"/>
      <c r="FHI40" s="223"/>
      <c r="FHJ40" s="223"/>
      <c r="FHK40" s="223"/>
      <c r="FHL40" s="223"/>
      <c r="FHM40" s="223"/>
      <c r="FHN40" s="223"/>
      <c r="FHO40" s="223"/>
      <c r="FHP40" s="223"/>
      <c r="FHQ40" s="223"/>
      <c r="FHR40" s="223"/>
      <c r="FHS40" s="223"/>
      <c r="FHT40" s="223"/>
      <c r="FHU40" s="223"/>
      <c r="FHV40" s="223"/>
      <c r="FHW40" s="223"/>
      <c r="FHX40" s="223"/>
      <c r="FHY40" s="223"/>
      <c r="FHZ40" s="223"/>
      <c r="FIA40" s="223"/>
      <c r="FIB40" s="223"/>
      <c r="FIC40" s="223"/>
      <c r="FID40" s="223"/>
      <c r="FIE40" s="223"/>
      <c r="FIF40" s="223"/>
      <c r="FIG40" s="223"/>
      <c r="FIH40" s="223"/>
      <c r="FII40" s="223"/>
      <c r="FIJ40" s="223"/>
      <c r="FIK40" s="223"/>
      <c r="FIL40" s="223"/>
      <c r="FIM40" s="223"/>
      <c r="FIN40" s="223"/>
      <c r="FIO40" s="223"/>
      <c r="FIP40" s="223"/>
      <c r="FIQ40" s="223"/>
      <c r="FIR40" s="223"/>
      <c r="FIS40" s="223"/>
      <c r="FIT40" s="223"/>
      <c r="FIU40" s="223"/>
      <c r="FIV40" s="223"/>
      <c r="FIW40" s="223"/>
      <c r="FIX40" s="223"/>
      <c r="FIY40" s="223"/>
      <c r="FIZ40" s="223"/>
      <c r="FJA40" s="223"/>
      <c r="FJB40" s="223"/>
      <c r="FJC40" s="223"/>
      <c r="FJD40" s="223"/>
      <c r="FJE40" s="223"/>
      <c r="FJF40" s="223"/>
      <c r="FJG40" s="223"/>
      <c r="FJH40" s="223"/>
      <c r="FJI40" s="223"/>
      <c r="FJJ40" s="223"/>
      <c r="FJK40" s="223"/>
      <c r="FJL40" s="223"/>
      <c r="FJM40" s="223"/>
      <c r="FJN40" s="223"/>
      <c r="FJO40" s="223"/>
      <c r="FJP40" s="223"/>
      <c r="FJQ40" s="223"/>
      <c r="FJR40" s="223"/>
      <c r="FJS40" s="223"/>
      <c r="FJT40" s="223"/>
      <c r="FJU40" s="223"/>
      <c r="FJV40" s="223"/>
      <c r="FJW40" s="223"/>
      <c r="FJX40" s="223"/>
      <c r="FJY40" s="223"/>
      <c r="FJZ40" s="223"/>
      <c r="FKA40" s="223"/>
      <c r="FKB40" s="223"/>
      <c r="FKC40" s="223"/>
      <c r="FKD40" s="223"/>
      <c r="FKE40" s="223"/>
      <c r="FKF40" s="223"/>
      <c r="FKG40" s="223"/>
      <c r="FKH40" s="223"/>
      <c r="FKI40" s="223"/>
      <c r="FKJ40" s="223"/>
      <c r="FKK40" s="223"/>
      <c r="FKL40" s="223"/>
      <c r="FKM40" s="223"/>
      <c r="FKN40" s="223"/>
      <c r="FKO40" s="223"/>
      <c r="FKP40" s="223"/>
      <c r="FKQ40" s="223"/>
      <c r="FKR40" s="223"/>
      <c r="FKS40" s="223"/>
      <c r="FKT40" s="223"/>
      <c r="FKU40" s="223"/>
      <c r="FKV40" s="223"/>
      <c r="FKW40" s="223"/>
      <c r="FKX40" s="223"/>
      <c r="FKY40" s="223"/>
      <c r="FKZ40" s="223"/>
      <c r="FLA40" s="223"/>
      <c r="FLB40" s="223"/>
      <c r="FLC40" s="223"/>
      <c r="FLD40" s="223"/>
      <c r="FLE40" s="223"/>
      <c r="FLF40" s="223"/>
      <c r="FLG40" s="223"/>
      <c r="FLH40" s="223"/>
      <c r="FLI40" s="223"/>
      <c r="FLJ40" s="223"/>
      <c r="FLK40" s="223"/>
      <c r="FLL40" s="223"/>
      <c r="FLM40" s="223"/>
      <c r="FLN40" s="223"/>
      <c r="FLO40" s="223"/>
      <c r="FLP40" s="223"/>
      <c r="FLQ40" s="223"/>
      <c r="FLR40" s="223"/>
      <c r="FLS40" s="223"/>
      <c r="FLT40" s="223"/>
      <c r="FLU40" s="223"/>
      <c r="FLV40" s="223"/>
      <c r="FLW40" s="223"/>
      <c r="FLX40" s="223"/>
      <c r="FLY40" s="223"/>
      <c r="FLZ40" s="223"/>
      <c r="FMA40" s="223"/>
      <c r="FMB40" s="223"/>
      <c r="FMC40" s="223"/>
      <c r="FMD40" s="223"/>
      <c r="FME40" s="223"/>
      <c r="FMF40" s="223"/>
      <c r="FMG40" s="223"/>
      <c r="FMH40" s="223"/>
      <c r="FMI40" s="223"/>
      <c r="FMJ40" s="223"/>
      <c r="FMK40" s="223"/>
      <c r="FML40" s="223"/>
      <c r="FMM40" s="223"/>
      <c r="FMN40" s="223"/>
      <c r="FMO40" s="223"/>
      <c r="FMP40" s="223"/>
      <c r="FMQ40" s="223"/>
      <c r="FMR40" s="223"/>
      <c r="FMS40" s="223"/>
      <c r="FMT40" s="223"/>
      <c r="FMU40" s="223"/>
      <c r="FMV40" s="223"/>
      <c r="FMW40" s="223"/>
      <c r="FMX40" s="223"/>
      <c r="FMY40" s="223"/>
      <c r="FMZ40" s="223"/>
      <c r="FNA40" s="223"/>
      <c r="FNB40" s="223"/>
      <c r="FNC40" s="223"/>
      <c r="FND40" s="223"/>
      <c r="FNE40" s="223"/>
      <c r="FNF40" s="223"/>
      <c r="FNG40" s="223"/>
      <c r="FNH40" s="223"/>
      <c r="FNI40" s="223"/>
      <c r="FNJ40" s="223"/>
      <c r="FNK40" s="223"/>
      <c r="FNL40" s="223"/>
      <c r="FNM40" s="223"/>
      <c r="FNN40" s="223"/>
      <c r="FNO40" s="223"/>
      <c r="FNP40" s="223"/>
      <c r="FNQ40" s="223"/>
      <c r="FNR40" s="223"/>
      <c r="FNS40" s="223"/>
      <c r="FNT40" s="223"/>
      <c r="FNU40" s="223"/>
      <c r="FNV40" s="223"/>
      <c r="FNW40" s="223"/>
      <c r="FNX40" s="223"/>
      <c r="FNY40" s="223"/>
      <c r="FNZ40" s="223"/>
      <c r="FOA40" s="223"/>
      <c r="FOB40" s="223"/>
      <c r="FOC40" s="223"/>
      <c r="FOD40" s="223"/>
      <c r="FOE40" s="223"/>
      <c r="FOF40" s="223"/>
      <c r="FOG40" s="223"/>
      <c r="FOH40" s="223"/>
      <c r="FOI40" s="223"/>
      <c r="FOJ40" s="223"/>
      <c r="FOK40" s="223"/>
      <c r="FOL40" s="223"/>
      <c r="FOM40" s="223"/>
      <c r="FON40" s="223"/>
      <c r="FOO40" s="223"/>
      <c r="FOP40" s="223"/>
      <c r="FOQ40" s="223"/>
      <c r="FOR40" s="223"/>
      <c r="FOS40" s="223"/>
      <c r="FOT40" s="223"/>
      <c r="FOU40" s="223"/>
      <c r="FOV40" s="223"/>
      <c r="FOW40" s="223"/>
      <c r="FOX40" s="223"/>
      <c r="FOY40" s="223"/>
      <c r="FOZ40" s="223"/>
      <c r="FPA40" s="223"/>
      <c r="FPB40" s="223"/>
      <c r="FPC40" s="223"/>
      <c r="FPD40" s="223"/>
      <c r="FPE40" s="223"/>
      <c r="FPF40" s="223"/>
      <c r="FPG40" s="223"/>
      <c r="FPH40" s="223"/>
      <c r="FPI40" s="223"/>
      <c r="FPJ40" s="223"/>
      <c r="FPK40" s="223"/>
      <c r="FPL40" s="223"/>
      <c r="FPM40" s="223"/>
      <c r="FPN40" s="223"/>
      <c r="FPO40" s="223"/>
      <c r="FPP40" s="223"/>
      <c r="FPQ40" s="223"/>
      <c r="FPR40" s="223"/>
      <c r="FPS40" s="223"/>
      <c r="FPT40" s="223"/>
      <c r="FPU40" s="223"/>
      <c r="FPV40" s="223"/>
      <c r="FPW40" s="223"/>
      <c r="FPX40" s="223"/>
      <c r="FPY40" s="223"/>
      <c r="FPZ40" s="223"/>
      <c r="FQA40" s="223"/>
      <c r="FQB40" s="223"/>
      <c r="FQC40" s="223"/>
      <c r="FQD40" s="223"/>
      <c r="FQE40" s="223"/>
      <c r="FQF40" s="223"/>
      <c r="FQG40" s="223"/>
      <c r="FQH40" s="223"/>
      <c r="FQI40" s="223"/>
      <c r="FQJ40" s="223"/>
      <c r="FQK40" s="223"/>
      <c r="FQL40" s="223"/>
      <c r="FQM40" s="223"/>
      <c r="FQN40" s="223"/>
      <c r="FQO40" s="223"/>
      <c r="FQP40" s="223"/>
      <c r="FQQ40" s="223"/>
      <c r="FQR40" s="223"/>
      <c r="FQS40" s="223"/>
      <c r="FQT40" s="223"/>
      <c r="FQU40" s="223"/>
      <c r="FQV40" s="223"/>
      <c r="FQW40" s="223"/>
      <c r="FQX40" s="223"/>
      <c r="FQY40" s="223"/>
      <c r="FQZ40" s="223"/>
      <c r="FRA40" s="223"/>
      <c r="FRB40" s="223"/>
      <c r="FRC40" s="223"/>
      <c r="FRD40" s="223"/>
      <c r="FRE40" s="223"/>
      <c r="FRF40" s="223"/>
      <c r="FRG40" s="223"/>
      <c r="FRH40" s="223"/>
      <c r="FRI40" s="223"/>
      <c r="FRJ40" s="223"/>
      <c r="FRK40" s="223"/>
      <c r="FRL40" s="223"/>
      <c r="FRM40" s="223"/>
      <c r="FRN40" s="223"/>
      <c r="FRO40" s="223"/>
      <c r="FRP40" s="223"/>
      <c r="FRQ40" s="223"/>
      <c r="FRR40" s="223"/>
      <c r="FRS40" s="223"/>
      <c r="FRT40" s="223"/>
      <c r="FRU40" s="223"/>
      <c r="FRV40" s="223"/>
      <c r="FRW40" s="223"/>
      <c r="FRX40" s="223"/>
      <c r="FRY40" s="223"/>
      <c r="FRZ40" s="223"/>
      <c r="FSA40" s="223"/>
      <c r="FSB40" s="223"/>
      <c r="FSC40" s="223"/>
      <c r="FSD40" s="223"/>
      <c r="FSE40" s="223"/>
      <c r="FSF40" s="223"/>
      <c r="FSG40" s="223"/>
      <c r="FSH40" s="223"/>
      <c r="FSI40" s="223"/>
      <c r="FSJ40" s="223"/>
      <c r="FSK40" s="223"/>
      <c r="FSL40" s="223"/>
      <c r="FSM40" s="223"/>
      <c r="FSN40" s="223"/>
      <c r="FSO40" s="223"/>
      <c r="FSP40" s="223"/>
      <c r="FSQ40" s="223"/>
      <c r="FSR40" s="223"/>
      <c r="FSS40" s="223"/>
      <c r="FST40" s="223"/>
      <c r="FSU40" s="223"/>
      <c r="FSV40" s="223"/>
      <c r="FSW40" s="223"/>
      <c r="FSX40" s="223"/>
      <c r="FSY40" s="223"/>
      <c r="FSZ40" s="223"/>
      <c r="FTA40" s="223"/>
      <c r="FTB40" s="223"/>
      <c r="FTC40" s="223"/>
      <c r="FTD40" s="223"/>
      <c r="FTE40" s="223"/>
      <c r="FTF40" s="223"/>
      <c r="FTG40" s="223"/>
      <c r="FTH40" s="223"/>
      <c r="FTI40" s="223"/>
      <c r="FTJ40" s="223"/>
      <c r="FTK40" s="223"/>
      <c r="FTL40" s="223"/>
      <c r="FTM40" s="223"/>
      <c r="FTN40" s="223"/>
      <c r="FTO40" s="223"/>
      <c r="FTP40" s="223"/>
      <c r="FTQ40" s="223"/>
      <c r="FTR40" s="223"/>
      <c r="FTS40" s="223"/>
      <c r="FTT40" s="223"/>
      <c r="FTU40" s="223"/>
      <c r="FTV40" s="223"/>
      <c r="FTW40" s="223"/>
      <c r="FTX40" s="223"/>
      <c r="FTY40" s="223"/>
      <c r="FTZ40" s="223"/>
      <c r="FUA40" s="223"/>
      <c r="FUB40" s="223"/>
      <c r="FUC40" s="223"/>
      <c r="FUD40" s="223"/>
      <c r="FUE40" s="223"/>
      <c r="FUF40" s="223"/>
      <c r="FUG40" s="223"/>
      <c r="FUH40" s="223"/>
      <c r="FUI40" s="223"/>
      <c r="FUJ40" s="223"/>
      <c r="FUK40" s="223"/>
      <c r="FUL40" s="223"/>
      <c r="FUM40" s="223"/>
      <c r="FUN40" s="223"/>
      <c r="FUO40" s="223"/>
      <c r="FUP40" s="223"/>
      <c r="FUQ40" s="223"/>
      <c r="FUR40" s="223"/>
      <c r="FUS40" s="223"/>
      <c r="FUT40" s="223"/>
      <c r="FUU40" s="223"/>
      <c r="FUV40" s="223"/>
      <c r="FUW40" s="223"/>
      <c r="FUX40" s="223"/>
      <c r="FUY40" s="223"/>
      <c r="FUZ40" s="223"/>
      <c r="FVA40" s="223"/>
      <c r="FVB40" s="223"/>
      <c r="FVC40" s="223"/>
      <c r="FVD40" s="223"/>
      <c r="FVE40" s="223"/>
      <c r="FVF40" s="223"/>
      <c r="FVG40" s="223"/>
      <c r="FVH40" s="223"/>
      <c r="FVI40" s="223"/>
      <c r="FVJ40" s="223"/>
      <c r="FVK40" s="223"/>
      <c r="FVL40" s="223"/>
      <c r="FVM40" s="223"/>
      <c r="FVN40" s="223"/>
      <c r="FVO40" s="223"/>
      <c r="FVP40" s="223"/>
      <c r="FVQ40" s="223"/>
      <c r="FVR40" s="223"/>
      <c r="FVS40" s="223"/>
      <c r="FVT40" s="223"/>
      <c r="FVU40" s="223"/>
      <c r="FVV40" s="223"/>
      <c r="FVW40" s="223"/>
      <c r="FVX40" s="223"/>
      <c r="FVY40" s="223"/>
      <c r="FVZ40" s="223"/>
      <c r="FWA40" s="223"/>
      <c r="FWB40" s="223"/>
      <c r="FWC40" s="223"/>
      <c r="FWD40" s="223"/>
      <c r="FWE40" s="223"/>
      <c r="FWF40" s="223"/>
      <c r="FWG40" s="223"/>
      <c r="FWH40" s="223"/>
      <c r="FWI40" s="223"/>
      <c r="FWJ40" s="223"/>
      <c r="FWK40" s="223"/>
      <c r="FWL40" s="223"/>
      <c r="FWM40" s="223"/>
      <c r="FWN40" s="223"/>
      <c r="FWO40" s="223"/>
      <c r="FWP40" s="223"/>
      <c r="FWQ40" s="223"/>
      <c r="FWR40" s="223"/>
      <c r="FWS40" s="223"/>
      <c r="FWT40" s="223"/>
      <c r="FWU40" s="223"/>
      <c r="FWV40" s="223"/>
      <c r="FWW40" s="223"/>
      <c r="FWX40" s="223"/>
      <c r="FWY40" s="223"/>
      <c r="FWZ40" s="223"/>
      <c r="FXA40" s="223"/>
      <c r="FXB40" s="223"/>
      <c r="FXC40" s="223"/>
      <c r="FXD40" s="223"/>
      <c r="FXE40" s="223"/>
      <c r="FXF40" s="223"/>
      <c r="FXG40" s="223"/>
      <c r="FXH40" s="223"/>
      <c r="FXI40" s="223"/>
      <c r="FXJ40" s="223"/>
      <c r="FXK40" s="223"/>
      <c r="FXL40" s="223"/>
      <c r="FXM40" s="223"/>
      <c r="FXN40" s="223"/>
      <c r="FXO40" s="223"/>
      <c r="FXP40" s="223"/>
      <c r="FXQ40" s="223"/>
      <c r="FXR40" s="223"/>
      <c r="FXS40" s="223"/>
      <c r="FXT40" s="223"/>
      <c r="FXU40" s="223"/>
      <c r="FXV40" s="223"/>
      <c r="FXW40" s="223"/>
      <c r="FXX40" s="223"/>
      <c r="FXY40" s="223"/>
      <c r="FXZ40" s="223"/>
      <c r="FYA40" s="223"/>
      <c r="FYB40" s="223"/>
      <c r="FYC40" s="223"/>
      <c r="FYD40" s="223"/>
      <c r="FYE40" s="223"/>
      <c r="FYF40" s="223"/>
      <c r="FYG40" s="223"/>
      <c r="FYH40" s="223"/>
      <c r="FYI40" s="223"/>
      <c r="FYJ40" s="223"/>
      <c r="FYK40" s="223"/>
      <c r="FYL40" s="223"/>
      <c r="FYM40" s="223"/>
      <c r="FYN40" s="223"/>
      <c r="FYO40" s="223"/>
      <c r="FYP40" s="223"/>
      <c r="FYQ40" s="223"/>
      <c r="FYR40" s="223"/>
      <c r="FYS40" s="223"/>
      <c r="FYT40" s="223"/>
      <c r="FYU40" s="223"/>
      <c r="FYV40" s="223"/>
      <c r="FYW40" s="223"/>
      <c r="FYX40" s="223"/>
      <c r="FYY40" s="223"/>
      <c r="FYZ40" s="223"/>
      <c r="FZA40" s="223"/>
      <c r="FZB40" s="223"/>
      <c r="FZC40" s="223"/>
      <c r="FZD40" s="223"/>
      <c r="FZE40" s="223"/>
      <c r="FZF40" s="223"/>
      <c r="FZG40" s="223"/>
      <c r="FZH40" s="223"/>
      <c r="FZI40" s="223"/>
      <c r="FZJ40" s="223"/>
      <c r="FZK40" s="223"/>
      <c r="FZL40" s="223"/>
      <c r="FZM40" s="223"/>
      <c r="FZN40" s="223"/>
      <c r="FZO40" s="223"/>
      <c r="FZP40" s="223"/>
      <c r="FZQ40" s="223"/>
      <c r="FZR40" s="223"/>
      <c r="FZS40" s="223"/>
      <c r="FZT40" s="223"/>
      <c r="FZU40" s="223"/>
      <c r="FZV40" s="223"/>
      <c r="FZW40" s="223"/>
      <c r="FZX40" s="223"/>
      <c r="FZY40" s="223"/>
      <c r="FZZ40" s="223"/>
      <c r="GAA40" s="223"/>
      <c r="GAB40" s="223"/>
      <c r="GAC40" s="223"/>
      <c r="GAD40" s="223"/>
      <c r="GAE40" s="223"/>
      <c r="GAF40" s="223"/>
      <c r="GAG40" s="223"/>
      <c r="GAH40" s="223"/>
      <c r="GAI40" s="223"/>
      <c r="GAJ40" s="223"/>
      <c r="GAK40" s="223"/>
      <c r="GAL40" s="223"/>
      <c r="GAM40" s="223"/>
      <c r="GAN40" s="223"/>
      <c r="GAO40" s="223"/>
      <c r="GAP40" s="223"/>
      <c r="GAQ40" s="223"/>
      <c r="GAR40" s="223"/>
      <c r="GAS40" s="223"/>
      <c r="GAT40" s="223"/>
      <c r="GAU40" s="223"/>
      <c r="GAV40" s="223"/>
      <c r="GAW40" s="223"/>
      <c r="GAX40" s="223"/>
      <c r="GAY40" s="223"/>
      <c r="GAZ40" s="223"/>
      <c r="GBA40" s="223"/>
      <c r="GBB40" s="223"/>
      <c r="GBC40" s="223"/>
      <c r="GBD40" s="223"/>
      <c r="GBE40" s="223"/>
      <c r="GBF40" s="223"/>
      <c r="GBG40" s="223"/>
      <c r="GBH40" s="223"/>
      <c r="GBI40" s="223"/>
      <c r="GBJ40" s="223"/>
      <c r="GBK40" s="223"/>
      <c r="GBL40" s="223"/>
      <c r="GBM40" s="223"/>
      <c r="GBN40" s="223"/>
      <c r="GBO40" s="223"/>
      <c r="GBP40" s="223"/>
      <c r="GBQ40" s="223"/>
      <c r="GBR40" s="223"/>
      <c r="GBS40" s="223"/>
      <c r="GBT40" s="223"/>
      <c r="GBU40" s="223"/>
      <c r="GBV40" s="223"/>
      <c r="GBW40" s="223"/>
      <c r="GBX40" s="223"/>
      <c r="GBY40" s="223"/>
      <c r="GBZ40" s="223"/>
      <c r="GCA40" s="223"/>
      <c r="GCB40" s="223"/>
      <c r="GCC40" s="223"/>
      <c r="GCD40" s="223"/>
      <c r="GCE40" s="223"/>
      <c r="GCF40" s="223"/>
      <c r="GCG40" s="223"/>
      <c r="GCH40" s="223"/>
      <c r="GCI40" s="223"/>
      <c r="GCJ40" s="223"/>
      <c r="GCK40" s="223"/>
      <c r="GCL40" s="223"/>
      <c r="GCM40" s="223"/>
      <c r="GCN40" s="223"/>
      <c r="GCO40" s="223"/>
      <c r="GCP40" s="223"/>
      <c r="GCQ40" s="223"/>
      <c r="GCR40" s="223"/>
      <c r="GCS40" s="223"/>
      <c r="GCT40" s="223"/>
      <c r="GCU40" s="223"/>
      <c r="GCV40" s="223"/>
      <c r="GCW40" s="223"/>
      <c r="GCX40" s="223"/>
      <c r="GCY40" s="223"/>
      <c r="GCZ40" s="223"/>
      <c r="GDA40" s="223"/>
      <c r="GDB40" s="223"/>
      <c r="GDC40" s="223"/>
      <c r="GDD40" s="223"/>
      <c r="GDE40" s="223"/>
      <c r="GDF40" s="223"/>
      <c r="GDG40" s="223"/>
      <c r="GDH40" s="223"/>
      <c r="GDI40" s="223"/>
      <c r="GDJ40" s="223"/>
      <c r="GDK40" s="223"/>
      <c r="GDL40" s="223"/>
      <c r="GDM40" s="223"/>
      <c r="GDN40" s="223"/>
      <c r="GDO40" s="223"/>
      <c r="GDP40" s="223"/>
      <c r="GDQ40" s="223"/>
      <c r="GDR40" s="223"/>
      <c r="GDS40" s="223"/>
      <c r="GDT40" s="223"/>
      <c r="GDU40" s="223"/>
      <c r="GDV40" s="223"/>
      <c r="GDW40" s="223"/>
      <c r="GDX40" s="223"/>
      <c r="GDY40" s="223"/>
      <c r="GDZ40" s="223"/>
      <c r="GEA40" s="223"/>
      <c r="GEB40" s="223"/>
      <c r="GEC40" s="223"/>
      <c r="GED40" s="223"/>
      <c r="GEE40" s="223"/>
      <c r="GEF40" s="223"/>
      <c r="GEG40" s="223"/>
      <c r="GEH40" s="223"/>
      <c r="GEI40" s="223"/>
      <c r="GEJ40" s="223"/>
      <c r="GEK40" s="223"/>
      <c r="GEL40" s="223"/>
      <c r="GEM40" s="223"/>
      <c r="GEN40" s="223"/>
      <c r="GEO40" s="223"/>
      <c r="GEP40" s="223"/>
      <c r="GEQ40" s="223"/>
      <c r="GER40" s="223"/>
      <c r="GES40" s="223"/>
      <c r="GET40" s="223"/>
      <c r="GEU40" s="223"/>
      <c r="GEV40" s="223"/>
      <c r="GEW40" s="223"/>
      <c r="GEX40" s="223"/>
      <c r="GEY40" s="223"/>
      <c r="GEZ40" s="223"/>
      <c r="GFA40" s="223"/>
      <c r="GFB40" s="223"/>
      <c r="GFC40" s="223"/>
      <c r="GFD40" s="223"/>
      <c r="GFE40" s="223"/>
      <c r="GFF40" s="223"/>
      <c r="GFG40" s="223"/>
      <c r="GFH40" s="223"/>
      <c r="GFI40" s="223"/>
      <c r="GFJ40" s="223"/>
      <c r="GFK40" s="223"/>
      <c r="GFL40" s="223"/>
      <c r="GFM40" s="223"/>
      <c r="GFN40" s="223"/>
      <c r="GFO40" s="223"/>
      <c r="GFP40" s="223"/>
      <c r="GFQ40" s="223"/>
      <c r="GFR40" s="223"/>
      <c r="GFS40" s="223"/>
      <c r="GFT40" s="223"/>
      <c r="GFU40" s="223"/>
      <c r="GFV40" s="223"/>
      <c r="GFW40" s="223"/>
      <c r="GFX40" s="223"/>
      <c r="GFY40" s="223"/>
      <c r="GFZ40" s="223"/>
      <c r="GGA40" s="223"/>
      <c r="GGB40" s="223"/>
      <c r="GGC40" s="223"/>
      <c r="GGD40" s="223"/>
      <c r="GGE40" s="223"/>
      <c r="GGF40" s="223"/>
      <c r="GGG40" s="223"/>
      <c r="GGH40" s="223"/>
      <c r="GGI40" s="223"/>
      <c r="GGJ40" s="223"/>
      <c r="GGK40" s="223"/>
      <c r="GGL40" s="223"/>
      <c r="GGM40" s="223"/>
      <c r="GGN40" s="223"/>
      <c r="GGO40" s="223"/>
      <c r="GGP40" s="223"/>
      <c r="GGQ40" s="223"/>
      <c r="GGR40" s="223"/>
      <c r="GGS40" s="223"/>
      <c r="GGT40" s="223"/>
      <c r="GGU40" s="223"/>
      <c r="GGV40" s="223"/>
      <c r="GGW40" s="223"/>
      <c r="GGX40" s="223"/>
      <c r="GGY40" s="223"/>
      <c r="GGZ40" s="223"/>
      <c r="GHA40" s="223"/>
      <c r="GHB40" s="223"/>
      <c r="GHC40" s="223"/>
      <c r="GHD40" s="223"/>
      <c r="GHE40" s="223"/>
      <c r="GHF40" s="223"/>
      <c r="GHG40" s="223"/>
      <c r="GHH40" s="223"/>
      <c r="GHI40" s="223"/>
      <c r="GHJ40" s="223"/>
      <c r="GHK40" s="223"/>
      <c r="GHL40" s="223"/>
      <c r="GHM40" s="223"/>
      <c r="GHN40" s="223"/>
      <c r="GHO40" s="223"/>
      <c r="GHP40" s="223"/>
      <c r="GHQ40" s="223"/>
      <c r="GHR40" s="223"/>
      <c r="GHS40" s="223"/>
      <c r="GHT40" s="223"/>
      <c r="GHU40" s="223"/>
      <c r="GHV40" s="223"/>
      <c r="GHW40" s="223"/>
      <c r="GHX40" s="223"/>
      <c r="GHY40" s="223"/>
      <c r="GHZ40" s="223"/>
      <c r="GIA40" s="223"/>
      <c r="GIB40" s="223"/>
      <c r="GIC40" s="223"/>
      <c r="GID40" s="223"/>
      <c r="GIE40" s="223"/>
      <c r="GIF40" s="223"/>
      <c r="GIG40" s="223"/>
      <c r="GIH40" s="223"/>
      <c r="GII40" s="223"/>
      <c r="GIJ40" s="223"/>
      <c r="GIK40" s="223"/>
      <c r="GIL40" s="223"/>
      <c r="GIM40" s="223"/>
      <c r="GIN40" s="223"/>
      <c r="GIO40" s="223"/>
      <c r="GIP40" s="223"/>
      <c r="GIQ40" s="223"/>
      <c r="GIR40" s="223"/>
      <c r="GIS40" s="223"/>
      <c r="GIT40" s="223"/>
      <c r="GIU40" s="223"/>
      <c r="GIV40" s="223"/>
      <c r="GIW40" s="223"/>
      <c r="GIX40" s="223"/>
      <c r="GIY40" s="223"/>
      <c r="GIZ40" s="223"/>
      <c r="GJA40" s="223"/>
      <c r="GJB40" s="223"/>
      <c r="GJC40" s="223"/>
      <c r="GJD40" s="223"/>
      <c r="GJE40" s="223"/>
      <c r="GJF40" s="223"/>
      <c r="GJG40" s="223"/>
      <c r="GJH40" s="223"/>
      <c r="GJI40" s="223"/>
      <c r="GJJ40" s="223"/>
      <c r="GJK40" s="223"/>
      <c r="GJL40" s="223"/>
      <c r="GJM40" s="223"/>
      <c r="GJN40" s="223"/>
      <c r="GJO40" s="223"/>
      <c r="GJP40" s="223"/>
      <c r="GJQ40" s="223"/>
      <c r="GJR40" s="223"/>
      <c r="GJS40" s="223"/>
      <c r="GJT40" s="223"/>
      <c r="GJU40" s="223"/>
      <c r="GJV40" s="223"/>
      <c r="GJW40" s="223"/>
      <c r="GJX40" s="223"/>
      <c r="GJY40" s="223"/>
      <c r="GJZ40" s="223"/>
      <c r="GKA40" s="223"/>
      <c r="GKB40" s="223"/>
      <c r="GKC40" s="223"/>
      <c r="GKD40" s="223"/>
      <c r="GKE40" s="223"/>
      <c r="GKF40" s="223"/>
      <c r="GKG40" s="223"/>
      <c r="GKH40" s="223"/>
      <c r="GKI40" s="223"/>
      <c r="GKJ40" s="223"/>
      <c r="GKK40" s="223"/>
      <c r="GKL40" s="223"/>
      <c r="GKM40" s="223"/>
      <c r="GKN40" s="223"/>
      <c r="GKO40" s="223"/>
      <c r="GKP40" s="223"/>
      <c r="GKQ40" s="223"/>
      <c r="GKR40" s="223"/>
      <c r="GKS40" s="223"/>
      <c r="GKT40" s="223"/>
      <c r="GKU40" s="223"/>
      <c r="GKV40" s="223"/>
      <c r="GKW40" s="223"/>
      <c r="GKX40" s="223"/>
      <c r="GKY40" s="223"/>
      <c r="GKZ40" s="223"/>
      <c r="GLA40" s="223"/>
      <c r="GLB40" s="223"/>
      <c r="GLC40" s="223"/>
      <c r="GLD40" s="223"/>
      <c r="GLE40" s="223"/>
      <c r="GLF40" s="223"/>
      <c r="GLG40" s="223"/>
      <c r="GLH40" s="223"/>
      <c r="GLI40" s="223"/>
      <c r="GLJ40" s="223"/>
      <c r="GLK40" s="223"/>
      <c r="GLL40" s="223"/>
      <c r="GLM40" s="223"/>
      <c r="GLN40" s="223"/>
      <c r="GLO40" s="223"/>
      <c r="GLP40" s="223"/>
      <c r="GLQ40" s="223"/>
      <c r="GLR40" s="223"/>
      <c r="GLS40" s="223"/>
      <c r="GLT40" s="223"/>
      <c r="GLU40" s="223"/>
      <c r="GLV40" s="223"/>
      <c r="GLW40" s="223"/>
      <c r="GLX40" s="223"/>
      <c r="GLY40" s="223"/>
      <c r="GLZ40" s="223"/>
      <c r="GMA40" s="223"/>
      <c r="GMB40" s="223"/>
      <c r="GMC40" s="223"/>
      <c r="GMD40" s="223"/>
      <c r="GME40" s="223"/>
      <c r="GMF40" s="223"/>
      <c r="GMG40" s="223"/>
      <c r="GMH40" s="223"/>
      <c r="GMI40" s="223"/>
      <c r="GMJ40" s="223"/>
      <c r="GMK40" s="223"/>
      <c r="GML40" s="223"/>
      <c r="GMM40" s="223"/>
      <c r="GMN40" s="223"/>
      <c r="GMO40" s="223"/>
      <c r="GMP40" s="223"/>
      <c r="GMQ40" s="223"/>
      <c r="GMR40" s="223"/>
      <c r="GMS40" s="223"/>
      <c r="GMT40" s="223"/>
      <c r="GMU40" s="223"/>
      <c r="GMV40" s="223"/>
      <c r="GMW40" s="223"/>
      <c r="GMX40" s="223"/>
      <c r="GMY40" s="223"/>
      <c r="GMZ40" s="223"/>
      <c r="GNA40" s="223"/>
      <c r="GNB40" s="223"/>
      <c r="GNC40" s="223"/>
      <c r="GND40" s="223"/>
      <c r="GNE40" s="223"/>
      <c r="GNF40" s="223"/>
      <c r="GNG40" s="223"/>
      <c r="GNH40" s="223"/>
      <c r="GNI40" s="223"/>
      <c r="GNJ40" s="223"/>
      <c r="GNK40" s="223"/>
      <c r="GNL40" s="223"/>
      <c r="GNM40" s="223"/>
      <c r="GNN40" s="223"/>
      <c r="GNO40" s="223"/>
      <c r="GNP40" s="223"/>
      <c r="GNQ40" s="223"/>
      <c r="GNR40" s="223"/>
      <c r="GNS40" s="223"/>
      <c r="GNT40" s="223"/>
      <c r="GNU40" s="223"/>
      <c r="GNV40" s="223"/>
      <c r="GNW40" s="223"/>
      <c r="GNX40" s="223"/>
      <c r="GNY40" s="223"/>
      <c r="GNZ40" s="223"/>
      <c r="GOA40" s="223"/>
      <c r="GOB40" s="223"/>
      <c r="GOC40" s="223"/>
      <c r="GOD40" s="223"/>
      <c r="GOE40" s="223"/>
      <c r="GOF40" s="223"/>
      <c r="GOG40" s="223"/>
      <c r="GOH40" s="223"/>
      <c r="GOI40" s="223"/>
      <c r="GOJ40" s="223"/>
      <c r="GOK40" s="223"/>
      <c r="GOL40" s="223"/>
      <c r="GOM40" s="223"/>
      <c r="GON40" s="223"/>
      <c r="GOO40" s="223"/>
      <c r="GOP40" s="223"/>
      <c r="GOQ40" s="223"/>
      <c r="GOR40" s="223"/>
      <c r="GOS40" s="223"/>
      <c r="GOT40" s="223"/>
      <c r="GOU40" s="223"/>
      <c r="GOV40" s="223"/>
      <c r="GOW40" s="223"/>
      <c r="GOX40" s="223"/>
      <c r="GOY40" s="223"/>
      <c r="GOZ40" s="223"/>
      <c r="GPA40" s="223"/>
      <c r="GPB40" s="223"/>
      <c r="GPC40" s="223"/>
      <c r="GPD40" s="223"/>
      <c r="GPE40" s="223"/>
      <c r="GPF40" s="223"/>
      <c r="GPG40" s="223"/>
      <c r="GPH40" s="223"/>
      <c r="GPI40" s="223"/>
      <c r="GPJ40" s="223"/>
      <c r="GPK40" s="223"/>
      <c r="GPL40" s="223"/>
      <c r="GPM40" s="223"/>
      <c r="GPN40" s="223"/>
      <c r="GPO40" s="223"/>
      <c r="GPP40" s="223"/>
      <c r="GPQ40" s="223"/>
      <c r="GPR40" s="223"/>
      <c r="GPS40" s="223"/>
      <c r="GPT40" s="223"/>
      <c r="GPU40" s="223"/>
      <c r="GPV40" s="223"/>
      <c r="GPW40" s="223"/>
      <c r="GPX40" s="223"/>
      <c r="GPY40" s="223"/>
      <c r="GPZ40" s="223"/>
      <c r="GQA40" s="223"/>
      <c r="GQB40" s="223"/>
      <c r="GQC40" s="223"/>
      <c r="GQD40" s="223"/>
      <c r="GQE40" s="223"/>
      <c r="GQF40" s="223"/>
      <c r="GQG40" s="223"/>
      <c r="GQH40" s="223"/>
      <c r="GQI40" s="223"/>
      <c r="GQJ40" s="223"/>
      <c r="GQK40" s="223"/>
      <c r="GQL40" s="223"/>
      <c r="GQM40" s="223"/>
      <c r="GQN40" s="223"/>
      <c r="GQO40" s="223"/>
      <c r="GQP40" s="223"/>
      <c r="GQQ40" s="223"/>
      <c r="GQR40" s="223"/>
      <c r="GQS40" s="223"/>
      <c r="GQT40" s="223"/>
      <c r="GQU40" s="223"/>
      <c r="GQV40" s="223"/>
      <c r="GQW40" s="223"/>
      <c r="GQX40" s="223"/>
      <c r="GQY40" s="223"/>
      <c r="GQZ40" s="223"/>
      <c r="GRA40" s="223"/>
      <c r="GRB40" s="223"/>
      <c r="GRC40" s="223"/>
      <c r="GRD40" s="223"/>
      <c r="GRE40" s="223"/>
      <c r="GRF40" s="223"/>
      <c r="GRG40" s="223"/>
      <c r="GRH40" s="223"/>
      <c r="GRI40" s="223"/>
      <c r="GRJ40" s="223"/>
      <c r="GRK40" s="223"/>
      <c r="GRL40" s="223"/>
      <c r="GRM40" s="223"/>
      <c r="GRN40" s="223"/>
      <c r="GRO40" s="223"/>
      <c r="GRP40" s="223"/>
      <c r="GRQ40" s="223"/>
      <c r="GRR40" s="223"/>
      <c r="GRS40" s="223"/>
      <c r="GRT40" s="223"/>
      <c r="GRU40" s="223"/>
      <c r="GRV40" s="223"/>
      <c r="GRW40" s="223"/>
      <c r="GRX40" s="223"/>
      <c r="GRY40" s="223"/>
      <c r="GRZ40" s="223"/>
      <c r="GSA40" s="223"/>
      <c r="GSB40" s="223"/>
      <c r="GSC40" s="223"/>
      <c r="GSD40" s="223"/>
      <c r="GSE40" s="223"/>
      <c r="GSF40" s="223"/>
      <c r="GSG40" s="223"/>
      <c r="GSH40" s="223"/>
      <c r="GSI40" s="223"/>
      <c r="GSJ40" s="223"/>
      <c r="GSK40" s="223"/>
      <c r="GSL40" s="223"/>
      <c r="GSM40" s="223"/>
      <c r="GSN40" s="223"/>
      <c r="GSO40" s="223"/>
      <c r="GSP40" s="223"/>
      <c r="GSQ40" s="223"/>
      <c r="GSR40" s="223"/>
      <c r="GSS40" s="223"/>
      <c r="GST40" s="223"/>
      <c r="GSU40" s="223"/>
      <c r="GSV40" s="223"/>
      <c r="GSW40" s="223"/>
      <c r="GSX40" s="223"/>
      <c r="GSY40" s="223"/>
      <c r="GSZ40" s="223"/>
      <c r="GTA40" s="223"/>
      <c r="GTB40" s="223"/>
      <c r="GTC40" s="223"/>
      <c r="GTD40" s="223"/>
      <c r="GTE40" s="223"/>
      <c r="GTF40" s="223"/>
      <c r="GTG40" s="223"/>
      <c r="GTH40" s="223"/>
      <c r="GTI40" s="223"/>
      <c r="GTJ40" s="223"/>
      <c r="GTK40" s="223"/>
      <c r="GTL40" s="223"/>
      <c r="GTM40" s="223"/>
      <c r="GTN40" s="223"/>
      <c r="GTO40" s="223"/>
      <c r="GTP40" s="223"/>
      <c r="GTQ40" s="223"/>
      <c r="GTR40" s="223"/>
      <c r="GTS40" s="223"/>
      <c r="GTT40" s="223"/>
      <c r="GTU40" s="223"/>
      <c r="GTV40" s="223"/>
      <c r="GTW40" s="223"/>
      <c r="GTX40" s="223"/>
      <c r="GTY40" s="223"/>
      <c r="GTZ40" s="223"/>
      <c r="GUA40" s="223"/>
      <c r="GUB40" s="223"/>
      <c r="GUC40" s="223"/>
      <c r="GUD40" s="223"/>
      <c r="GUE40" s="223"/>
      <c r="GUF40" s="223"/>
      <c r="GUG40" s="223"/>
      <c r="GUH40" s="223"/>
      <c r="GUI40" s="223"/>
      <c r="GUJ40" s="223"/>
      <c r="GUK40" s="223"/>
      <c r="GUL40" s="223"/>
      <c r="GUM40" s="223"/>
      <c r="GUN40" s="223"/>
      <c r="GUO40" s="223"/>
      <c r="GUP40" s="223"/>
      <c r="GUQ40" s="223"/>
      <c r="GUR40" s="223"/>
      <c r="GUS40" s="223"/>
      <c r="GUT40" s="223"/>
      <c r="GUU40" s="223"/>
      <c r="GUV40" s="223"/>
      <c r="GUW40" s="223"/>
      <c r="GUX40" s="223"/>
      <c r="GUY40" s="223"/>
      <c r="GUZ40" s="223"/>
      <c r="GVA40" s="223"/>
      <c r="GVB40" s="223"/>
      <c r="GVC40" s="223"/>
      <c r="GVD40" s="223"/>
      <c r="GVE40" s="223"/>
      <c r="GVF40" s="223"/>
      <c r="GVG40" s="223"/>
      <c r="GVH40" s="223"/>
      <c r="GVI40" s="223"/>
      <c r="GVJ40" s="223"/>
      <c r="GVK40" s="223"/>
      <c r="GVL40" s="223"/>
      <c r="GVM40" s="223"/>
      <c r="GVN40" s="223"/>
      <c r="GVO40" s="223"/>
      <c r="GVP40" s="223"/>
      <c r="GVQ40" s="223"/>
      <c r="GVR40" s="223"/>
      <c r="GVS40" s="223"/>
      <c r="GVT40" s="223"/>
      <c r="GVU40" s="223"/>
      <c r="GVV40" s="223"/>
      <c r="GVW40" s="223"/>
      <c r="GVX40" s="223"/>
      <c r="GVY40" s="223"/>
      <c r="GVZ40" s="223"/>
      <c r="GWA40" s="223"/>
      <c r="GWB40" s="223"/>
      <c r="GWC40" s="223"/>
      <c r="GWD40" s="223"/>
      <c r="GWE40" s="223"/>
      <c r="GWF40" s="223"/>
      <c r="GWG40" s="223"/>
      <c r="GWH40" s="223"/>
      <c r="GWI40" s="223"/>
      <c r="GWJ40" s="223"/>
      <c r="GWK40" s="223"/>
      <c r="GWL40" s="223"/>
      <c r="GWM40" s="223"/>
      <c r="GWN40" s="223"/>
      <c r="GWO40" s="223"/>
      <c r="GWP40" s="223"/>
      <c r="GWQ40" s="223"/>
      <c r="GWR40" s="223"/>
      <c r="GWS40" s="223"/>
      <c r="GWT40" s="223"/>
      <c r="GWU40" s="223"/>
      <c r="GWV40" s="223"/>
      <c r="GWW40" s="223"/>
      <c r="GWX40" s="223"/>
      <c r="GWY40" s="223"/>
      <c r="GWZ40" s="223"/>
      <c r="GXA40" s="223"/>
      <c r="GXB40" s="223"/>
      <c r="GXC40" s="223"/>
      <c r="GXD40" s="223"/>
      <c r="GXE40" s="223"/>
      <c r="GXF40" s="223"/>
      <c r="GXG40" s="223"/>
      <c r="GXH40" s="223"/>
      <c r="GXI40" s="223"/>
      <c r="GXJ40" s="223"/>
      <c r="GXK40" s="223"/>
      <c r="GXL40" s="223"/>
      <c r="GXM40" s="223"/>
      <c r="GXN40" s="223"/>
      <c r="GXO40" s="223"/>
      <c r="GXP40" s="223"/>
      <c r="GXQ40" s="223"/>
      <c r="GXR40" s="223"/>
      <c r="GXS40" s="223"/>
      <c r="GXT40" s="223"/>
      <c r="GXU40" s="223"/>
      <c r="GXV40" s="223"/>
      <c r="GXW40" s="223"/>
      <c r="GXX40" s="223"/>
      <c r="GXY40" s="223"/>
      <c r="GXZ40" s="223"/>
      <c r="GYA40" s="223"/>
      <c r="GYB40" s="223"/>
      <c r="GYC40" s="223"/>
      <c r="GYD40" s="223"/>
      <c r="GYE40" s="223"/>
      <c r="GYF40" s="223"/>
      <c r="GYG40" s="223"/>
      <c r="GYH40" s="223"/>
      <c r="GYI40" s="223"/>
      <c r="GYJ40" s="223"/>
      <c r="GYK40" s="223"/>
      <c r="GYL40" s="223"/>
      <c r="GYM40" s="223"/>
      <c r="GYN40" s="223"/>
      <c r="GYO40" s="223"/>
      <c r="GYP40" s="223"/>
      <c r="GYQ40" s="223"/>
      <c r="GYR40" s="223"/>
      <c r="GYS40" s="223"/>
      <c r="GYT40" s="223"/>
      <c r="GYU40" s="223"/>
      <c r="GYV40" s="223"/>
      <c r="GYW40" s="223"/>
      <c r="GYX40" s="223"/>
      <c r="GYY40" s="223"/>
      <c r="GYZ40" s="223"/>
      <c r="GZA40" s="223"/>
      <c r="GZB40" s="223"/>
      <c r="GZC40" s="223"/>
      <c r="GZD40" s="223"/>
      <c r="GZE40" s="223"/>
      <c r="GZF40" s="223"/>
      <c r="GZG40" s="223"/>
      <c r="GZH40" s="223"/>
      <c r="GZI40" s="223"/>
      <c r="GZJ40" s="223"/>
      <c r="GZK40" s="223"/>
      <c r="GZL40" s="223"/>
      <c r="GZM40" s="223"/>
      <c r="GZN40" s="223"/>
      <c r="GZO40" s="223"/>
      <c r="GZP40" s="223"/>
      <c r="GZQ40" s="223"/>
      <c r="GZR40" s="223"/>
      <c r="GZS40" s="223"/>
      <c r="GZT40" s="223"/>
      <c r="GZU40" s="223"/>
      <c r="GZV40" s="223"/>
      <c r="GZW40" s="223"/>
      <c r="GZX40" s="223"/>
      <c r="GZY40" s="223"/>
      <c r="GZZ40" s="223"/>
      <c r="HAA40" s="223"/>
      <c r="HAB40" s="223"/>
      <c r="HAC40" s="223"/>
      <c r="HAD40" s="223"/>
      <c r="HAE40" s="223"/>
      <c r="HAF40" s="223"/>
      <c r="HAG40" s="223"/>
      <c r="HAH40" s="223"/>
      <c r="HAI40" s="223"/>
      <c r="HAJ40" s="223"/>
      <c r="HAK40" s="223"/>
      <c r="HAL40" s="223"/>
      <c r="HAM40" s="223"/>
      <c r="HAN40" s="223"/>
      <c r="HAO40" s="223"/>
      <c r="HAP40" s="223"/>
      <c r="HAQ40" s="223"/>
      <c r="HAR40" s="223"/>
      <c r="HAS40" s="223"/>
      <c r="HAT40" s="223"/>
      <c r="HAU40" s="223"/>
      <c r="HAV40" s="223"/>
      <c r="HAW40" s="223"/>
      <c r="HAX40" s="223"/>
      <c r="HAY40" s="223"/>
      <c r="HAZ40" s="223"/>
      <c r="HBA40" s="223"/>
      <c r="HBB40" s="223"/>
      <c r="HBC40" s="223"/>
      <c r="HBD40" s="223"/>
      <c r="HBE40" s="223"/>
      <c r="HBF40" s="223"/>
      <c r="HBG40" s="223"/>
      <c r="HBH40" s="223"/>
      <c r="HBI40" s="223"/>
      <c r="HBJ40" s="223"/>
      <c r="HBK40" s="223"/>
      <c r="HBL40" s="223"/>
      <c r="HBM40" s="223"/>
      <c r="HBN40" s="223"/>
      <c r="HBO40" s="223"/>
      <c r="HBP40" s="223"/>
      <c r="HBQ40" s="223"/>
      <c r="HBR40" s="223"/>
      <c r="HBS40" s="223"/>
      <c r="HBT40" s="223"/>
      <c r="HBU40" s="223"/>
      <c r="HBV40" s="223"/>
      <c r="HBW40" s="223"/>
      <c r="HBX40" s="223"/>
      <c r="HBY40" s="223"/>
      <c r="HBZ40" s="223"/>
      <c r="HCA40" s="223"/>
      <c r="HCB40" s="223"/>
      <c r="HCC40" s="223"/>
      <c r="HCD40" s="223"/>
      <c r="HCE40" s="223"/>
      <c r="HCF40" s="223"/>
      <c r="HCG40" s="223"/>
      <c r="HCH40" s="223"/>
      <c r="HCI40" s="223"/>
      <c r="HCJ40" s="223"/>
      <c r="HCK40" s="223"/>
      <c r="HCL40" s="223"/>
      <c r="HCM40" s="223"/>
      <c r="HCN40" s="223"/>
      <c r="HCO40" s="223"/>
      <c r="HCP40" s="223"/>
      <c r="HCQ40" s="223"/>
      <c r="HCR40" s="223"/>
      <c r="HCS40" s="223"/>
      <c r="HCT40" s="223"/>
      <c r="HCU40" s="223"/>
      <c r="HCV40" s="223"/>
      <c r="HCW40" s="223"/>
      <c r="HCX40" s="223"/>
      <c r="HCY40" s="223"/>
      <c r="HCZ40" s="223"/>
      <c r="HDA40" s="223"/>
      <c r="HDB40" s="223"/>
      <c r="HDC40" s="223"/>
      <c r="HDD40" s="223"/>
      <c r="HDE40" s="223"/>
      <c r="HDF40" s="223"/>
      <c r="HDG40" s="223"/>
      <c r="HDH40" s="223"/>
      <c r="HDI40" s="223"/>
      <c r="HDJ40" s="223"/>
      <c r="HDK40" s="223"/>
      <c r="HDL40" s="223"/>
      <c r="HDM40" s="223"/>
      <c r="HDN40" s="223"/>
      <c r="HDO40" s="223"/>
      <c r="HDP40" s="223"/>
      <c r="HDQ40" s="223"/>
      <c r="HDR40" s="223"/>
      <c r="HDS40" s="223"/>
      <c r="HDT40" s="223"/>
      <c r="HDU40" s="223"/>
      <c r="HDV40" s="223"/>
      <c r="HDW40" s="223"/>
      <c r="HDX40" s="223"/>
      <c r="HDY40" s="223"/>
      <c r="HDZ40" s="223"/>
      <c r="HEA40" s="223"/>
      <c r="HEB40" s="223"/>
      <c r="HEC40" s="223"/>
      <c r="HED40" s="223"/>
      <c r="HEE40" s="223"/>
      <c r="HEF40" s="223"/>
      <c r="HEG40" s="223"/>
      <c r="HEH40" s="223"/>
      <c r="HEI40" s="223"/>
      <c r="HEJ40" s="223"/>
      <c r="HEK40" s="223"/>
      <c r="HEL40" s="223"/>
      <c r="HEM40" s="223"/>
      <c r="HEN40" s="223"/>
      <c r="HEO40" s="223"/>
      <c r="HEP40" s="223"/>
      <c r="HEQ40" s="223"/>
      <c r="HER40" s="223"/>
      <c r="HES40" s="223"/>
      <c r="HET40" s="223"/>
      <c r="HEU40" s="223"/>
      <c r="HEV40" s="223"/>
      <c r="HEW40" s="223"/>
      <c r="HEX40" s="223"/>
      <c r="HEY40" s="223"/>
      <c r="HEZ40" s="223"/>
      <c r="HFA40" s="223"/>
      <c r="HFB40" s="223"/>
      <c r="HFC40" s="223"/>
      <c r="HFD40" s="223"/>
      <c r="HFE40" s="223"/>
      <c r="HFF40" s="223"/>
      <c r="HFG40" s="223"/>
      <c r="HFH40" s="223"/>
      <c r="HFI40" s="223"/>
      <c r="HFJ40" s="223"/>
      <c r="HFK40" s="223"/>
      <c r="HFL40" s="223"/>
      <c r="HFM40" s="223"/>
      <c r="HFN40" s="223"/>
      <c r="HFO40" s="223"/>
      <c r="HFP40" s="223"/>
      <c r="HFQ40" s="223"/>
      <c r="HFR40" s="223"/>
      <c r="HFS40" s="223"/>
      <c r="HFT40" s="223"/>
      <c r="HFU40" s="223"/>
      <c r="HFV40" s="223"/>
      <c r="HFW40" s="223"/>
      <c r="HFX40" s="223"/>
      <c r="HFY40" s="223"/>
      <c r="HFZ40" s="223"/>
      <c r="HGA40" s="223"/>
      <c r="HGB40" s="223"/>
      <c r="HGC40" s="223"/>
      <c r="HGD40" s="223"/>
      <c r="HGE40" s="223"/>
      <c r="HGF40" s="223"/>
      <c r="HGG40" s="223"/>
      <c r="HGH40" s="223"/>
      <c r="HGI40" s="223"/>
      <c r="HGJ40" s="223"/>
      <c r="HGK40" s="223"/>
      <c r="HGL40" s="223"/>
      <c r="HGM40" s="223"/>
      <c r="HGN40" s="223"/>
      <c r="HGO40" s="223"/>
      <c r="HGP40" s="223"/>
      <c r="HGQ40" s="223"/>
      <c r="HGR40" s="223"/>
      <c r="HGS40" s="223"/>
      <c r="HGT40" s="223"/>
      <c r="HGU40" s="223"/>
      <c r="HGV40" s="223"/>
      <c r="HGW40" s="223"/>
      <c r="HGX40" s="223"/>
      <c r="HGY40" s="223"/>
      <c r="HGZ40" s="223"/>
      <c r="HHA40" s="223"/>
      <c r="HHB40" s="223"/>
      <c r="HHC40" s="223"/>
      <c r="HHD40" s="223"/>
      <c r="HHE40" s="223"/>
      <c r="HHF40" s="223"/>
      <c r="HHG40" s="223"/>
      <c r="HHH40" s="223"/>
      <c r="HHI40" s="223"/>
      <c r="HHJ40" s="223"/>
      <c r="HHK40" s="223"/>
      <c r="HHL40" s="223"/>
      <c r="HHM40" s="223"/>
      <c r="HHN40" s="223"/>
      <c r="HHO40" s="223"/>
      <c r="HHP40" s="223"/>
      <c r="HHQ40" s="223"/>
      <c r="HHR40" s="223"/>
      <c r="HHS40" s="223"/>
      <c r="HHT40" s="223"/>
      <c r="HHU40" s="223"/>
      <c r="HHV40" s="223"/>
      <c r="HHW40" s="223"/>
      <c r="HHX40" s="223"/>
      <c r="HHY40" s="223"/>
      <c r="HHZ40" s="223"/>
      <c r="HIA40" s="223"/>
      <c r="HIB40" s="223"/>
      <c r="HIC40" s="223"/>
      <c r="HID40" s="223"/>
      <c r="HIE40" s="223"/>
      <c r="HIF40" s="223"/>
      <c r="HIG40" s="223"/>
      <c r="HIH40" s="223"/>
      <c r="HII40" s="223"/>
      <c r="HIJ40" s="223"/>
      <c r="HIK40" s="223"/>
      <c r="HIL40" s="223"/>
      <c r="HIM40" s="223"/>
      <c r="HIN40" s="223"/>
      <c r="HIO40" s="223"/>
      <c r="HIP40" s="223"/>
      <c r="HIQ40" s="223"/>
      <c r="HIR40" s="223"/>
      <c r="HIS40" s="223"/>
      <c r="HIT40" s="223"/>
      <c r="HIU40" s="223"/>
      <c r="HIV40" s="223"/>
      <c r="HIW40" s="223"/>
      <c r="HIX40" s="223"/>
      <c r="HIY40" s="223"/>
      <c r="HIZ40" s="223"/>
      <c r="HJA40" s="223"/>
      <c r="HJB40" s="223"/>
      <c r="HJC40" s="223"/>
      <c r="HJD40" s="223"/>
      <c r="HJE40" s="223"/>
      <c r="HJF40" s="223"/>
      <c r="HJG40" s="223"/>
      <c r="HJH40" s="223"/>
      <c r="HJI40" s="223"/>
      <c r="HJJ40" s="223"/>
      <c r="HJK40" s="223"/>
      <c r="HJL40" s="223"/>
      <c r="HJM40" s="223"/>
      <c r="HJN40" s="223"/>
      <c r="HJO40" s="223"/>
      <c r="HJP40" s="223"/>
      <c r="HJQ40" s="223"/>
      <c r="HJR40" s="223"/>
      <c r="HJS40" s="223"/>
      <c r="HJT40" s="223"/>
      <c r="HJU40" s="223"/>
      <c r="HJV40" s="223"/>
      <c r="HJW40" s="223"/>
      <c r="HJX40" s="223"/>
      <c r="HJY40" s="223"/>
      <c r="HJZ40" s="223"/>
      <c r="HKA40" s="223"/>
      <c r="HKB40" s="223"/>
      <c r="HKC40" s="223"/>
      <c r="HKD40" s="223"/>
      <c r="HKE40" s="223"/>
      <c r="HKF40" s="223"/>
      <c r="HKG40" s="223"/>
      <c r="HKH40" s="223"/>
      <c r="HKI40" s="223"/>
      <c r="HKJ40" s="223"/>
      <c r="HKK40" s="223"/>
      <c r="HKL40" s="223"/>
      <c r="HKM40" s="223"/>
      <c r="HKN40" s="223"/>
      <c r="HKO40" s="223"/>
      <c r="HKP40" s="223"/>
      <c r="HKQ40" s="223"/>
      <c r="HKR40" s="223"/>
      <c r="HKS40" s="223"/>
      <c r="HKT40" s="223"/>
      <c r="HKU40" s="223"/>
      <c r="HKV40" s="223"/>
      <c r="HKW40" s="223"/>
      <c r="HKX40" s="223"/>
      <c r="HKY40" s="223"/>
      <c r="HKZ40" s="223"/>
      <c r="HLA40" s="223"/>
      <c r="HLB40" s="223"/>
      <c r="HLC40" s="223"/>
      <c r="HLD40" s="223"/>
      <c r="HLE40" s="223"/>
      <c r="HLF40" s="223"/>
      <c r="HLG40" s="223"/>
      <c r="HLH40" s="223"/>
      <c r="HLI40" s="223"/>
      <c r="HLJ40" s="223"/>
      <c r="HLK40" s="223"/>
      <c r="HLL40" s="223"/>
      <c r="HLM40" s="223"/>
      <c r="HLN40" s="223"/>
      <c r="HLO40" s="223"/>
      <c r="HLP40" s="223"/>
      <c r="HLQ40" s="223"/>
      <c r="HLR40" s="223"/>
      <c r="HLS40" s="223"/>
      <c r="HLT40" s="223"/>
      <c r="HLU40" s="223"/>
      <c r="HLV40" s="223"/>
      <c r="HLW40" s="223"/>
      <c r="HLX40" s="223"/>
      <c r="HLY40" s="223"/>
      <c r="HLZ40" s="223"/>
      <c r="HMA40" s="223"/>
      <c r="HMB40" s="223"/>
      <c r="HMC40" s="223"/>
      <c r="HMD40" s="223"/>
      <c r="HME40" s="223"/>
      <c r="HMF40" s="223"/>
      <c r="HMG40" s="223"/>
      <c r="HMH40" s="223"/>
      <c r="HMI40" s="223"/>
      <c r="HMJ40" s="223"/>
      <c r="HMK40" s="223"/>
      <c r="HML40" s="223"/>
      <c r="HMM40" s="223"/>
      <c r="HMN40" s="223"/>
      <c r="HMO40" s="223"/>
      <c r="HMP40" s="223"/>
      <c r="HMQ40" s="223"/>
      <c r="HMR40" s="223"/>
      <c r="HMS40" s="223"/>
      <c r="HMT40" s="223"/>
      <c r="HMU40" s="223"/>
      <c r="HMV40" s="223"/>
      <c r="HMW40" s="223"/>
      <c r="HMX40" s="223"/>
      <c r="HMY40" s="223"/>
      <c r="HMZ40" s="223"/>
      <c r="HNA40" s="223"/>
      <c r="HNB40" s="223"/>
      <c r="HNC40" s="223"/>
      <c r="HND40" s="223"/>
      <c r="HNE40" s="223"/>
      <c r="HNF40" s="223"/>
      <c r="HNG40" s="223"/>
      <c r="HNH40" s="223"/>
      <c r="HNI40" s="223"/>
      <c r="HNJ40" s="223"/>
      <c r="HNK40" s="223"/>
      <c r="HNL40" s="223"/>
      <c r="HNM40" s="223"/>
      <c r="HNN40" s="223"/>
      <c r="HNO40" s="223"/>
      <c r="HNP40" s="223"/>
      <c r="HNQ40" s="223"/>
      <c r="HNR40" s="223"/>
      <c r="HNS40" s="223"/>
      <c r="HNT40" s="223"/>
      <c r="HNU40" s="223"/>
      <c r="HNV40" s="223"/>
      <c r="HNW40" s="223"/>
      <c r="HNX40" s="223"/>
      <c r="HNY40" s="223"/>
      <c r="HNZ40" s="223"/>
      <c r="HOA40" s="223"/>
      <c r="HOB40" s="223"/>
      <c r="HOC40" s="223"/>
      <c r="HOD40" s="223"/>
      <c r="HOE40" s="223"/>
      <c r="HOF40" s="223"/>
      <c r="HOG40" s="223"/>
      <c r="HOH40" s="223"/>
      <c r="HOI40" s="223"/>
      <c r="HOJ40" s="223"/>
      <c r="HOK40" s="223"/>
      <c r="HOL40" s="223"/>
      <c r="HOM40" s="223"/>
      <c r="HON40" s="223"/>
      <c r="HOO40" s="223"/>
      <c r="HOP40" s="223"/>
      <c r="HOQ40" s="223"/>
      <c r="HOR40" s="223"/>
      <c r="HOS40" s="223"/>
      <c r="HOT40" s="223"/>
      <c r="HOU40" s="223"/>
      <c r="HOV40" s="223"/>
      <c r="HOW40" s="223"/>
      <c r="HOX40" s="223"/>
      <c r="HOY40" s="223"/>
      <c r="HOZ40" s="223"/>
      <c r="HPA40" s="223"/>
      <c r="HPB40" s="223"/>
      <c r="HPC40" s="223"/>
      <c r="HPD40" s="223"/>
      <c r="HPE40" s="223"/>
      <c r="HPF40" s="223"/>
      <c r="HPG40" s="223"/>
      <c r="HPH40" s="223"/>
      <c r="HPI40" s="223"/>
      <c r="HPJ40" s="223"/>
      <c r="HPK40" s="223"/>
      <c r="HPL40" s="223"/>
      <c r="HPM40" s="223"/>
      <c r="HPN40" s="223"/>
      <c r="HPO40" s="223"/>
      <c r="HPP40" s="223"/>
      <c r="HPQ40" s="223"/>
      <c r="HPR40" s="223"/>
      <c r="HPS40" s="223"/>
      <c r="HPT40" s="223"/>
      <c r="HPU40" s="223"/>
      <c r="HPV40" s="223"/>
      <c r="HPW40" s="223"/>
      <c r="HPX40" s="223"/>
      <c r="HPY40" s="223"/>
      <c r="HPZ40" s="223"/>
      <c r="HQA40" s="223"/>
      <c r="HQB40" s="223"/>
      <c r="HQC40" s="223"/>
      <c r="HQD40" s="223"/>
      <c r="HQE40" s="223"/>
      <c r="HQF40" s="223"/>
      <c r="HQG40" s="223"/>
      <c r="HQH40" s="223"/>
      <c r="HQI40" s="223"/>
      <c r="HQJ40" s="223"/>
      <c r="HQK40" s="223"/>
      <c r="HQL40" s="223"/>
      <c r="HQM40" s="223"/>
      <c r="HQN40" s="223"/>
      <c r="HQO40" s="223"/>
      <c r="HQP40" s="223"/>
      <c r="HQQ40" s="223"/>
      <c r="HQR40" s="223"/>
      <c r="HQS40" s="223"/>
      <c r="HQT40" s="223"/>
      <c r="HQU40" s="223"/>
      <c r="HQV40" s="223"/>
      <c r="HQW40" s="223"/>
      <c r="HQX40" s="223"/>
      <c r="HQY40" s="223"/>
      <c r="HQZ40" s="223"/>
      <c r="HRA40" s="223"/>
      <c r="HRB40" s="223"/>
      <c r="HRC40" s="223"/>
      <c r="HRD40" s="223"/>
      <c r="HRE40" s="223"/>
      <c r="HRF40" s="223"/>
      <c r="HRG40" s="223"/>
      <c r="HRH40" s="223"/>
      <c r="HRI40" s="223"/>
      <c r="HRJ40" s="223"/>
      <c r="HRK40" s="223"/>
      <c r="HRL40" s="223"/>
      <c r="HRM40" s="223"/>
      <c r="HRN40" s="223"/>
      <c r="HRO40" s="223"/>
      <c r="HRP40" s="223"/>
      <c r="HRQ40" s="223"/>
      <c r="HRR40" s="223"/>
      <c r="HRS40" s="223"/>
      <c r="HRT40" s="223"/>
      <c r="HRU40" s="223"/>
      <c r="HRV40" s="223"/>
      <c r="HRW40" s="223"/>
      <c r="HRX40" s="223"/>
      <c r="HRY40" s="223"/>
      <c r="HRZ40" s="223"/>
      <c r="HSA40" s="223"/>
      <c r="HSB40" s="223"/>
      <c r="HSC40" s="223"/>
      <c r="HSD40" s="223"/>
      <c r="HSE40" s="223"/>
      <c r="HSF40" s="223"/>
      <c r="HSG40" s="223"/>
      <c r="HSH40" s="223"/>
      <c r="HSI40" s="223"/>
      <c r="HSJ40" s="223"/>
      <c r="HSK40" s="223"/>
      <c r="HSL40" s="223"/>
      <c r="HSM40" s="223"/>
      <c r="HSN40" s="223"/>
      <c r="HSO40" s="223"/>
      <c r="HSP40" s="223"/>
      <c r="HSQ40" s="223"/>
      <c r="HSR40" s="223"/>
      <c r="HSS40" s="223"/>
      <c r="HST40" s="223"/>
      <c r="HSU40" s="223"/>
      <c r="HSV40" s="223"/>
      <c r="HSW40" s="223"/>
      <c r="HSX40" s="223"/>
      <c r="HSY40" s="223"/>
      <c r="HSZ40" s="223"/>
      <c r="HTA40" s="223"/>
      <c r="HTB40" s="223"/>
      <c r="HTC40" s="223"/>
      <c r="HTD40" s="223"/>
      <c r="HTE40" s="223"/>
      <c r="HTF40" s="223"/>
      <c r="HTG40" s="223"/>
      <c r="HTH40" s="223"/>
      <c r="HTI40" s="223"/>
      <c r="HTJ40" s="223"/>
      <c r="HTK40" s="223"/>
      <c r="HTL40" s="223"/>
      <c r="HTM40" s="223"/>
      <c r="HTN40" s="223"/>
      <c r="HTO40" s="223"/>
      <c r="HTP40" s="223"/>
      <c r="HTQ40" s="223"/>
      <c r="HTR40" s="223"/>
      <c r="HTS40" s="223"/>
      <c r="HTT40" s="223"/>
      <c r="HTU40" s="223"/>
      <c r="HTV40" s="223"/>
      <c r="HTW40" s="223"/>
      <c r="HTX40" s="223"/>
      <c r="HTY40" s="223"/>
      <c r="HTZ40" s="223"/>
      <c r="HUA40" s="223"/>
      <c r="HUB40" s="223"/>
      <c r="HUC40" s="223"/>
      <c r="HUD40" s="223"/>
      <c r="HUE40" s="223"/>
      <c r="HUF40" s="223"/>
      <c r="HUG40" s="223"/>
      <c r="HUH40" s="223"/>
      <c r="HUI40" s="223"/>
      <c r="HUJ40" s="223"/>
      <c r="HUK40" s="223"/>
      <c r="HUL40" s="223"/>
      <c r="HUM40" s="223"/>
      <c r="HUN40" s="223"/>
      <c r="HUO40" s="223"/>
      <c r="HUP40" s="223"/>
      <c r="HUQ40" s="223"/>
      <c r="HUR40" s="223"/>
      <c r="HUS40" s="223"/>
      <c r="HUT40" s="223"/>
      <c r="HUU40" s="223"/>
      <c r="HUV40" s="223"/>
      <c r="HUW40" s="223"/>
      <c r="HUX40" s="223"/>
      <c r="HUY40" s="223"/>
      <c r="HUZ40" s="223"/>
      <c r="HVA40" s="223"/>
      <c r="HVB40" s="223"/>
      <c r="HVC40" s="223"/>
      <c r="HVD40" s="223"/>
      <c r="HVE40" s="223"/>
      <c r="HVF40" s="223"/>
      <c r="HVG40" s="223"/>
      <c r="HVH40" s="223"/>
      <c r="HVI40" s="223"/>
      <c r="HVJ40" s="223"/>
      <c r="HVK40" s="223"/>
      <c r="HVL40" s="223"/>
      <c r="HVM40" s="223"/>
      <c r="HVN40" s="223"/>
      <c r="HVO40" s="223"/>
      <c r="HVP40" s="223"/>
      <c r="HVQ40" s="223"/>
      <c r="HVR40" s="223"/>
      <c r="HVS40" s="223"/>
      <c r="HVT40" s="223"/>
      <c r="HVU40" s="223"/>
      <c r="HVV40" s="223"/>
      <c r="HVW40" s="223"/>
      <c r="HVX40" s="223"/>
      <c r="HVY40" s="223"/>
      <c r="HVZ40" s="223"/>
      <c r="HWA40" s="223"/>
      <c r="HWB40" s="223"/>
      <c r="HWC40" s="223"/>
      <c r="HWD40" s="223"/>
      <c r="HWE40" s="223"/>
      <c r="HWF40" s="223"/>
      <c r="HWG40" s="223"/>
      <c r="HWH40" s="223"/>
      <c r="HWI40" s="223"/>
      <c r="HWJ40" s="223"/>
      <c r="HWK40" s="223"/>
      <c r="HWL40" s="223"/>
      <c r="HWM40" s="223"/>
      <c r="HWN40" s="223"/>
      <c r="HWO40" s="223"/>
      <c r="HWP40" s="223"/>
      <c r="HWQ40" s="223"/>
      <c r="HWR40" s="223"/>
      <c r="HWS40" s="223"/>
      <c r="HWT40" s="223"/>
      <c r="HWU40" s="223"/>
      <c r="HWV40" s="223"/>
      <c r="HWW40" s="223"/>
      <c r="HWX40" s="223"/>
      <c r="HWY40" s="223"/>
      <c r="HWZ40" s="223"/>
      <c r="HXA40" s="223"/>
      <c r="HXB40" s="223"/>
      <c r="HXC40" s="223"/>
      <c r="HXD40" s="223"/>
      <c r="HXE40" s="223"/>
      <c r="HXF40" s="223"/>
      <c r="HXG40" s="223"/>
      <c r="HXH40" s="223"/>
      <c r="HXI40" s="223"/>
      <c r="HXJ40" s="223"/>
      <c r="HXK40" s="223"/>
      <c r="HXL40" s="223"/>
      <c r="HXM40" s="223"/>
      <c r="HXN40" s="223"/>
      <c r="HXO40" s="223"/>
      <c r="HXP40" s="223"/>
      <c r="HXQ40" s="223"/>
      <c r="HXR40" s="223"/>
      <c r="HXS40" s="223"/>
      <c r="HXT40" s="223"/>
      <c r="HXU40" s="223"/>
      <c r="HXV40" s="223"/>
      <c r="HXW40" s="223"/>
      <c r="HXX40" s="223"/>
      <c r="HXY40" s="223"/>
      <c r="HXZ40" s="223"/>
      <c r="HYA40" s="223"/>
      <c r="HYB40" s="223"/>
      <c r="HYC40" s="223"/>
      <c r="HYD40" s="223"/>
      <c r="HYE40" s="223"/>
      <c r="HYF40" s="223"/>
      <c r="HYG40" s="223"/>
      <c r="HYH40" s="223"/>
      <c r="HYI40" s="223"/>
      <c r="HYJ40" s="223"/>
      <c r="HYK40" s="223"/>
      <c r="HYL40" s="223"/>
      <c r="HYM40" s="223"/>
      <c r="HYN40" s="223"/>
      <c r="HYO40" s="223"/>
      <c r="HYP40" s="223"/>
      <c r="HYQ40" s="223"/>
      <c r="HYR40" s="223"/>
      <c r="HYS40" s="223"/>
      <c r="HYT40" s="223"/>
      <c r="HYU40" s="223"/>
      <c r="HYV40" s="223"/>
      <c r="HYW40" s="223"/>
      <c r="HYX40" s="223"/>
      <c r="HYY40" s="223"/>
      <c r="HYZ40" s="223"/>
      <c r="HZA40" s="223"/>
      <c r="HZB40" s="223"/>
      <c r="HZC40" s="223"/>
      <c r="HZD40" s="223"/>
      <c r="HZE40" s="223"/>
      <c r="HZF40" s="223"/>
      <c r="HZG40" s="223"/>
      <c r="HZH40" s="223"/>
      <c r="HZI40" s="223"/>
      <c r="HZJ40" s="223"/>
      <c r="HZK40" s="223"/>
      <c r="HZL40" s="223"/>
      <c r="HZM40" s="223"/>
      <c r="HZN40" s="223"/>
      <c r="HZO40" s="223"/>
      <c r="HZP40" s="223"/>
      <c r="HZQ40" s="223"/>
      <c r="HZR40" s="223"/>
      <c r="HZS40" s="223"/>
      <c r="HZT40" s="223"/>
      <c r="HZU40" s="223"/>
      <c r="HZV40" s="223"/>
      <c r="HZW40" s="223"/>
      <c r="HZX40" s="223"/>
      <c r="HZY40" s="223"/>
      <c r="HZZ40" s="223"/>
      <c r="IAA40" s="223"/>
      <c r="IAB40" s="223"/>
      <c r="IAC40" s="223"/>
      <c r="IAD40" s="223"/>
      <c r="IAE40" s="223"/>
      <c r="IAF40" s="223"/>
      <c r="IAG40" s="223"/>
      <c r="IAH40" s="223"/>
      <c r="IAI40" s="223"/>
      <c r="IAJ40" s="223"/>
      <c r="IAK40" s="223"/>
      <c r="IAL40" s="223"/>
      <c r="IAM40" s="223"/>
      <c r="IAN40" s="223"/>
      <c r="IAO40" s="223"/>
      <c r="IAP40" s="223"/>
      <c r="IAQ40" s="223"/>
      <c r="IAR40" s="223"/>
      <c r="IAS40" s="223"/>
      <c r="IAT40" s="223"/>
      <c r="IAU40" s="223"/>
      <c r="IAV40" s="223"/>
      <c r="IAW40" s="223"/>
      <c r="IAX40" s="223"/>
      <c r="IAY40" s="223"/>
      <c r="IAZ40" s="223"/>
      <c r="IBA40" s="223"/>
      <c r="IBB40" s="223"/>
      <c r="IBC40" s="223"/>
      <c r="IBD40" s="223"/>
      <c r="IBE40" s="223"/>
      <c r="IBF40" s="223"/>
      <c r="IBG40" s="223"/>
      <c r="IBH40" s="223"/>
      <c r="IBI40" s="223"/>
      <c r="IBJ40" s="223"/>
      <c r="IBK40" s="223"/>
      <c r="IBL40" s="223"/>
      <c r="IBM40" s="223"/>
      <c r="IBN40" s="223"/>
      <c r="IBO40" s="223"/>
      <c r="IBP40" s="223"/>
      <c r="IBQ40" s="223"/>
      <c r="IBR40" s="223"/>
      <c r="IBS40" s="223"/>
      <c r="IBT40" s="223"/>
      <c r="IBU40" s="223"/>
      <c r="IBV40" s="223"/>
      <c r="IBW40" s="223"/>
      <c r="IBX40" s="223"/>
      <c r="IBY40" s="223"/>
      <c r="IBZ40" s="223"/>
      <c r="ICA40" s="223"/>
      <c r="ICB40" s="223"/>
      <c r="ICC40" s="223"/>
      <c r="ICD40" s="223"/>
      <c r="ICE40" s="223"/>
      <c r="ICF40" s="223"/>
      <c r="ICG40" s="223"/>
      <c r="ICH40" s="223"/>
      <c r="ICI40" s="223"/>
      <c r="ICJ40" s="223"/>
      <c r="ICK40" s="223"/>
      <c r="ICL40" s="223"/>
      <c r="ICM40" s="223"/>
      <c r="ICN40" s="223"/>
      <c r="ICO40" s="223"/>
      <c r="ICP40" s="223"/>
      <c r="ICQ40" s="223"/>
      <c r="ICR40" s="223"/>
      <c r="ICS40" s="223"/>
      <c r="ICT40" s="223"/>
      <c r="ICU40" s="223"/>
      <c r="ICV40" s="223"/>
      <c r="ICW40" s="223"/>
      <c r="ICX40" s="223"/>
      <c r="ICY40" s="223"/>
      <c r="ICZ40" s="223"/>
      <c r="IDA40" s="223"/>
      <c r="IDB40" s="223"/>
      <c r="IDC40" s="223"/>
      <c r="IDD40" s="223"/>
      <c r="IDE40" s="223"/>
      <c r="IDF40" s="223"/>
      <c r="IDG40" s="223"/>
      <c r="IDH40" s="223"/>
      <c r="IDI40" s="223"/>
      <c r="IDJ40" s="223"/>
      <c r="IDK40" s="223"/>
      <c r="IDL40" s="223"/>
      <c r="IDM40" s="223"/>
      <c r="IDN40" s="223"/>
      <c r="IDO40" s="223"/>
      <c r="IDP40" s="223"/>
      <c r="IDQ40" s="223"/>
      <c r="IDR40" s="223"/>
      <c r="IDS40" s="223"/>
      <c r="IDT40" s="223"/>
      <c r="IDU40" s="223"/>
      <c r="IDV40" s="223"/>
      <c r="IDW40" s="223"/>
      <c r="IDX40" s="223"/>
      <c r="IDY40" s="223"/>
      <c r="IDZ40" s="223"/>
      <c r="IEA40" s="223"/>
      <c r="IEB40" s="223"/>
      <c r="IEC40" s="223"/>
      <c r="IED40" s="223"/>
      <c r="IEE40" s="223"/>
      <c r="IEF40" s="223"/>
      <c r="IEG40" s="223"/>
      <c r="IEH40" s="223"/>
      <c r="IEI40" s="223"/>
      <c r="IEJ40" s="223"/>
      <c r="IEK40" s="223"/>
      <c r="IEL40" s="223"/>
      <c r="IEM40" s="223"/>
      <c r="IEN40" s="223"/>
      <c r="IEO40" s="223"/>
      <c r="IEP40" s="223"/>
      <c r="IEQ40" s="223"/>
      <c r="IER40" s="223"/>
      <c r="IES40" s="223"/>
      <c r="IET40" s="223"/>
      <c r="IEU40" s="223"/>
      <c r="IEV40" s="223"/>
      <c r="IEW40" s="223"/>
      <c r="IEX40" s="223"/>
      <c r="IEY40" s="223"/>
      <c r="IEZ40" s="223"/>
      <c r="IFA40" s="223"/>
      <c r="IFB40" s="223"/>
      <c r="IFC40" s="223"/>
      <c r="IFD40" s="223"/>
      <c r="IFE40" s="223"/>
      <c r="IFF40" s="223"/>
      <c r="IFG40" s="223"/>
      <c r="IFH40" s="223"/>
      <c r="IFI40" s="223"/>
      <c r="IFJ40" s="223"/>
      <c r="IFK40" s="223"/>
      <c r="IFL40" s="223"/>
      <c r="IFM40" s="223"/>
      <c r="IFN40" s="223"/>
      <c r="IFO40" s="223"/>
      <c r="IFP40" s="223"/>
      <c r="IFQ40" s="223"/>
      <c r="IFR40" s="223"/>
      <c r="IFS40" s="223"/>
      <c r="IFT40" s="223"/>
      <c r="IFU40" s="223"/>
      <c r="IFV40" s="223"/>
      <c r="IFW40" s="223"/>
      <c r="IFX40" s="223"/>
      <c r="IFY40" s="223"/>
      <c r="IFZ40" s="223"/>
      <c r="IGA40" s="223"/>
      <c r="IGB40" s="223"/>
      <c r="IGC40" s="223"/>
      <c r="IGD40" s="223"/>
      <c r="IGE40" s="223"/>
      <c r="IGF40" s="223"/>
      <c r="IGG40" s="223"/>
      <c r="IGH40" s="223"/>
      <c r="IGI40" s="223"/>
      <c r="IGJ40" s="223"/>
      <c r="IGK40" s="223"/>
      <c r="IGL40" s="223"/>
      <c r="IGM40" s="223"/>
      <c r="IGN40" s="223"/>
      <c r="IGO40" s="223"/>
      <c r="IGP40" s="223"/>
      <c r="IGQ40" s="223"/>
      <c r="IGR40" s="223"/>
      <c r="IGS40" s="223"/>
      <c r="IGT40" s="223"/>
      <c r="IGU40" s="223"/>
      <c r="IGV40" s="223"/>
      <c r="IGW40" s="223"/>
      <c r="IGX40" s="223"/>
      <c r="IGY40" s="223"/>
      <c r="IGZ40" s="223"/>
      <c r="IHA40" s="223"/>
      <c r="IHB40" s="223"/>
      <c r="IHC40" s="223"/>
      <c r="IHD40" s="223"/>
      <c r="IHE40" s="223"/>
      <c r="IHF40" s="223"/>
      <c r="IHG40" s="223"/>
      <c r="IHH40" s="223"/>
      <c r="IHI40" s="223"/>
      <c r="IHJ40" s="223"/>
      <c r="IHK40" s="223"/>
      <c r="IHL40" s="223"/>
      <c r="IHM40" s="223"/>
      <c r="IHN40" s="223"/>
      <c r="IHO40" s="223"/>
      <c r="IHP40" s="223"/>
      <c r="IHQ40" s="223"/>
      <c r="IHR40" s="223"/>
      <c r="IHS40" s="223"/>
      <c r="IHT40" s="223"/>
      <c r="IHU40" s="223"/>
      <c r="IHV40" s="223"/>
      <c r="IHW40" s="223"/>
      <c r="IHX40" s="223"/>
      <c r="IHY40" s="223"/>
      <c r="IHZ40" s="223"/>
      <c r="IIA40" s="223"/>
      <c r="IIB40" s="223"/>
      <c r="IIC40" s="223"/>
      <c r="IID40" s="223"/>
      <c r="IIE40" s="223"/>
      <c r="IIF40" s="223"/>
      <c r="IIG40" s="223"/>
      <c r="IIH40" s="223"/>
      <c r="III40" s="223"/>
      <c r="IIJ40" s="223"/>
      <c r="IIK40" s="223"/>
      <c r="IIL40" s="223"/>
      <c r="IIM40" s="223"/>
      <c r="IIN40" s="223"/>
      <c r="IIO40" s="223"/>
      <c r="IIP40" s="223"/>
      <c r="IIQ40" s="223"/>
      <c r="IIR40" s="223"/>
      <c r="IIS40" s="223"/>
      <c r="IIT40" s="223"/>
      <c r="IIU40" s="223"/>
      <c r="IIV40" s="223"/>
      <c r="IIW40" s="223"/>
      <c r="IIX40" s="223"/>
      <c r="IIY40" s="223"/>
      <c r="IIZ40" s="223"/>
      <c r="IJA40" s="223"/>
      <c r="IJB40" s="223"/>
      <c r="IJC40" s="223"/>
      <c r="IJD40" s="223"/>
      <c r="IJE40" s="223"/>
      <c r="IJF40" s="223"/>
      <c r="IJG40" s="223"/>
      <c r="IJH40" s="223"/>
      <c r="IJI40" s="223"/>
      <c r="IJJ40" s="223"/>
      <c r="IJK40" s="223"/>
      <c r="IJL40" s="223"/>
      <c r="IJM40" s="223"/>
      <c r="IJN40" s="223"/>
      <c r="IJO40" s="223"/>
      <c r="IJP40" s="223"/>
      <c r="IJQ40" s="223"/>
      <c r="IJR40" s="223"/>
      <c r="IJS40" s="223"/>
      <c r="IJT40" s="223"/>
      <c r="IJU40" s="223"/>
      <c r="IJV40" s="223"/>
      <c r="IJW40" s="223"/>
      <c r="IJX40" s="223"/>
      <c r="IJY40" s="223"/>
      <c r="IJZ40" s="223"/>
      <c r="IKA40" s="223"/>
      <c r="IKB40" s="223"/>
      <c r="IKC40" s="223"/>
      <c r="IKD40" s="223"/>
      <c r="IKE40" s="223"/>
      <c r="IKF40" s="223"/>
      <c r="IKG40" s="223"/>
      <c r="IKH40" s="223"/>
      <c r="IKI40" s="223"/>
      <c r="IKJ40" s="223"/>
      <c r="IKK40" s="223"/>
      <c r="IKL40" s="223"/>
      <c r="IKM40" s="223"/>
      <c r="IKN40" s="223"/>
      <c r="IKO40" s="223"/>
      <c r="IKP40" s="223"/>
      <c r="IKQ40" s="223"/>
      <c r="IKR40" s="223"/>
      <c r="IKS40" s="223"/>
      <c r="IKT40" s="223"/>
      <c r="IKU40" s="223"/>
      <c r="IKV40" s="223"/>
      <c r="IKW40" s="223"/>
      <c r="IKX40" s="223"/>
      <c r="IKY40" s="223"/>
      <c r="IKZ40" s="223"/>
      <c r="ILA40" s="223"/>
      <c r="ILB40" s="223"/>
      <c r="ILC40" s="223"/>
      <c r="ILD40" s="223"/>
      <c r="ILE40" s="223"/>
      <c r="ILF40" s="223"/>
      <c r="ILG40" s="223"/>
      <c r="ILH40" s="223"/>
      <c r="ILI40" s="223"/>
      <c r="ILJ40" s="223"/>
      <c r="ILK40" s="223"/>
      <c r="ILL40" s="223"/>
      <c r="ILM40" s="223"/>
      <c r="ILN40" s="223"/>
      <c r="ILO40" s="223"/>
      <c r="ILP40" s="223"/>
      <c r="ILQ40" s="223"/>
      <c r="ILR40" s="223"/>
      <c r="ILS40" s="223"/>
      <c r="ILT40" s="223"/>
      <c r="ILU40" s="223"/>
      <c r="ILV40" s="223"/>
      <c r="ILW40" s="223"/>
      <c r="ILX40" s="223"/>
      <c r="ILY40" s="223"/>
      <c r="ILZ40" s="223"/>
      <c r="IMA40" s="223"/>
      <c r="IMB40" s="223"/>
      <c r="IMC40" s="223"/>
      <c r="IMD40" s="223"/>
      <c r="IME40" s="223"/>
      <c r="IMF40" s="223"/>
      <c r="IMG40" s="223"/>
      <c r="IMH40" s="223"/>
      <c r="IMI40" s="223"/>
      <c r="IMJ40" s="223"/>
      <c r="IMK40" s="223"/>
      <c r="IML40" s="223"/>
      <c r="IMM40" s="223"/>
      <c r="IMN40" s="223"/>
      <c r="IMO40" s="223"/>
      <c r="IMP40" s="223"/>
      <c r="IMQ40" s="223"/>
      <c r="IMR40" s="223"/>
      <c r="IMS40" s="223"/>
      <c r="IMT40" s="223"/>
      <c r="IMU40" s="223"/>
      <c r="IMV40" s="223"/>
      <c r="IMW40" s="223"/>
      <c r="IMX40" s="223"/>
      <c r="IMY40" s="223"/>
      <c r="IMZ40" s="223"/>
      <c r="INA40" s="223"/>
      <c r="INB40" s="223"/>
      <c r="INC40" s="223"/>
      <c r="IND40" s="223"/>
      <c r="INE40" s="223"/>
      <c r="INF40" s="223"/>
      <c r="ING40" s="223"/>
      <c r="INH40" s="223"/>
      <c r="INI40" s="223"/>
      <c r="INJ40" s="223"/>
      <c r="INK40" s="223"/>
      <c r="INL40" s="223"/>
      <c r="INM40" s="223"/>
      <c r="INN40" s="223"/>
      <c r="INO40" s="223"/>
      <c r="INP40" s="223"/>
      <c r="INQ40" s="223"/>
      <c r="INR40" s="223"/>
      <c r="INS40" s="223"/>
      <c r="INT40" s="223"/>
      <c r="INU40" s="223"/>
      <c r="INV40" s="223"/>
      <c r="INW40" s="223"/>
      <c r="INX40" s="223"/>
      <c r="INY40" s="223"/>
      <c r="INZ40" s="223"/>
      <c r="IOA40" s="223"/>
      <c r="IOB40" s="223"/>
      <c r="IOC40" s="223"/>
      <c r="IOD40" s="223"/>
      <c r="IOE40" s="223"/>
      <c r="IOF40" s="223"/>
      <c r="IOG40" s="223"/>
      <c r="IOH40" s="223"/>
      <c r="IOI40" s="223"/>
      <c r="IOJ40" s="223"/>
      <c r="IOK40" s="223"/>
      <c r="IOL40" s="223"/>
      <c r="IOM40" s="223"/>
      <c r="ION40" s="223"/>
      <c r="IOO40" s="223"/>
      <c r="IOP40" s="223"/>
      <c r="IOQ40" s="223"/>
      <c r="IOR40" s="223"/>
      <c r="IOS40" s="223"/>
      <c r="IOT40" s="223"/>
      <c r="IOU40" s="223"/>
      <c r="IOV40" s="223"/>
      <c r="IOW40" s="223"/>
      <c r="IOX40" s="223"/>
      <c r="IOY40" s="223"/>
      <c r="IOZ40" s="223"/>
      <c r="IPA40" s="223"/>
      <c r="IPB40" s="223"/>
      <c r="IPC40" s="223"/>
      <c r="IPD40" s="223"/>
      <c r="IPE40" s="223"/>
      <c r="IPF40" s="223"/>
      <c r="IPG40" s="223"/>
      <c r="IPH40" s="223"/>
      <c r="IPI40" s="223"/>
      <c r="IPJ40" s="223"/>
      <c r="IPK40" s="223"/>
      <c r="IPL40" s="223"/>
      <c r="IPM40" s="223"/>
      <c r="IPN40" s="223"/>
      <c r="IPO40" s="223"/>
      <c r="IPP40" s="223"/>
      <c r="IPQ40" s="223"/>
      <c r="IPR40" s="223"/>
      <c r="IPS40" s="223"/>
      <c r="IPT40" s="223"/>
      <c r="IPU40" s="223"/>
      <c r="IPV40" s="223"/>
      <c r="IPW40" s="223"/>
      <c r="IPX40" s="223"/>
      <c r="IPY40" s="223"/>
      <c r="IPZ40" s="223"/>
      <c r="IQA40" s="223"/>
      <c r="IQB40" s="223"/>
      <c r="IQC40" s="223"/>
      <c r="IQD40" s="223"/>
      <c r="IQE40" s="223"/>
      <c r="IQF40" s="223"/>
      <c r="IQG40" s="223"/>
      <c r="IQH40" s="223"/>
      <c r="IQI40" s="223"/>
      <c r="IQJ40" s="223"/>
      <c r="IQK40" s="223"/>
      <c r="IQL40" s="223"/>
      <c r="IQM40" s="223"/>
      <c r="IQN40" s="223"/>
      <c r="IQO40" s="223"/>
      <c r="IQP40" s="223"/>
      <c r="IQQ40" s="223"/>
      <c r="IQR40" s="223"/>
      <c r="IQS40" s="223"/>
      <c r="IQT40" s="223"/>
      <c r="IQU40" s="223"/>
      <c r="IQV40" s="223"/>
      <c r="IQW40" s="223"/>
      <c r="IQX40" s="223"/>
      <c r="IQY40" s="223"/>
      <c r="IQZ40" s="223"/>
      <c r="IRA40" s="223"/>
      <c r="IRB40" s="223"/>
      <c r="IRC40" s="223"/>
      <c r="IRD40" s="223"/>
      <c r="IRE40" s="223"/>
      <c r="IRF40" s="223"/>
      <c r="IRG40" s="223"/>
      <c r="IRH40" s="223"/>
      <c r="IRI40" s="223"/>
      <c r="IRJ40" s="223"/>
      <c r="IRK40" s="223"/>
      <c r="IRL40" s="223"/>
      <c r="IRM40" s="223"/>
      <c r="IRN40" s="223"/>
      <c r="IRO40" s="223"/>
      <c r="IRP40" s="223"/>
      <c r="IRQ40" s="223"/>
      <c r="IRR40" s="223"/>
      <c r="IRS40" s="223"/>
      <c r="IRT40" s="223"/>
      <c r="IRU40" s="223"/>
      <c r="IRV40" s="223"/>
      <c r="IRW40" s="223"/>
      <c r="IRX40" s="223"/>
      <c r="IRY40" s="223"/>
      <c r="IRZ40" s="223"/>
      <c r="ISA40" s="223"/>
      <c r="ISB40" s="223"/>
      <c r="ISC40" s="223"/>
      <c r="ISD40" s="223"/>
      <c r="ISE40" s="223"/>
      <c r="ISF40" s="223"/>
      <c r="ISG40" s="223"/>
      <c r="ISH40" s="223"/>
      <c r="ISI40" s="223"/>
      <c r="ISJ40" s="223"/>
      <c r="ISK40" s="223"/>
      <c r="ISL40" s="223"/>
      <c r="ISM40" s="223"/>
      <c r="ISN40" s="223"/>
      <c r="ISO40" s="223"/>
      <c r="ISP40" s="223"/>
      <c r="ISQ40" s="223"/>
      <c r="ISR40" s="223"/>
      <c r="ISS40" s="223"/>
      <c r="IST40" s="223"/>
      <c r="ISU40" s="223"/>
      <c r="ISV40" s="223"/>
      <c r="ISW40" s="223"/>
      <c r="ISX40" s="223"/>
      <c r="ISY40" s="223"/>
      <c r="ISZ40" s="223"/>
      <c r="ITA40" s="223"/>
      <c r="ITB40" s="223"/>
      <c r="ITC40" s="223"/>
      <c r="ITD40" s="223"/>
      <c r="ITE40" s="223"/>
      <c r="ITF40" s="223"/>
      <c r="ITG40" s="223"/>
      <c r="ITH40" s="223"/>
      <c r="ITI40" s="223"/>
      <c r="ITJ40" s="223"/>
      <c r="ITK40" s="223"/>
      <c r="ITL40" s="223"/>
      <c r="ITM40" s="223"/>
      <c r="ITN40" s="223"/>
      <c r="ITO40" s="223"/>
      <c r="ITP40" s="223"/>
      <c r="ITQ40" s="223"/>
      <c r="ITR40" s="223"/>
      <c r="ITS40" s="223"/>
      <c r="ITT40" s="223"/>
      <c r="ITU40" s="223"/>
      <c r="ITV40" s="223"/>
      <c r="ITW40" s="223"/>
      <c r="ITX40" s="223"/>
      <c r="ITY40" s="223"/>
      <c r="ITZ40" s="223"/>
      <c r="IUA40" s="223"/>
      <c r="IUB40" s="223"/>
      <c r="IUC40" s="223"/>
      <c r="IUD40" s="223"/>
      <c r="IUE40" s="223"/>
      <c r="IUF40" s="223"/>
      <c r="IUG40" s="223"/>
      <c r="IUH40" s="223"/>
      <c r="IUI40" s="223"/>
      <c r="IUJ40" s="223"/>
      <c r="IUK40" s="223"/>
      <c r="IUL40" s="223"/>
      <c r="IUM40" s="223"/>
      <c r="IUN40" s="223"/>
      <c r="IUO40" s="223"/>
      <c r="IUP40" s="223"/>
      <c r="IUQ40" s="223"/>
      <c r="IUR40" s="223"/>
      <c r="IUS40" s="223"/>
      <c r="IUT40" s="223"/>
      <c r="IUU40" s="223"/>
      <c r="IUV40" s="223"/>
      <c r="IUW40" s="223"/>
      <c r="IUX40" s="223"/>
      <c r="IUY40" s="223"/>
      <c r="IUZ40" s="223"/>
      <c r="IVA40" s="223"/>
      <c r="IVB40" s="223"/>
      <c r="IVC40" s="223"/>
      <c r="IVD40" s="223"/>
      <c r="IVE40" s="223"/>
      <c r="IVF40" s="223"/>
      <c r="IVG40" s="223"/>
      <c r="IVH40" s="223"/>
      <c r="IVI40" s="223"/>
      <c r="IVJ40" s="223"/>
      <c r="IVK40" s="223"/>
      <c r="IVL40" s="223"/>
      <c r="IVM40" s="223"/>
      <c r="IVN40" s="223"/>
      <c r="IVO40" s="223"/>
      <c r="IVP40" s="223"/>
      <c r="IVQ40" s="223"/>
      <c r="IVR40" s="223"/>
      <c r="IVS40" s="223"/>
      <c r="IVT40" s="223"/>
      <c r="IVU40" s="223"/>
      <c r="IVV40" s="223"/>
      <c r="IVW40" s="223"/>
      <c r="IVX40" s="223"/>
      <c r="IVY40" s="223"/>
      <c r="IVZ40" s="223"/>
      <c r="IWA40" s="223"/>
      <c r="IWB40" s="223"/>
      <c r="IWC40" s="223"/>
      <c r="IWD40" s="223"/>
      <c r="IWE40" s="223"/>
      <c r="IWF40" s="223"/>
      <c r="IWG40" s="223"/>
      <c r="IWH40" s="223"/>
      <c r="IWI40" s="223"/>
      <c r="IWJ40" s="223"/>
      <c r="IWK40" s="223"/>
      <c r="IWL40" s="223"/>
      <c r="IWM40" s="223"/>
      <c r="IWN40" s="223"/>
      <c r="IWO40" s="223"/>
      <c r="IWP40" s="223"/>
      <c r="IWQ40" s="223"/>
      <c r="IWR40" s="223"/>
      <c r="IWS40" s="223"/>
      <c r="IWT40" s="223"/>
      <c r="IWU40" s="223"/>
      <c r="IWV40" s="223"/>
      <c r="IWW40" s="223"/>
      <c r="IWX40" s="223"/>
      <c r="IWY40" s="223"/>
      <c r="IWZ40" s="223"/>
      <c r="IXA40" s="223"/>
      <c r="IXB40" s="223"/>
      <c r="IXC40" s="223"/>
      <c r="IXD40" s="223"/>
      <c r="IXE40" s="223"/>
      <c r="IXF40" s="223"/>
      <c r="IXG40" s="223"/>
      <c r="IXH40" s="223"/>
      <c r="IXI40" s="223"/>
      <c r="IXJ40" s="223"/>
      <c r="IXK40" s="223"/>
      <c r="IXL40" s="223"/>
      <c r="IXM40" s="223"/>
      <c r="IXN40" s="223"/>
      <c r="IXO40" s="223"/>
      <c r="IXP40" s="223"/>
      <c r="IXQ40" s="223"/>
      <c r="IXR40" s="223"/>
      <c r="IXS40" s="223"/>
      <c r="IXT40" s="223"/>
      <c r="IXU40" s="223"/>
      <c r="IXV40" s="223"/>
      <c r="IXW40" s="223"/>
      <c r="IXX40" s="223"/>
      <c r="IXY40" s="223"/>
      <c r="IXZ40" s="223"/>
      <c r="IYA40" s="223"/>
      <c r="IYB40" s="223"/>
      <c r="IYC40" s="223"/>
      <c r="IYD40" s="223"/>
      <c r="IYE40" s="223"/>
      <c r="IYF40" s="223"/>
      <c r="IYG40" s="223"/>
      <c r="IYH40" s="223"/>
      <c r="IYI40" s="223"/>
      <c r="IYJ40" s="223"/>
      <c r="IYK40" s="223"/>
      <c r="IYL40" s="223"/>
      <c r="IYM40" s="223"/>
      <c r="IYN40" s="223"/>
      <c r="IYO40" s="223"/>
      <c r="IYP40" s="223"/>
      <c r="IYQ40" s="223"/>
      <c r="IYR40" s="223"/>
      <c r="IYS40" s="223"/>
      <c r="IYT40" s="223"/>
      <c r="IYU40" s="223"/>
      <c r="IYV40" s="223"/>
      <c r="IYW40" s="223"/>
      <c r="IYX40" s="223"/>
      <c r="IYY40" s="223"/>
      <c r="IYZ40" s="223"/>
      <c r="IZA40" s="223"/>
      <c r="IZB40" s="223"/>
      <c r="IZC40" s="223"/>
      <c r="IZD40" s="223"/>
      <c r="IZE40" s="223"/>
      <c r="IZF40" s="223"/>
      <c r="IZG40" s="223"/>
      <c r="IZH40" s="223"/>
      <c r="IZI40" s="223"/>
      <c r="IZJ40" s="223"/>
      <c r="IZK40" s="223"/>
      <c r="IZL40" s="223"/>
      <c r="IZM40" s="223"/>
      <c r="IZN40" s="223"/>
      <c r="IZO40" s="223"/>
      <c r="IZP40" s="223"/>
      <c r="IZQ40" s="223"/>
      <c r="IZR40" s="223"/>
      <c r="IZS40" s="223"/>
      <c r="IZT40" s="223"/>
      <c r="IZU40" s="223"/>
      <c r="IZV40" s="223"/>
      <c r="IZW40" s="223"/>
      <c r="IZX40" s="223"/>
      <c r="IZY40" s="223"/>
      <c r="IZZ40" s="223"/>
      <c r="JAA40" s="223"/>
      <c r="JAB40" s="223"/>
      <c r="JAC40" s="223"/>
      <c r="JAD40" s="223"/>
      <c r="JAE40" s="223"/>
      <c r="JAF40" s="223"/>
      <c r="JAG40" s="223"/>
      <c r="JAH40" s="223"/>
      <c r="JAI40" s="223"/>
      <c r="JAJ40" s="223"/>
      <c r="JAK40" s="223"/>
      <c r="JAL40" s="223"/>
      <c r="JAM40" s="223"/>
      <c r="JAN40" s="223"/>
      <c r="JAO40" s="223"/>
      <c r="JAP40" s="223"/>
      <c r="JAQ40" s="223"/>
      <c r="JAR40" s="223"/>
      <c r="JAS40" s="223"/>
      <c r="JAT40" s="223"/>
      <c r="JAU40" s="223"/>
      <c r="JAV40" s="223"/>
      <c r="JAW40" s="223"/>
      <c r="JAX40" s="223"/>
      <c r="JAY40" s="223"/>
      <c r="JAZ40" s="223"/>
      <c r="JBA40" s="223"/>
      <c r="JBB40" s="223"/>
      <c r="JBC40" s="223"/>
      <c r="JBD40" s="223"/>
      <c r="JBE40" s="223"/>
      <c r="JBF40" s="223"/>
      <c r="JBG40" s="223"/>
      <c r="JBH40" s="223"/>
      <c r="JBI40" s="223"/>
      <c r="JBJ40" s="223"/>
      <c r="JBK40" s="223"/>
      <c r="JBL40" s="223"/>
      <c r="JBM40" s="223"/>
      <c r="JBN40" s="223"/>
      <c r="JBO40" s="223"/>
      <c r="JBP40" s="223"/>
      <c r="JBQ40" s="223"/>
      <c r="JBR40" s="223"/>
      <c r="JBS40" s="223"/>
      <c r="JBT40" s="223"/>
      <c r="JBU40" s="223"/>
      <c r="JBV40" s="223"/>
      <c r="JBW40" s="223"/>
      <c r="JBX40" s="223"/>
      <c r="JBY40" s="223"/>
      <c r="JBZ40" s="223"/>
      <c r="JCA40" s="223"/>
      <c r="JCB40" s="223"/>
      <c r="JCC40" s="223"/>
      <c r="JCD40" s="223"/>
      <c r="JCE40" s="223"/>
      <c r="JCF40" s="223"/>
      <c r="JCG40" s="223"/>
      <c r="JCH40" s="223"/>
      <c r="JCI40" s="223"/>
      <c r="JCJ40" s="223"/>
      <c r="JCK40" s="223"/>
      <c r="JCL40" s="223"/>
      <c r="JCM40" s="223"/>
      <c r="JCN40" s="223"/>
      <c r="JCO40" s="223"/>
      <c r="JCP40" s="223"/>
      <c r="JCQ40" s="223"/>
      <c r="JCR40" s="223"/>
      <c r="JCS40" s="223"/>
      <c r="JCT40" s="223"/>
      <c r="JCU40" s="223"/>
      <c r="JCV40" s="223"/>
      <c r="JCW40" s="223"/>
      <c r="JCX40" s="223"/>
      <c r="JCY40" s="223"/>
      <c r="JCZ40" s="223"/>
      <c r="JDA40" s="223"/>
      <c r="JDB40" s="223"/>
      <c r="JDC40" s="223"/>
      <c r="JDD40" s="223"/>
      <c r="JDE40" s="223"/>
      <c r="JDF40" s="223"/>
      <c r="JDG40" s="223"/>
      <c r="JDH40" s="223"/>
      <c r="JDI40" s="223"/>
      <c r="JDJ40" s="223"/>
      <c r="JDK40" s="223"/>
      <c r="JDL40" s="223"/>
      <c r="JDM40" s="223"/>
      <c r="JDN40" s="223"/>
      <c r="JDO40" s="223"/>
      <c r="JDP40" s="223"/>
      <c r="JDQ40" s="223"/>
      <c r="JDR40" s="223"/>
      <c r="JDS40" s="223"/>
      <c r="JDT40" s="223"/>
      <c r="JDU40" s="223"/>
      <c r="JDV40" s="223"/>
      <c r="JDW40" s="223"/>
      <c r="JDX40" s="223"/>
      <c r="JDY40" s="223"/>
      <c r="JDZ40" s="223"/>
      <c r="JEA40" s="223"/>
      <c r="JEB40" s="223"/>
      <c r="JEC40" s="223"/>
      <c r="JED40" s="223"/>
      <c r="JEE40" s="223"/>
      <c r="JEF40" s="223"/>
      <c r="JEG40" s="223"/>
      <c r="JEH40" s="223"/>
      <c r="JEI40" s="223"/>
      <c r="JEJ40" s="223"/>
      <c r="JEK40" s="223"/>
      <c r="JEL40" s="223"/>
      <c r="JEM40" s="223"/>
      <c r="JEN40" s="223"/>
      <c r="JEO40" s="223"/>
      <c r="JEP40" s="223"/>
      <c r="JEQ40" s="223"/>
      <c r="JER40" s="223"/>
      <c r="JES40" s="223"/>
      <c r="JET40" s="223"/>
      <c r="JEU40" s="223"/>
      <c r="JEV40" s="223"/>
      <c r="JEW40" s="223"/>
      <c r="JEX40" s="223"/>
      <c r="JEY40" s="223"/>
      <c r="JEZ40" s="223"/>
      <c r="JFA40" s="223"/>
      <c r="JFB40" s="223"/>
      <c r="JFC40" s="223"/>
      <c r="JFD40" s="223"/>
      <c r="JFE40" s="223"/>
      <c r="JFF40" s="223"/>
      <c r="JFG40" s="223"/>
      <c r="JFH40" s="223"/>
      <c r="JFI40" s="223"/>
      <c r="JFJ40" s="223"/>
      <c r="JFK40" s="223"/>
      <c r="JFL40" s="223"/>
      <c r="JFM40" s="223"/>
      <c r="JFN40" s="223"/>
      <c r="JFO40" s="223"/>
      <c r="JFP40" s="223"/>
      <c r="JFQ40" s="223"/>
      <c r="JFR40" s="223"/>
      <c r="JFS40" s="223"/>
      <c r="JFT40" s="223"/>
      <c r="JFU40" s="223"/>
      <c r="JFV40" s="223"/>
      <c r="JFW40" s="223"/>
      <c r="JFX40" s="223"/>
      <c r="JFY40" s="223"/>
      <c r="JFZ40" s="223"/>
      <c r="JGA40" s="223"/>
      <c r="JGB40" s="223"/>
      <c r="JGC40" s="223"/>
      <c r="JGD40" s="223"/>
      <c r="JGE40" s="223"/>
      <c r="JGF40" s="223"/>
      <c r="JGG40" s="223"/>
      <c r="JGH40" s="223"/>
      <c r="JGI40" s="223"/>
      <c r="JGJ40" s="223"/>
      <c r="JGK40" s="223"/>
      <c r="JGL40" s="223"/>
      <c r="JGM40" s="223"/>
      <c r="JGN40" s="223"/>
      <c r="JGO40" s="223"/>
      <c r="JGP40" s="223"/>
      <c r="JGQ40" s="223"/>
      <c r="JGR40" s="223"/>
      <c r="JGS40" s="223"/>
      <c r="JGT40" s="223"/>
      <c r="JGU40" s="223"/>
      <c r="JGV40" s="223"/>
      <c r="JGW40" s="223"/>
      <c r="JGX40" s="223"/>
      <c r="JGY40" s="223"/>
      <c r="JGZ40" s="223"/>
      <c r="JHA40" s="223"/>
      <c r="JHB40" s="223"/>
      <c r="JHC40" s="223"/>
      <c r="JHD40" s="223"/>
      <c r="JHE40" s="223"/>
      <c r="JHF40" s="223"/>
      <c r="JHG40" s="223"/>
      <c r="JHH40" s="223"/>
      <c r="JHI40" s="223"/>
      <c r="JHJ40" s="223"/>
      <c r="JHK40" s="223"/>
      <c r="JHL40" s="223"/>
      <c r="JHM40" s="223"/>
      <c r="JHN40" s="223"/>
      <c r="JHO40" s="223"/>
      <c r="JHP40" s="223"/>
      <c r="JHQ40" s="223"/>
      <c r="JHR40" s="223"/>
      <c r="JHS40" s="223"/>
      <c r="JHT40" s="223"/>
      <c r="JHU40" s="223"/>
      <c r="JHV40" s="223"/>
      <c r="JHW40" s="223"/>
      <c r="JHX40" s="223"/>
      <c r="JHY40" s="223"/>
      <c r="JHZ40" s="223"/>
      <c r="JIA40" s="223"/>
      <c r="JIB40" s="223"/>
      <c r="JIC40" s="223"/>
      <c r="JID40" s="223"/>
      <c r="JIE40" s="223"/>
      <c r="JIF40" s="223"/>
      <c r="JIG40" s="223"/>
      <c r="JIH40" s="223"/>
      <c r="JII40" s="223"/>
      <c r="JIJ40" s="223"/>
      <c r="JIK40" s="223"/>
      <c r="JIL40" s="223"/>
      <c r="JIM40" s="223"/>
      <c r="JIN40" s="223"/>
      <c r="JIO40" s="223"/>
      <c r="JIP40" s="223"/>
      <c r="JIQ40" s="223"/>
      <c r="JIR40" s="223"/>
      <c r="JIS40" s="223"/>
      <c r="JIT40" s="223"/>
      <c r="JIU40" s="223"/>
      <c r="JIV40" s="223"/>
      <c r="JIW40" s="223"/>
      <c r="JIX40" s="223"/>
      <c r="JIY40" s="223"/>
      <c r="JIZ40" s="223"/>
      <c r="JJA40" s="223"/>
      <c r="JJB40" s="223"/>
      <c r="JJC40" s="223"/>
      <c r="JJD40" s="223"/>
      <c r="JJE40" s="223"/>
      <c r="JJF40" s="223"/>
      <c r="JJG40" s="223"/>
      <c r="JJH40" s="223"/>
      <c r="JJI40" s="223"/>
      <c r="JJJ40" s="223"/>
      <c r="JJK40" s="223"/>
      <c r="JJL40" s="223"/>
      <c r="JJM40" s="223"/>
      <c r="JJN40" s="223"/>
      <c r="JJO40" s="223"/>
      <c r="JJP40" s="223"/>
      <c r="JJQ40" s="223"/>
      <c r="JJR40" s="223"/>
      <c r="JJS40" s="223"/>
      <c r="JJT40" s="223"/>
      <c r="JJU40" s="223"/>
      <c r="JJV40" s="223"/>
      <c r="JJW40" s="223"/>
      <c r="JJX40" s="223"/>
      <c r="JJY40" s="223"/>
      <c r="JJZ40" s="223"/>
      <c r="JKA40" s="223"/>
      <c r="JKB40" s="223"/>
      <c r="JKC40" s="223"/>
      <c r="JKD40" s="223"/>
      <c r="JKE40" s="223"/>
      <c r="JKF40" s="223"/>
      <c r="JKG40" s="223"/>
      <c r="JKH40" s="223"/>
      <c r="JKI40" s="223"/>
      <c r="JKJ40" s="223"/>
      <c r="JKK40" s="223"/>
      <c r="JKL40" s="223"/>
      <c r="JKM40" s="223"/>
      <c r="JKN40" s="223"/>
      <c r="JKO40" s="223"/>
      <c r="JKP40" s="223"/>
      <c r="JKQ40" s="223"/>
      <c r="JKR40" s="223"/>
      <c r="JKS40" s="223"/>
      <c r="JKT40" s="223"/>
      <c r="JKU40" s="223"/>
      <c r="JKV40" s="223"/>
      <c r="JKW40" s="223"/>
      <c r="JKX40" s="223"/>
      <c r="JKY40" s="223"/>
      <c r="JKZ40" s="223"/>
      <c r="JLA40" s="223"/>
      <c r="JLB40" s="223"/>
      <c r="JLC40" s="223"/>
      <c r="JLD40" s="223"/>
      <c r="JLE40" s="223"/>
      <c r="JLF40" s="223"/>
      <c r="JLG40" s="223"/>
      <c r="JLH40" s="223"/>
      <c r="JLI40" s="223"/>
      <c r="JLJ40" s="223"/>
      <c r="JLK40" s="223"/>
      <c r="JLL40" s="223"/>
      <c r="JLM40" s="223"/>
      <c r="JLN40" s="223"/>
      <c r="JLO40" s="223"/>
      <c r="JLP40" s="223"/>
      <c r="JLQ40" s="223"/>
      <c r="JLR40" s="223"/>
      <c r="JLS40" s="223"/>
      <c r="JLT40" s="223"/>
      <c r="JLU40" s="223"/>
      <c r="JLV40" s="223"/>
      <c r="JLW40" s="223"/>
      <c r="JLX40" s="223"/>
      <c r="JLY40" s="223"/>
      <c r="JLZ40" s="223"/>
      <c r="JMA40" s="223"/>
      <c r="JMB40" s="223"/>
      <c r="JMC40" s="223"/>
      <c r="JMD40" s="223"/>
      <c r="JME40" s="223"/>
      <c r="JMF40" s="223"/>
      <c r="JMG40" s="223"/>
      <c r="JMH40" s="223"/>
      <c r="JMI40" s="223"/>
      <c r="JMJ40" s="223"/>
      <c r="JMK40" s="223"/>
      <c r="JML40" s="223"/>
      <c r="JMM40" s="223"/>
      <c r="JMN40" s="223"/>
      <c r="JMO40" s="223"/>
      <c r="JMP40" s="223"/>
      <c r="JMQ40" s="223"/>
      <c r="JMR40" s="223"/>
      <c r="JMS40" s="223"/>
      <c r="JMT40" s="223"/>
      <c r="JMU40" s="223"/>
      <c r="JMV40" s="223"/>
      <c r="JMW40" s="223"/>
      <c r="JMX40" s="223"/>
      <c r="JMY40" s="223"/>
      <c r="JMZ40" s="223"/>
      <c r="JNA40" s="223"/>
      <c r="JNB40" s="223"/>
      <c r="JNC40" s="223"/>
      <c r="JND40" s="223"/>
      <c r="JNE40" s="223"/>
      <c r="JNF40" s="223"/>
      <c r="JNG40" s="223"/>
      <c r="JNH40" s="223"/>
      <c r="JNI40" s="223"/>
      <c r="JNJ40" s="223"/>
      <c r="JNK40" s="223"/>
      <c r="JNL40" s="223"/>
      <c r="JNM40" s="223"/>
      <c r="JNN40" s="223"/>
      <c r="JNO40" s="223"/>
      <c r="JNP40" s="223"/>
      <c r="JNQ40" s="223"/>
      <c r="JNR40" s="223"/>
      <c r="JNS40" s="223"/>
      <c r="JNT40" s="223"/>
      <c r="JNU40" s="223"/>
      <c r="JNV40" s="223"/>
      <c r="JNW40" s="223"/>
      <c r="JNX40" s="223"/>
      <c r="JNY40" s="223"/>
      <c r="JNZ40" s="223"/>
      <c r="JOA40" s="223"/>
      <c r="JOB40" s="223"/>
      <c r="JOC40" s="223"/>
      <c r="JOD40" s="223"/>
      <c r="JOE40" s="223"/>
      <c r="JOF40" s="223"/>
      <c r="JOG40" s="223"/>
      <c r="JOH40" s="223"/>
      <c r="JOI40" s="223"/>
      <c r="JOJ40" s="223"/>
      <c r="JOK40" s="223"/>
      <c r="JOL40" s="223"/>
      <c r="JOM40" s="223"/>
      <c r="JON40" s="223"/>
      <c r="JOO40" s="223"/>
      <c r="JOP40" s="223"/>
      <c r="JOQ40" s="223"/>
      <c r="JOR40" s="223"/>
      <c r="JOS40" s="223"/>
      <c r="JOT40" s="223"/>
      <c r="JOU40" s="223"/>
      <c r="JOV40" s="223"/>
      <c r="JOW40" s="223"/>
      <c r="JOX40" s="223"/>
      <c r="JOY40" s="223"/>
      <c r="JOZ40" s="223"/>
      <c r="JPA40" s="223"/>
      <c r="JPB40" s="223"/>
      <c r="JPC40" s="223"/>
      <c r="JPD40" s="223"/>
      <c r="JPE40" s="223"/>
      <c r="JPF40" s="223"/>
      <c r="JPG40" s="223"/>
      <c r="JPH40" s="223"/>
      <c r="JPI40" s="223"/>
      <c r="JPJ40" s="223"/>
      <c r="JPK40" s="223"/>
      <c r="JPL40" s="223"/>
      <c r="JPM40" s="223"/>
      <c r="JPN40" s="223"/>
      <c r="JPO40" s="223"/>
      <c r="JPP40" s="223"/>
      <c r="JPQ40" s="223"/>
      <c r="JPR40" s="223"/>
      <c r="JPS40" s="223"/>
      <c r="JPT40" s="223"/>
      <c r="JPU40" s="223"/>
      <c r="JPV40" s="223"/>
      <c r="JPW40" s="223"/>
      <c r="JPX40" s="223"/>
      <c r="JPY40" s="223"/>
      <c r="JPZ40" s="223"/>
      <c r="JQA40" s="223"/>
      <c r="JQB40" s="223"/>
      <c r="JQC40" s="223"/>
      <c r="JQD40" s="223"/>
      <c r="JQE40" s="223"/>
      <c r="JQF40" s="223"/>
      <c r="JQG40" s="223"/>
      <c r="JQH40" s="223"/>
      <c r="JQI40" s="223"/>
      <c r="JQJ40" s="223"/>
      <c r="JQK40" s="223"/>
      <c r="JQL40" s="223"/>
      <c r="JQM40" s="223"/>
      <c r="JQN40" s="223"/>
      <c r="JQO40" s="223"/>
      <c r="JQP40" s="223"/>
      <c r="JQQ40" s="223"/>
      <c r="JQR40" s="223"/>
      <c r="JQS40" s="223"/>
      <c r="JQT40" s="223"/>
      <c r="JQU40" s="223"/>
      <c r="JQV40" s="223"/>
      <c r="JQW40" s="223"/>
      <c r="JQX40" s="223"/>
      <c r="JQY40" s="223"/>
      <c r="JQZ40" s="223"/>
      <c r="JRA40" s="223"/>
      <c r="JRB40" s="223"/>
      <c r="JRC40" s="223"/>
      <c r="JRD40" s="223"/>
      <c r="JRE40" s="223"/>
      <c r="JRF40" s="223"/>
      <c r="JRG40" s="223"/>
      <c r="JRH40" s="223"/>
      <c r="JRI40" s="223"/>
      <c r="JRJ40" s="223"/>
      <c r="JRK40" s="223"/>
      <c r="JRL40" s="223"/>
      <c r="JRM40" s="223"/>
      <c r="JRN40" s="223"/>
      <c r="JRO40" s="223"/>
      <c r="JRP40" s="223"/>
      <c r="JRQ40" s="223"/>
      <c r="JRR40" s="223"/>
      <c r="JRS40" s="223"/>
      <c r="JRT40" s="223"/>
      <c r="JRU40" s="223"/>
      <c r="JRV40" s="223"/>
      <c r="JRW40" s="223"/>
      <c r="JRX40" s="223"/>
      <c r="JRY40" s="223"/>
      <c r="JRZ40" s="223"/>
      <c r="JSA40" s="223"/>
      <c r="JSB40" s="223"/>
      <c r="JSC40" s="223"/>
      <c r="JSD40" s="223"/>
      <c r="JSE40" s="223"/>
      <c r="JSF40" s="223"/>
      <c r="JSG40" s="223"/>
      <c r="JSH40" s="223"/>
      <c r="JSI40" s="223"/>
      <c r="JSJ40" s="223"/>
      <c r="JSK40" s="223"/>
      <c r="JSL40" s="223"/>
      <c r="JSM40" s="223"/>
      <c r="JSN40" s="223"/>
      <c r="JSO40" s="223"/>
      <c r="JSP40" s="223"/>
      <c r="JSQ40" s="223"/>
      <c r="JSR40" s="223"/>
      <c r="JSS40" s="223"/>
      <c r="JST40" s="223"/>
      <c r="JSU40" s="223"/>
      <c r="JSV40" s="223"/>
      <c r="JSW40" s="223"/>
      <c r="JSX40" s="223"/>
      <c r="JSY40" s="223"/>
      <c r="JSZ40" s="223"/>
      <c r="JTA40" s="223"/>
      <c r="JTB40" s="223"/>
      <c r="JTC40" s="223"/>
      <c r="JTD40" s="223"/>
      <c r="JTE40" s="223"/>
      <c r="JTF40" s="223"/>
      <c r="JTG40" s="223"/>
      <c r="JTH40" s="223"/>
      <c r="JTI40" s="223"/>
      <c r="JTJ40" s="223"/>
      <c r="JTK40" s="223"/>
      <c r="JTL40" s="223"/>
      <c r="JTM40" s="223"/>
      <c r="JTN40" s="223"/>
      <c r="JTO40" s="223"/>
      <c r="JTP40" s="223"/>
      <c r="JTQ40" s="223"/>
      <c r="JTR40" s="223"/>
      <c r="JTS40" s="223"/>
      <c r="JTT40" s="223"/>
      <c r="JTU40" s="223"/>
      <c r="JTV40" s="223"/>
      <c r="JTW40" s="223"/>
      <c r="JTX40" s="223"/>
      <c r="JTY40" s="223"/>
      <c r="JTZ40" s="223"/>
      <c r="JUA40" s="223"/>
      <c r="JUB40" s="223"/>
      <c r="JUC40" s="223"/>
      <c r="JUD40" s="223"/>
      <c r="JUE40" s="223"/>
      <c r="JUF40" s="223"/>
      <c r="JUG40" s="223"/>
      <c r="JUH40" s="223"/>
      <c r="JUI40" s="223"/>
      <c r="JUJ40" s="223"/>
      <c r="JUK40" s="223"/>
      <c r="JUL40" s="223"/>
      <c r="JUM40" s="223"/>
      <c r="JUN40" s="223"/>
      <c r="JUO40" s="223"/>
      <c r="JUP40" s="223"/>
      <c r="JUQ40" s="223"/>
      <c r="JUR40" s="223"/>
      <c r="JUS40" s="223"/>
      <c r="JUT40" s="223"/>
      <c r="JUU40" s="223"/>
      <c r="JUV40" s="223"/>
      <c r="JUW40" s="223"/>
      <c r="JUX40" s="223"/>
      <c r="JUY40" s="223"/>
      <c r="JUZ40" s="223"/>
      <c r="JVA40" s="223"/>
      <c r="JVB40" s="223"/>
      <c r="JVC40" s="223"/>
      <c r="JVD40" s="223"/>
      <c r="JVE40" s="223"/>
      <c r="JVF40" s="223"/>
      <c r="JVG40" s="223"/>
      <c r="JVH40" s="223"/>
      <c r="JVI40" s="223"/>
      <c r="JVJ40" s="223"/>
      <c r="JVK40" s="223"/>
      <c r="JVL40" s="223"/>
      <c r="JVM40" s="223"/>
      <c r="JVN40" s="223"/>
      <c r="JVO40" s="223"/>
      <c r="JVP40" s="223"/>
      <c r="JVQ40" s="223"/>
      <c r="JVR40" s="223"/>
      <c r="JVS40" s="223"/>
      <c r="JVT40" s="223"/>
      <c r="JVU40" s="223"/>
      <c r="JVV40" s="223"/>
      <c r="JVW40" s="223"/>
      <c r="JVX40" s="223"/>
      <c r="JVY40" s="223"/>
      <c r="JVZ40" s="223"/>
      <c r="JWA40" s="223"/>
      <c r="JWB40" s="223"/>
      <c r="JWC40" s="223"/>
      <c r="JWD40" s="223"/>
      <c r="JWE40" s="223"/>
      <c r="JWF40" s="223"/>
      <c r="JWG40" s="223"/>
      <c r="JWH40" s="223"/>
      <c r="JWI40" s="223"/>
      <c r="JWJ40" s="223"/>
      <c r="JWK40" s="223"/>
      <c r="JWL40" s="223"/>
      <c r="JWM40" s="223"/>
      <c r="JWN40" s="223"/>
      <c r="JWO40" s="223"/>
      <c r="JWP40" s="223"/>
      <c r="JWQ40" s="223"/>
      <c r="JWR40" s="223"/>
      <c r="JWS40" s="223"/>
      <c r="JWT40" s="223"/>
      <c r="JWU40" s="223"/>
      <c r="JWV40" s="223"/>
      <c r="JWW40" s="223"/>
      <c r="JWX40" s="223"/>
      <c r="JWY40" s="223"/>
      <c r="JWZ40" s="223"/>
      <c r="JXA40" s="223"/>
      <c r="JXB40" s="223"/>
      <c r="JXC40" s="223"/>
      <c r="JXD40" s="223"/>
      <c r="JXE40" s="223"/>
      <c r="JXF40" s="223"/>
      <c r="JXG40" s="223"/>
      <c r="JXH40" s="223"/>
      <c r="JXI40" s="223"/>
      <c r="JXJ40" s="223"/>
      <c r="JXK40" s="223"/>
      <c r="JXL40" s="223"/>
      <c r="JXM40" s="223"/>
      <c r="JXN40" s="223"/>
      <c r="JXO40" s="223"/>
      <c r="JXP40" s="223"/>
      <c r="JXQ40" s="223"/>
      <c r="JXR40" s="223"/>
      <c r="JXS40" s="223"/>
      <c r="JXT40" s="223"/>
      <c r="JXU40" s="223"/>
      <c r="JXV40" s="223"/>
      <c r="JXW40" s="223"/>
      <c r="JXX40" s="223"/>
      <c r="JXY40" s="223"/>
      <c r="JXZ40" s="223"/>
      <c r="JYA40" s="223"/>
      <c r="JYB40" s="223"/>
      <c r="JYC40" s="223"/>
      <c r="JYD40" s="223"/>
      <c r="JYE40" s="223"/>
      <c r="JYF40" s="223"/>
      <c r="JYG40" s="223"/>
      <c r="JYH40" s="223"/>
      <c r="JYI40" s="223"/>
      <c r="JYJ40" s="223"/>
      <c r="JYK40" s="223"/>
      <c r="JYL40" s="223"/>
      <c r="JYM40" s="223"/>
      <c r="JYN40" s="223"/>
      <c r="JYO40" s="223"/>
      <c r="JYP40" s="223"/>
      <c r="JYQ40" s="223"/>
      <c r="JYR40" s="223"/>
      <c r="JYS40" s="223"/>
      <c r="JYT40" s="223"/>
      <c r="JYU40" s="223"/>
      <c r="JYV40" s="223"/>
      <c r="JYW40" s="223"/>
      <c r="JYX40" s="223"/>
      <c r="JYY40" s="223"/>
      <c r="JYZ40" s="223"/>
      <c r="JZA40" s="223"/>
      <c r="JZB40" s="223"/>
      <c r="JZC40" s="223"/>
      <c r="JZD40" s="223"/>
      <c r="JZE40" s="223"/>
      <c r="JZF40" s="223"/>
      <c r="JZG40" s="223"/>
      <c r="JZH40" s="223"/>
      <c r="JZI40" s="223"/>
      <c r="JZJ40" s="223"/>
      <c r="JZK40" s="223"/>
      <c r="JZL40" s="223"/>
      <c r="JZM40" s="223"/>
      <c r="JZN40" s="223"/>
      <c r="JZO40" s="223"/>
      <c r="JZP40" s="223"/>
      <c r="JZQ40" s="223"/>
      <c r="JZR40" s="223"/>
      <c r="JZS40" s="223"/>
      <c r="JZT40" s="223"/>
      <c r="JZU40" s="223"/>
      <c r="JZV40" s="223"/>
      <c r="JZW40" s="223"/>
      <c r="JZX40" s="223"/>
      <c r="JZY40" s="223"/>
      <c r="JZZ40" s="223"/>
      <c r="KAA40" s="223"/>
      <c r="KAB40" s="223"/>
      <c r="KAC40" s="223"/>
      <c r="KAD40" s="223"/>
      <c r="KAE40" s="223"/>
      <c r="KAF40" s="223"/>
      <c r="KAG40" s="223"/>
      <c r="KAH40" s="223"/>
      <c r="KAI40" s="223"/>
      <c r="KAJ40" s="223"/>
      <c r="KAK40" s="223"/>
      <c r="KAL40" s="223"/>
      <c r="KAM40" s="223"/>
      <c r="KAN40" s="223"/>
      <c r="KAO40" s="223"/>
      <c r="KAP40" s="223"/>
      <c r="KAQ40" s="223"/>
      <c r="KAR40" s="223"/>
      <c r="KAS40" s="223"/>
      <c r="KAT40" s="223"/>
      <c r="KAU40" s="223"/>
      <c r="KAV40" s="223"/>
      <c r="KAW40" s="223"/>
      <c r="KAX40" s="223"/>
      <c r="KAY40" s="223"/>
      <c r="KAZ40" s="223"/>
      <c r="KBA40" s="223"/>
      <c r="KBB40" s="223"/>
      <c r="KBC40" s="223"/>
      <c r="KBD40" s="223"/>
      <c r="KBE40" s="223"/>
      <c r="KBF40" s="223"/>
      <c r="KBG40" s="223"/>
      <c r="KBH40" s="223"/>
      <c r="KBI40" s="223"/>
      <c r="KBJ40" s="223"/>
      <c r="KBK40" s="223"/>
      <c r="KBL40" s="223"/>
      <c r="KBM40" s="223"/>
      <c r="KBN40" s="223"/>
      <c r="KBO40" s="223"/>
      <c r="KBP40" s="223"/>
      <c r="KBQ40" s="223"/>
      <c r="KBR40" s="223"/>
      <c r="KBS40" s="223"/>
      <c r="KBT40" s="223"/>
      <c r="KBU40" s="223"/>
      <c r="KBV40" s="223"/>
      <c r="KBW40" s="223"/>
      <c r="KBX40" s="223"/>
      <c r="KBY40" s="223"/>
      <c r="KBZ40" s="223"/>
      <c r="KCA40" s="223"/>
      <c r="KCB40" s="223"/>
      <c r="KCC40" s="223"/>
      <c r="KCD40" s="223"/>
      <c r="KCE40" s="223"/>
      <c r="KCF40" s="223"/>
      <c r="KCG40" s="223"/>
      <c r="KCH40" s="223"/>
      <c r="KCI40" s="223"/>
      <c r="KCJ40" s="223"/>
      <c r="KCK40" s="223"/>
      <c r="KCL40" s="223"/>
      <c r="KCM40" s="223"/>
      <c r="KCN40" s="223"/>
      <c r="KCO40" s="223"/>
      <c r="KCP40" s="223"/>
      <c r="KCQ40" s="223"/>
      <c r="KCR40" s="223"/>
      <c r="KCS40" s="223"/>
      <c r="KCT40" s="223"/>
      <c r="KCU40" s="223"/>
      <c r="KCV40" s="223"/>
      <c r="KCW40" s="223"/>
      <c r="KCX40" s="223"/>
      <c r="KCY40" s="223"/>
      <c r="KCZ40" s="223"/>
      <c r="KDA40" s="223"/>
      <c r="KDB40" s="223"/>
      <c r="KDC40" s="223"/>
      <c r="KDD40" s="223"/>
      <c r="KDE40" s="223"/>
      <c r="KDF40" s="223"/>
      <c r="KDG40" s="223"/>
      <c r="KDH40" s="223"/>
      <c r="KDI40" s="223"/>
      <c r="KDJ40" s="223"/>
      <c r="KDK40" s="223"/>
      <c r="KDL40" s="223"/>
      <c r="KDM40" s="223"/>
      <c r="KDN40" s="223"/>
      <c r="KDO40" s="223"/>
      <c r="KDP40" s="223"/>
      <c r="KDQ40" s="223"/>
      <c r="KDR40" s="223"/>
      <c r="KDS40" s="223"/>
      <c r="KDT40" s="223"/>
      <c r="KDU40" s="223"/>
      <c r="KDV40" s="223"/>
      <c r="KDW40" s="223"/>
      <c r="KDX40" s="223"/>
      <c r="KDY40" s="223"/>
      <c r="KDZ40" s="223"/>
      <c r="KEA40" s="223"/>
      <c r="KEB40" s="223"/>
      <c r="KEC40" s="223"/>
      <c r="KED40" s="223"/>
      <c r="KEE40" s="223"/>
      <c r="KEF40" s="223"/>
      <c r="KEG40" s="223"/>
      <c r="KEH40" s="223"/>
      <c r="KEI40" s="223"/>
      <c r="KEJ40" s="223"/>
      <c r="KEK40" s="223"/>
      <c r="KEL40" s="223"/>
      <c r="KEM40" s="223"/>
      <c r="KEN40" s="223"/>
      <c r="KEO40" s="223"/>
      <c r="KEP40" s="223"/>
      <c r="KEQ40" s="223"/>
      <c r="KER40" s="223"/>
      <c r="KES40" s="223"/>
      <c r="KET40" s="223"/>
      <c r="KEU40" s="223"/>
      <c r="KEV40" s="223"/>
      <c r="KEW40" s="223"/>
      <c r="KEX40" s="223"/>
      <c r="KEY40" s="223"/>
      <c r="KEZ40" s="223"/>
      <c r="KFA40" s="223"/>
      <c r="KFB40" s="223"/>
      <c r="KFC40" s="223"/>
      <c r="KFD40" s="223"/>
      <c r="KFE40" s="223"/>
      <c r="KFF40" s="223"/>
      <c r="KFG40" s="223"/>
      <c r="KFH40" s="223"/>
      <c r="KFI40" s="223"/>
      <c r="KFJ40" s="223"/>
      <c r="KFK40" s="223"/>
      <c r="KFL40" s="223"/>
      <c r="KFM40" s="223"/>
      <c r="KFN40" s="223"/>
      <c r="KFO40" s="223"/>
      <c r="KFP40" s="223"/>
      <c r="KFQ40" s="223"/>
      <c r="KFR40" s="223"/>
      <c r="KFS40" s="223"/>
      <c r="KFT40" s="223"/>
      <c r="KFU40" s="223"/>
      <c r="KFV40" s="223"/>
      <c r="KFW40" s="223"/>
      <c r="KFX40" s="223"/>
      <c r="KFY40" s="223"/>
      <c r="KFZ40" s="223"/>
      <c r="KGA40" s="223"/>
      <c r="KGB40" s="223"/>
      <c r="KGC40" s="223"/>
      <c r="KGD40" s="223"/>
      <c r="KGE40" s="223"/>
      <c r="KGF40" s="223"/>
      <c r="KGG40" s="223"/>
      <c r="KGH40" s="223"/>
      <c r="KGI40" s="223"/>
      <c r="KGJ40" s="223"/>
      <c r="KGK40" s="223"/>
      <c r="KGL40" s="223"/>
      <c r="KGM40" s="223"/>
      <c r="KGN40" s="223"/>
      <c r="KGO40" s="223"/>
      <c r="KGP40" s="223"/>
      <c r="KGQ40" s="223"/>
      <c r="KGR40" s="223"/>
      <c r="KGS40" s="223"/>
      <c r="KGT40" s="223"/>
      <c r="KGU40" s="223"/>
      <c r="KGV40" s="223"/>
      <c r="KGW40" s="223"/>
      <c r="KGX40" s="223"/>
      <c r="KGY40" s="223"/>
      <c r="KGZ40" s="223"/>
      <c r="KHA40" s="223"/>
      <c r="KHB40" s="223"/>
      <c r="KHC40" s="223"/>
      <c r="KHD40" s="223"/>
      <c r="KHE40" s="223"/>
      <c r="KHF40" s="223"/>
      <c r="KHG40" s="223"/>
      <c r="KHH40" s="223"/>
      <c r="KHI40" s="223"/>
      <c r="KHJ40" s="223"/>
      <c r="KHK40" s="223"/>
      <c r="KHL40" s="223"/>
      <c r="KHM40" s="223"/>
      <c r="KHN40" s="223"/>
      <c r="KHO40" s="223"/>
      <c r="KHP40" s="223"/>
      <c r="KHQ40" s="223"/>
      <c r="KHR40" s="223"/>
      <c r="KHS40" s="223"/>
      <c r="KHT40" s="223"/>
      <c r="KHU40" s="223"/>
      <c r="KHV40" s="223"/>
      <c r="KHW40" s="223"/>
      <c r="KHX40" s="223"/>
      <c r="KHY40" s="223"/>
      <c r="KHZ40" s="223"/>
      <c r="KIA40" s="223"/>
      <c r="KIB40" s="223"/>
      <c r="KIC40" s="223"/>
      <c r="KID40" s="223"/>
      <c r="KIE40" s="223"/>
      <c r="KIF40" s="223"/>
      <c r="KIG40" s="223"/>
      <c r="KIH40" s="223"/>
      <c r="KII40" s="223"/>
      <c r="KIJ40" s="223"/>
      <c r="KIK40" s="223"/>
      <c r="KIL40" s="223"/>
      <c r="KIM40" s="223"/>
      <c r="KIN40" s="223"/>
      <c r="KIO40" s="223"/>
      <c r="KIP40" s="223"/>
      <c r="KIQ40" s="223"/>
      <c r="KIR40" s="223"/>
      <c r="KIS40" s="223"/>
      <c r="KIT40" s="223"/>
      <c r="KIU40" s="223"/>
      <c r="KIV40" s="223"/>
      <c r="KIW40" s="223"/>
      <c r="KIX40" s="223"/>
      <c r="KIY40" s="223"/>
      <c r="KIZ40" s="223"/>
      <c r="KJA40" s="223"/>
      <c r="KJB40" s="223"/>
      <c r="KJC40" s="223"/>
      <c r="KJD40" s="223"/>
      <c r="KJE40" s="223"/>
      <c r="KJF40" s="223"/>
      <c r="KJG40" s="223"/>
      <c r="KJH40" s="223"/>
      <c r="KJI40" s="223"/>
      <c r="KJJ40" s="223"/>
      <c r="KJK40" s="223"/>
      <c r="KJL40" s="223"/>
      <c r="KJM40" s="223"/>
      <c r="KJN40" s="223"/>
      <c r="KJO40" s="223"/>
      <c r="KJP40" s="223"/>
      <c r="KJQ40" s="223"/>
      <c r="KJR40" s="223"/>
      <c r="KJS40" s="223"/>
      <c r="KJT40" s="223"/>
      <c r="KJU40" s="223"/>
      <c r="KJV40" s="223"/>
      <c r="KJW40" s="223"/>
      <c r="KJX40" s="223"/>
      <c r="KJY40" s="223"/>
      <c r="KJZ40" s="223"/>
      <c r="KKA40" s="223"/>
      <c r="KKB40" s="223"/>
      <c r="KKC40" s="223"/>
      <c r="KKD40" s="223"/>
      <c r="KKE40" s="223"/>
      <c r="KKF40" s="223"/>
      <c r="KKG40" s="223"/>
      <c r="KKH40" s="223"/>
      <c r="KKI40" s="223"/>
      <c r="KKJ40" s="223"/>
      <c r="KKK40" s="223"/>
      <c r="KKL40" s="223"/>
      <c r="KKM40" s="223"/>
      <c r="KKN40" s="223"/>
      <c r="KKO40" s="223"/>
      <c r="KKP40" s="223"/>
      <c r="KKQ40" s="223"/>
      <c r="KKR40" s="223"/>
      <c r="KKS40" s="223"/>
      <c r="KKT40" s="223"/>
      <c r="KKU40" s="223"/>
      <c r="KKV40" s="223"/>
      <c r="KKW40" s="223"/>
      <c r="KKX40" s="223"/>
      <c r="KKY40" s="223"/>
      <c r="KKZ40" s="223"/>
      <c r="KLA40" s="223"/>
      <c r="KLB40" s="223"/>
      <c r="KLC40" s="223"/>
      <c r="KLD40" s="223"/>
      <c r="KLE40" s="223"/>
      <c r="KLF40" s="223"/>
      <c r="KLG40" s="223"/>
      <c r="KLH40" s="223"/>
      <c r="KLI40" s="223"/>
      <c r="KLJ40" s="223"/>
      <c r="KLK40" s="223"/>
      <c r="KLL40" s="223"/>
      <c r="KLM40" s="223"/>
      <c r="KLN40" s="223"/>
      <c r="KLO40" s="223"/>
      <c r="KLP40" s="223"/>
      <c r="KLQ40" s="223"/>
      <c r="KLR40" s="223"/>
      <c r="KLS40" s="223"/>
      <c r="KLT40" s="223"/>
      <c r="KLU40" s="223"/>
      <c r="KLV40" s="223"/>
      <c r="KLW40" s="223"/>
      <c r="KLX40" s="223"/>
      <c r="KLY40" s="223"/>
      <c r="KLZ40" s="223"/>
      <c r="KMA40" s="223"/>
      <c r="KMB40" s="223"/>
      <c r="KMC40" s="223"/>
      <c r="KMD40" s="223"/>
      <c r="KME40" s="223"/>
      <c r="KMF40" s="223"/>
      <c r="KMG40" s="223"/>
      <c r="KMH40" s="223"/>
      <c r="KMI40" s="223"/>
      <c r="KMJ40" s="223"/>
      <c r="KMK40" s="223"/>
      <c r="KML40" s="223"/>
      <c r="KMM40" s="223"/>
      <c r="KMN40" s="223"/>
      <c r="KMO40" s="223"/>
      <c r="KMP40" s="223"/>
      <c r="KMQ40" s="223"/>
      <c r="KMR40" s="223"/>
      <c r="KMS40" s="223"/>
      <c r="KMT40" s="223"/>
      <c r="KMU40" s="223"/>
      <c r="KMV40" s="223"/>
      <c r="KMW40" s="223"/>
      <c r="KMX40" s="223"/>
      <c r="KMY40" s="223"/>
      <c r="KMZ40" s="223"/>
      <c r="KNA40" s="223"/>
      <c r="KNB40" s="223"/>
      <c r="KNC40" s="223"/>
      <c r="KND40" s="223"/>
      <c r="KNE40" s="223"/>
      <c r="KNF40" s="223"/>
      <c r="KNG40" s="223"/>
      <c r="KNH40" s="223"/>
      <c r="KNI40" s="223"/>
      <c r="KNJ40" s="223"/>
      <c r="KNK40" s="223"/>
      <c r="KNL40" s="223"/>
      <c r="KNM40" s="223"/>
      <c r="KNN40" s="223"/>
      <c r="KNO40" s="223"/>
      <c r="KNP40" s="223"/>
      <c r="KNQ40" s="223"/>
      <c r="KNR40" s="223"/>
      <c r="KNS40" s="223"/>
      <c r="KNT40" s="223"/>
      <c r="KNU40" s="223"/>
      <c r="KNV40" s="223"/>
      <c r="KNW40" s="223"/>
      <c r="KNX40" s="223"/>
      <c r="KNY40" s="223"/>
      <c r="KNZ40" s="223"/>
      <c r="KOA40" s="223"/>
      <c r="KOB40" s="223"/>
      <c r="KOC40" s="223"/>
      <c r="KOD40" s="223"/>
      <c r="KOE40" s="223"/>
      <c r="KOF40" s="223"/>
      <c r="KOG40" s="223"/>
      <c r="KOH40" s="223"/>
      <c r="KOI40" s="223"/>
      <c r="KOJ40" s="223"/>
      <c r="KOK40" s="223"/>
      <c r="KOL40" s="223"/>
      <c r="KOM40" s="223"/>
      <c r="KON40" s="223"/>
      <c r="KOO40" s="223"/>
      <c r="KOP40" s="223"/>
      <c r="KOQ40" s="223"/>
      <c r="KOR40" s="223"/>
      <c r="KOS40" s="223"/>
      <c r="KOT40" s="223"/>
      <c r="KOU40" s="223"/>
      <c r="KOV40" s="223"/>
      <c r="KOW40" s="223"/>
      <c r="KOX40" s="223"/>
      <c r="KOY40" s="223"/>
      <c r="KOZ40" s="223"/>
      <c r="KPA40" s="223"/>
      <c r="KPB40" s="223"/>
      <c r="KPC40" s="223"/>
      <c r="KPD40" s="223"/>
      <c r="KPE40" s="223"/>
      <c r="KPF40" s="223"/>
      <c r="KPG40" s="223"/>
      <c r="KPH40" s="223"/>
      <c r="KPI40" s="223"/>
      <c r="KPJ40" s="223"/>
      <c r="KPK40" s="223"/>
      <c r="KPL40" s="223"/>
      <c r="KPM40" s="223"/>
      <c r="KPN40" s="223"/>
      <c r="KPO40" s="223"/>
      <c r="KPP40" s="223"/>
      <c r="KPQ40" s="223"/>
      <c r="KPR40" s="223"/>
      <c r="KPS40" s="223"/>
      <c r="KPT40" s="223"/>
      <c r="KPU40" s="223"/>
      <c r="KPV40" s="223"/>
      <c r="KPW40" s="223"/>
      <c r="KPX40" s="223"/>
      <c r="KPY40" s="223"/>
      <c r="KPZ40" s="223"/>
      <c r="KQA40" s="223"/>
      <c r="KQB40" s="223"/>
      <c r="KQC40" s="223"/>
      <c r="KQD40" s="223"/>
      <c r="KQE40" s="223"/>
      <c r="KQF40" s="223"/>
      <c r="KQG40" s="223"/>
      <c r="KQH40" s="223"/>
      <c r="KQI40" s="223"/>
      <c r="KQJ40" s="223"/>
      <c r="KQK40" s="223"/>
      <c r="KQL40" s="223"/>
      <c r="KQM40" s="223"/>
      <c r="KQN40" s="223"/>
      <c r="KQO40" s="223"/>
      <c r="KQP40" s="223"/>
      <c r="KQQ40" s="223"/>
      <c r="KQR40" s="223"/>
      <c r="KQS40" s="223"/>
      <c r="KQT40" s="223"/>
      <c r="KQU40" s="223"/>
      <c r="KQV40" s="223"/>
      <c r="KQW40" s="223"/>
      <c r="KQX40" s="223"/>
      <c r="KQY40" s="223"/>
      <c r="KQZ40" s="223"/>
      <c r="KRA40" s="223"/>
      <c r="KRB40" s="223"/>
      <c r="KRC40" s="223"/>
      <c r="KRD40" s="223"/>
      <c r="KRE40" s="223"/>
      <c r="KRF40" s="223"/>
      <c r="KRG40" s="223"/>
      <c r="KRH40" s="223"/>
      <c r="KRI40" s="223"/>
      <c r="KRJ40" s="223"/>
      <c r="KRK40" s="223"/>
      <c r="KRL40" s="223"/>
      <c r="KRM40" s="223"/>
      <c r="KRN40" s="223"/>
      <c r="KRO40" s="223"/>
      <c r="KRP40" s="223"/>
      <c r="KRQ40" s="223"/>
      <c r="KRR40" s="223"/>
      <c r="KRS40" s="223"/>
      <c r="KRT40" s="223"/>
      <c r="KRU40" s="223"/>
      <c r="KRV40" s="223"/>
      <c r="KRW40" s="223"/>
      <c r="KRX40" s="223"/>
      <c r="KRY40" s="223"/>
      <c r="KRZ40" s="223"/>
      <c r="KSA40" s="223"/>
      <c r="KSB40" s="223"/>
      <c r="KSC40" s="223"/>
      <c r="KSD40" s="223"/>
      <c r="KSE40" s="223"/>
      <c r="KSF40" s="223"/>
      <c r="KSG40" s="223"/>
      <c r="KSH40" s="223"/>
      <c r="KSI40" s="223"/>
      <c r="KSJ40" s="223"/>
      <c r="KSK40" s="223"/>
      <c r="KSL40" s="223"/>
      <c r="KSM40" s="223"/>
      <c r="KSN40" s="223"/>
      <c r="KSO40" s="223"/>
      <c r="KSP40" s="223"/>
      <c r="KSQ40" s="223"/>
      <c r="KSR40" s="223"/>
      <c r="KSS40" s="223"/>
      <c r="KST40" s="223"/>
      <c r="KSU40" s="223"/>
      <c r="KSV40" s="223"/>
      <c r="KSW40" s="223"/>
      <c r="KSX40" s="223"/>
      <c r="KSY40" s="223"/>
      <c r="KSZ40" s="223"/>
      <c r="KTA40" s="223"/>
      <c r="KTB40" s="223"/>
      <c r="KTC40" s="223"/>
      <c r="KTD40" s="223"/>
      <c r="KTE40" s="223"/>
      <c r="KTF40" s="223"/>
      <c r="KTG40" s="223"/>
      <c r="KTH40" s="223"/>
      <c r="KTI40" s="223"/>
      <c r="KTJ40" s="223"/>
      <c r="KTK40" s="223"/>
      <c r="KTL40" s="223"/>
      <c r="KTM40" s="223"/>
      <c r="KTN40" s="223"/>
      <c r="KTO40" s="223"/>
      <c r="KTP40" s="223"/>
      <c r="KTQ40" s="223"/>
      <c r="KTR40" s="223"/>
      <c r="KTS40" s="223"/>
      <c r="KTT40" s="223"/>
      <c r="KTU40" s="223"/>
      <c r="KTV40" s="223"/>
      <c r="KTW40" s="223"/>
      <c r="KTX40" s="223"/>
      <c r="KTY40" s="223"/>
      <c r="KTZ40" s="223"/>
      <c r="KUA40" s="223"/>
      <c r="KUB40" s="223"/>
      <c r="KUC40" s="223"/>
      <c r="KUD40" s="223"/>
      <c r="KUE40" s="223"/>
      <c r="KUF40" s="223"/>
      <c r="KUG40" s="223"/>
      <c r="KUH40" s="223"/>
      <c r="KUI40" s="223"/>
      <c r="KUJ40" s="223"/>
      <c r="KUK40" s="223"/>
      <c r="KUL40" s="223"/>
      <c r="KUM40" s="223"/>
      <c r="KUN40" s="223"/>
      <c r="KUO40" s="223"/>
      <c r="KUP40" s="223"/>
      <c r="KUQ40" s="223"/>
      <c r="KUR40" s="223"/>
      <c r="KUS40" s="223"/>
      <c r="KUT40" s="223"/>
      <c r="KUU40" s="223"/>
      <c r="KUV40" s="223"/>
      <c r="KUW40" s="223"/>
      <c r="KUX40" s="223"/>
      <c r="KUY40" s="223"/>
      <c r="KUZ40" s="223"/>
      <c r="KVA40" s="223"/>
      <c r="KVB40" s="223"/>
      <c r="KVC40" s="223"/>
      <c r="KVD40" s="223"/>
      <c r="KVE40" s="223"/>
      <c r="KVF40" s="223"/>
      <c r="KVG40" s="223"/>
      <c r="KVH40" s="223"/>
      <c r="KVI40" s="223"/>
      <c r="KVJ40" s="223"/>
      <c r="KVK40" s="223"/>
      <c r="KVL40" s="223"/>
      <c r="KVM40" s="223"/>
      <c r="KVN40" s="223"/>
      <c r="KVO40" s="223"/>
      <c r="KVP40" s="223"/>
      <c r="KVQ40" s="223"/>
      <c r="KVR40" s="223"/>
      <c r="KVS40" s="223"/>
      <c r="KVT40" s="223"/>
      <c r="KVU40" s="223"/>
      <c r="KVV40" s="223"/>
      <c r="KVW40" s="223"/>
      <c r="KVX40" s="223"/>
      <c r="KVY40" s="223"/>
      <c r="KVZ40" s="223"/>
      <c r="KWA40" s="223"/>
      <c r="KWB40" s="223"/>
      <c r="KWC40" s="223"/>
      <c r="KWD40" s="223"/>
      <c r="KWE40" s="223"/>
      <c r="KWF40" s="223"/>
      <c r="KWG40" s="223"/>
      <c r="KWH40" s="223"/>
      <c r="KWI40" s="223"/>
      <c r="KWJ40" s="223"/>
      <c r="KWK40" s="223"/>
      <c r="KWL40" s="223"/>
      <c r="KWM40" s="223"/>
      <c r="KWN40" s="223"/>
      <c r="KWO40" s="223"/>
      <c r="KWP40" s="223"/>
      <c r="KWQ40" s="223"/>
      <c r="KWR40" s="223"/>
      <c r="KWS40" s="223"/>
      <c r="KWT40" s="223"/>
      <c r="KWU40" s="223"/>
      <c r="KWV40" s="223"/>
      <c r="KWW40" s="223"/>
      <c r="KWX40" s="223"/>
      <c r="KWY40" s="223"/>
      <c r="KWZ40" s="223"/>
      <c r="KXA40" s="223"/>
      <c r="KXB40" s="223"/>
      <c r="KXC40" s="223"/>
      <c r="KXD40" s="223"/>
      <c r="KXE40" s="223"/>
      <c r="KXF40" s="223"/>
      <c r="KXG40" s="223"/>
      <c r="KXH40" s="223"/>
      <c r="KXI40" s="223"/>
      <c r="KXJ40" s="223"/>
      <c r="KXK40" s="223"/>
      <c r="KXL40" s="223"/>
      <c r="KXM40" s="223"/>
      <c r="KXN40" s="223"/>
      <c r="KXO40" s="223"/>
      <c r="KXP40" s="223"/>
      <c r="KXQ40" s="223"/>
      <c r="KXR40" s="223"/>
      <c r="KXS40" s="223"/>
      <c r="KXT40" s="223"/>
      <c r="KXU40" s="223"/>
      <c r="KXV40" s="223"/>
      <c r="KXW40" s="223"/>
      <c r="KXX40" s="223"/>
      <c r="KXY40" s="223"/>
      <c r="KXZ40" s="223"/>
      <c r="KYA40" s="223"/>
      <c r="KYB40" s="223"/>
      <c r="KYC40" s="223"/>
      <c r="KYD40" s="223"/>
      <c r="KYE40" s="223"/>
      <c r="KYF40" s="223"/>
      <c r="KYG40" s="223"/>
      <c r="KYH40" s="223"/>
      <c r="KYI40" s="223"/>
      <c r="KYJ40" s="223"/>
      <c r="KYK40" s="223"/>
      <c r="KYL40" s="223"/>
      <c r="KYM40" s="223"/>
      <c r="KYN40" s="223"/>
      <c r="KYO40" s="223"/>
      <c r="KYP40" s="223"/>
      <c r="KYQ40" s="223"/>
      <c r="KYR40" s="223"/>
      <c r="KYS40" s="223"/>
      <c r="KYT40" s="223"/>
      <c r="KYU40" s="223"/>
      <c r="KYV40" s="223"/>
      <c r="KYW40" s="223"/>
      <c r="KYX40" s="223"/>
      <c r="KYY40" s="223"/>
      <c r="KYZ40" s="223"/>
      <c r="KZA40" s="223"/>
      <c r="KZB40" s="223"/>
      <c r="KZC40" s="223"/>
      <c r="KZD40" s="223"/>
      <c r="KZE40" s="223"/>
      <c r="KZF40" s="223"/>
      <c r="KZG40" s="223"/>
      <c r="KZH40" s="223"/>
      <c r="KZI40" s="223"/>
      <c r="KZJ40" s="223"/>
      <c r="KZK40" s="223"/>
      <c r="KZL40" s="223"/>
      <c r="KZM40" s="223"/>
      <c r="KZN40" s="223"/>
      <c r="KZO40" s="223"/>
      <c r="KZP40" s="223"/>
      <c r="KZQ40" s="223"/>
      <c r="KZR40" s="223"/>
      <c r="KZS40" s="223"/>
      <c r="KZT40" s="223"/>
      <c r="KZU40" s="223"/>
      <c r="KZV40" s="223"/>
      <c r="KZW40" s="223"/>
      <c r="KZX40" s="223"/>
      <c r="KZY40" s="223"/>
      <c r="KZZ40" s="223"/>
      <c r="LAA40" s="223"/>
      <c r="LAB40" s="223"/>
      <c r="LAC40" s="223"/>
      <c r="LAD40" s="223"/>
      <c r="LAE40" s="223"/>
      <c r="LAF40" s="223"/>
      <c r="LAG40" s="223"/>
      <c r="LAH40" s="223"/>
      <c r="LAI40" s="223"/>
      <c r="LAJ40" s="223"/>
      <c r="LAK40" s="223"/>
      <c r="LAL40" s="223"/>
      <c r="LAM40" s="223"/>
      <c r="LAN40" s="223"/>
      <c r="LAO40" s="223"/>
      <c r="LAP40" s="223"/>
      <c r="LAQ40" s="223"/>
      <c r="LAR40" s="223"/>
      <c r="LAS40" s="223"/>
      <c r="LAT40" s="223"/>
      <c r="LAU40" s="223"/>
      <c r="LAV40" s="223"/>
      <c r="LAW40" s="223"/>
      <c r="LAX40" s="223"/>
      <c r="LAY40" s="223"/>
      <c r="LAZ40" s="223"/>
      <c r="LBA40" s="223"/>
      <c r="LBB40" s="223"/>
      <c r="LBC40" s="223"/>
      <c r="LBD40" s="223"/>
      <c r="LBE40" s="223"/>
      <c r="LBF40" s="223"/>
      <c r="LBG40" s="223"/>
      <c r="LBH40" s="223"/>
      <c r="LBI40" s="223"/>
      <c r="LBJ40" s="223"/>
      <c r="LBK40" s="223"/>
      <c r="LBL40" s="223"/>
      <c r="LBM40" s="223"/>
      <c r="LBN40" s="223"/>
      <c r="LBO40" s="223"/>
      <c r="LBP40" s="223"/>
      <c r="LBQ40" s="223"/>
      <c r="LBR40" s="223"/>
      <c r="LBS40" s="223"/>
      <c r="LBT40" s="223"/>
      <c r="LBU40" s="223"/>
      <c r="LBV40" s="223"/>
      <c r="LBW40" s="223"/>
      <c r="LBX40" s="223"/>
      <c r="LBY40" s="223"/>
      <c r="LBZ40" s="223"/>
      <c r="LCA40" s="223"/>
      <c r="LCB40" s="223"/>
      <c r="LCC40" s="223"/>
      <c r="LCD40" s="223"/>
      <c r="LCE40" s="223"/>
      <c r="LCF40" s="223"/>
      <c r="LCG40" s="223"/>
      <c r="LCH40" s="223"/>
      <c r="LCI40" s="223"/>
      <c r="LCJ40" s="223"/>
      <c r="LCK40" s="223"/>
      <c r="LCL40" s="223"/>
      <c r="LCM40" s="223"/>
      <c r="LCN40" s="223"/>
      <c r="LCO40" s="223"/>
      <c r="LCP40" s="223"/>
      <c r="LCQ40" s="223"/>
      <c r="LCR40" s="223"/>
      <c r="LCS40" s="223"/>
      <c r="LCT40" s="223"/>
      <c r="LCU40" s="223"/>
      <c r="LCV40" s="223"/>
      <c r="LCW40" s="223"/>
      <c r="LCX40" s="223"/>
      <c r="LCY40" s="223"/>
      <c r="LCZ40" s="223"/>
      <c r="LDA40" s="223"/>
      <c r="LDB40" s="223"/>
      <c r="LDC40" s="223"/>
      <c r="LDD40" s="223"/>
      <c r="LDE40" s="223"/>
      <c r="LDF40" s="223"/>
      <c r="LDG40" s="223"/>
      <c r="LDH40" s="223"/>
      <c r="LDI40" s="223"/>
      <c r="LDJ40" s="223"/>
      <c r="LDK40" s="223"/>
      <c r="LDL40" s="223"/>
      <c r="LDM40" s="223"/>
      <c r="LDN40" s="223"/>
      <c r="LDO40" s="223"/>
      <c r="LDP40" s="223"/>
      <c r="LDQ40" s="223"/>
      <c r="LDR40" s="223"/>
      <c r="LDS40" s="223"/>
      <c r="LDT40" s="223"/>
      <c r="LDU40" s="223"/>
      <c r="LDV40" s="223"/>
      <c r="LDW40" s="223"/>
      <c r="LDX40" s="223"/>
      <c r="LDY40" s="223"/>
      <c r="LDZ40" s="223"/>
      <c r="LEA40" s="223"/>
      <c r="LEB40" s="223"/>
      <c r="LEC40" s="223"/>
      <c r="LED40" s="223"/>
      <c r="LEE40" s="223"/>
      <c r="LEF40" s="223"/>
      <c r="LEG40" s="223"/>
      <c r="LEH40" s="223"/>
      <c r="LEI40" s="223"/>
      <c r="LEJ40" s="223"/>
      <c r="LEK40" s="223"/>
      <c r="LEL40" s="223"/>
      <c r="LEM40" s="223"/>
      <c r="LEN40" s="223"/>
      <c r="LEO40" s="223"/>
      <c r="LEP40" s="223"/>
      <c r="LEQ40" s="223"/>
      <c r="LER40" s="223"/>
      <c r="LES40" s="223"/>
      <c r="LET40" s="223"/>
      <c r="LEU40" s="223"/>
      <c r="LEV40" s="223"/>
      <c r="LEW40" s="223"/>
      <c r="LEX40" s="223"/>
      <c r="LEY40" s="223"/>
      <c r="LEZ40" s="223"/>
      <c r="LFA40" s="223"/>
      <c r="LFB40" s="223"/>
      <c r="LFC40" s="223"/>
      <c r="LFD40" s="223"/>
      <c r="LFE40" s="223"/>
      <c r="LFF40" s="223"/>
      <c r="LFG40" s="223"/>
      <c r="LFH40" s="223"/>
      <c r="LFI40" s="223"/>
      <c r="LFJ40" s="223"/>
      <c r="LFK40" s="223"/>
      <c r="LFL40" s="223"/>
      <c r="LFM40" s="223"/>
      <c r="LFN40" s="223"/>
      <c r="LFO40" s="223"/>
      <c r="LFP40" s="223"/>
      <c r="LFQ40" s="223"/>
      <c r="LFR40" s="223"/>
      <c r="LFS40" s="223"/>
      <c r="LFT40" s="223"/>
      <c r="LFU40" s="223"/>
      <c r="LFV40" s="223"/>
      <c r="LFW40" s="223"/>
      <c r="LFX40" s="223"/>
      <c r="LFY40" s="223"/>
      <c r="LFZ40" s="223"/>
      <c r="LGA40" s="223"/>
      <c r="LGB40" s="223"/>
      <c r="LGC40" s="223"/>
      <c r="LGD40" s="223"/>
      <c r="LGE40" s="223"/>
      <c r="LGF40" s="223"/>
      <c r="LGG40" s="223"/>
      <c r="LGH40" s="223"/>
      <c r="LGI40" s="223"/>
      <c r="LGJ40" s="223"/>
      <c r="LGK40" s="223"/>
      <c r="LGL40" s="223"/>
      <c r="LGM40" s="223"/>
      <c r="LGN40" s="223"/>
      <c r="LGO40" s="223"/>
      <c r="LGP40" s="223"/>
      <c r="LGQ40" s="223"/>
      <c r="LGR40" s="223"/>
      <c r="LGS40" s="223"/>
      <c r="LGT40" s="223"/>
      <c r="LGU40" s="223"/>
      <c r="LGV40" s="223"/>
      <c r="LGW40" s="223"/>
      <c r="LGX40" s="223"/>
      <c r="LGY40" s="223"/>
      <c r="LGZ40" s="223"/>
      <c r="LHA40" s="223"/>
      <c r="LHB40" s="223"/>
      <c r="LHC40" s="223"/>
      <c r="LHD40" s="223"/>
      <c r="LHE40" s="223"/>
      <c r="LHF40" s="223"/>
      <c r="LHG40" s="223"/>
      <c r="LHH40" s="223"/>
      <c r="LHI40" s="223"/>
      <c r="LHJ40" s="223"/>
      <c r="LHK40" s="223"/>
      <c r="LHL40" s="223"/>
      <c r="LHM40" s="223"/>
      <c r="LHN40" s="223"/>
      <c r="LHO40" s="223"/>
      <c r="LHP40" s="223"/>
      <c r="LHQ40" s="223"/>
      <c r="LHR40" s="223"/>
      <c r="LHS40" s="223"/>
      <c r="LHT40" s="223"/>
      <c r="LHU40" s="223"/>
      <c r="LHV40" s="223"/>
      <c r="LHW40" s="223"/>
      <c r="LHX40" s="223"/>
      <c r="LHY40" s="223"/>
      <c r="LHZ40" s="223"/>
      <c r="LIA40" s="223"/>
      <c r="LIB40" s="223"/>
      <c r="LIC40" s="223"/>
      <c r="LID40" s="223"/>
      <c r="LIE40" s="223"/>
      <c r="LIF40" s="223"/>
      <c r="LIG40" s="223"/>
      <c r="LIH40" s="223"/>
      <c r="LII40" s="223"/>
      <c r="LIJ40" s="223"/>
      <c r="LIK40" s="223"/>
      <c r="LIL40" s="223"/>
      <c r="LIM40" s="223"/>
      <c r="LIN40" s="223"/>
      <c r="LIO40" s="223"/>
      <c r="LIP40" s="223"/>
      <c r="LIQ40" s="223"/>
      <c r="LIR40" s="223"/>
      <c r="LIS40" s="223"/>
      <c r="LIT40" s="223"/>
      <c r="LIU40" s="223"/>
      <c r="LIV40" s="223"/>
      <c r="LIW40" s="223"/>
      <c r="LIX40" s="223"/>
      <c r="LIY40" s="223"/>
      <c r="LIZ40" s="223"/>
      <c r="LJA40" s="223"/>
      <c r="LJB40" s="223"/>
      <c r="LJC40" s="223"/>
      <c r="LJD40" s="223"/>
      <c r="LJE40" s="223"/>
      <c r="LJF40" s="223"/>
      <c r="LJG40" s="223"/>
      <c r="LJH40" s="223"/>
      <c r="LJI40" s="223"/>
      <c r="LJJ40" s="223"/>
      <c r="LJK40" s="223"/>
      <c r="LJL40" s="223"/>
      <c r="LJM40" s="223"/>
      <c r="LJN40" s="223"/>
      <c r="LJO40" s="223"/>
      <c r="LJP40" s="223"/>
      <c r="LJQ40" s="223"/>
      <c r="LJR40" s="223"/>
      <c r="LJS40" s="223"/>
      <c r="LJT40" s="223"/>
      <c r="LJU40" s="223"/>
      <c r="LJV40" s="223"/>
      <c r="LJW40" s="223"/>
      <c r="LJX40" s="223"/>
      <c r="LJY40" s="223"/>
      <c r="LJZ40" s="223"/>
      <c r="LKA40" s="223"/>
      <c r="LKB40" s="223"/>
      <c r="LKC40" s="223"/>
      <c r="LKD40" s="223"/>
      <c r="LKE40" s="223"/>
      <c r="LKF40" s="223"/>
      <c r="LKG40" s="223"/>
      <c r="LKH40" s="223"/>
      <c r="LKI40" s="223"/>
      <c r="LKJ40" s="223"/>
      <c r="LKK40" s="223"/>
      <c r="LKL40" s="223"/>
      <c r="LKM40" s="223"/>
      <c r="LKN40" s="223"/>
      <c r="LKO40" s="223"/>
      <c r="LKP40" s="223"/>
      <c r="LKQ40" s="223"/>
      <c r="LKR40" s="223"/>
      <c r="LKS40" s="223"/>
      <c r="LKT40" s="223"/>
      <c r="LKU40" s="223"/>
      <c r="LKV40" s="223"/>
      <c r="LKW40" s="223"/>
      <c r="LKX40" s="223"/>
      <c r="LKY40" s="223"/>
      <c r="LKZ40" s="223"/>
      <c r="LLA40" s="223"/>
      <c r="LLB40" s="223"/>
      <c r="LLC40" s="223"/>
      <c r="LLD40" s="223"/>
      <c r="LLE40" s="223"/>
      <c r="LLF40" s="223"/>
      <c r="LLG40" s="223"/>
      <c r="LLH40" s="223"/>
      <c r="LLI40" s="223"/>
      <c r="LLJ40" s="223"/>
      <c r="LLK40" s="223"/>
      <c r="LLL40" s="223"/>
      <c r="LLM40" s="223"/>
      <c r="LLN40" s="223"/>
      <c r="LLO40" s="223"/>
      <c r="LLP40" s="223"/>
      <c r="LLQ40" s="223"/>
      <c r="LLR40" s="223"/>
      <c r="LLS40" s="223"/>
      <c r="LLT40" s="223"/>
      <c r="LLU40" s="223"/>
      <c r="LLV40" s="223"/>
      <c r="LLW40" s="223"/>
      <c r="LLX40" s="223"/>
      <c r="LLY40" s="223"/>
      <c r="LLZ40" s="223"/>
      <c r="LMA40" s="223"/>
      <c r="LMB40" s="223"/>
      <c r="LMC40" s="223"/>
      <c r="LMD40" s="223"/>
      <c r="LME40" s="223"/>
      <c r="LMF40" s="223"/>
      <c r="LMG40" s="223"/>
      <c r="LMH40" s="223"/>
      <c r="LMI40" s="223"/>
      <c r="LMJ40" s="223"/>
      <c r="LMK40" s="223"/>
      <c r="LML40" s="223"/>
      <c r="LMM40" s="223"/>
      <c r="LMN40" s="223"/>
      <c r="LMO40" s="223"/>
      <c r="LMP40" s="223"/>
      <c r="LMQ40" s="223"/>
      <c r="LMR40" s="223"/>
      <c r="LMS40" s="223"/>
      <c r="LMT40" s="223"/>
      <c r="LMU40" s="223"/>
      <c r="LMV40" s="223"/>
      <c r="LMW40" s="223"/>
      <c r="LMX40" s="223"/>
      <c r="LMY40" s="223"/>
      <c r="LMZ40" s="223"/>
      <c r="LNA40" s="223"/>
      <c r="LNB40" s="223"/>
      <c r="LNC40" s="223"/>
      <c r="LND40" s="223"/>
      <c r="LNE40" s="223"/>
      <c r="LNF40" s="223"/>
      <c r="LNG40" s="223"/>
      <c r="LNH40" s="223"/>
      <c r="LNI40" s="223"/>
      <c r="LNJ40" s="223"/>
      <c r="LNK40" s="223"/>
      <c r="LNL40" s="223"/>
      <c r="LNM40" s="223"/>
      <c r="LNN40" s="223"/>
      <c r="LNO40" s="223"/>
      <c r="LNP40" s="223"/>
      <c r="LNQ40" s="223"/>
      <c r="LNR40" s="223"/>
      <c r="LNS40" s="223"/>
      <c r="LNT40" s="223"/>
      <c r="LNU40" s="223"/>
      <c r="LNV40" s="223"/>
      <c r="LNW40" s="223"/>
      <c r="LNX40" s="223"/>
      <c r="LNY40" s="223"/>
      <c r="LNZ40" s="223"/>
      <c r="LOA40" s="223"/>
      <c r="LOB40" s="223"/>
      <c r="LOC40" s="223"/>
      <c r="LOD40" s="223"/>
      <c r="LOE40" s="223"/>
      <c r="LOF40" s="223"/>
      <c r="LOG40" s="223"/>
      <c r="LOH40" s="223"/>
      <c r="LOI40" s="223"/>
      <c r="LOJ40" s="223"/>
      <c r="LOK40" s="223"/>
      <c r="LOL40" s="223"/>
      <c r="LOM40" s="223"/>
      <c r="LON40" s="223"/>
      <c r="LOO40" s="223"/>
      <c r="LOP40" s="223"/>
      <c r="LOQ40" s="223"/>
      <c r="LOR40" s="223"/>
      <c r="LOS40" s="223"/>
      <c r="LOT40" s="223"/>
      <c r="LOU40" s="223"/>
      <c r="LOV40" s="223"/>
      <c r="LOW40" s="223"/>
      <c r="LOX40" s="223"/>
      <c r="LOY40" s="223"/>
      <c r="LOZ40" s="223"/>
      <c r="LPA40" s="223"/>
      <c r="LPB40" s="223"/>
      <c r="LPC40" s="223"/>
      <c r="LPD40" s="223"/>
      <c r="LPE40" s="223"/>
      <c r="LPF40" s="223"/>
      <c r="LPG40" s="223"/>
      <c r="LPH40" s="223"/>
      <c r="LPI40" s="223"/>
      <c r="LPJ40" s="223"/>
      <c r="LPK40" s="223"/>
      <c r="LPL40" s="223"/>
      <c r="LPM40" s="223"/>
      <c r="LPN40" s="223"/>
      <c r="LPO40" s="223"/>
      <c r="LPP40" s="223"/>
      <c r="LPQ40" s="223"/>
      <c r="LPR40" s="223"/>
      <c r="LPS40" s="223"/>
      <c r="LPT40" s="223"/>
      <c r="LPU40" s="223"/>
      <c r="LPV40" s="223"/>
      <c r="LPW40" s="223"/>
      <c r="LPX40" s="223"/>
      <c r="LPY40" s="223"/>
      <c r="LPZ40" s="223"/>
      <c r="LQA40" s="223"/>
      <c r="LQB40" s="223"/>
      <c r="LQC40" s="223"/>
      <c r="LQD40" s="223"/>
      <c r="LQE40" s="223"/>
      <c r="LQF40" s="223"/>
      <c r="LQG40" s="223"/>
      <c r="LQH40" s="223"/>
      <c r="LQI40" s="223"/>
      <c r="LQJ40" s="223"/>
      <c r="LQK40" s="223"/>
      <c r="LQL40" s="223"/>
      <c r="LQM40" s="223"/>
      <c r="LQN40" s="223"/>
      <c r="LQO40" s="223"/>
      <c r="LQP40" s="223"/>
      <c r="LQQ40" s="223"/>
      <c r="LQR40" s="223"/>
      <c r="LQS40" s="223"/>
      <c r="LQT40" s="223"/>
      <c r="LQU40" s="223"/>
      <c r="LQV40" s="223"/>
      <c r="LQW40" s="223"/>
      <c r="LQX40" s="223"/>
      <c r="LQY40" s="223"/>
      <c r="LQZ40" s="223"/>
      <c r="LRA40" s="223"/>
      <c r="LRB40" s="223"/>
      <c r="LRC40" s="223"/>
      <c r="LRD40" s="223"/>
      <c r="LRE40" s="223"/>
      <c r="LRF40" s="223"/>
      <c r="LRG40" s="223"/>
      <c r="LRH40" s="223"/>
      <c r="LRI40" s="223"/>
      <c r="LRJ40" s="223"/>
      <c r="LRK40" s="223"/>
      <c r="LRL40" s="223"/>
      <c r="LRM40" s="223"/>
      <c r="LRN40" s="223"/>
      <c r="LRO40" s="223"/>
      <c r="LRP40" s="223"/>
      <c r="LRQ40" s="223"/>
      <c r="LRR40" s="223"/>
      <c r="LRS40" s="223"/>
      <c r="LRT40" s="223"/>
      <c r="LRU40" s="223"/>
      <c r="LRV40" s="223"/>
      <c r="LRW40" s="223"/>
      <c r="LRX40" s="223"/>
      <c r="LRY40" s="223"/>
      <c r="LRZ40" s="223"/>
      <c r="LSA40" s="223"/>
      <c r="LSB40" s="223"/>
      <c r="LSC40" s="223"/>
      <c r="LSD40" s="223"/>
      <c r="LSE40" s="223"/>
      <c r="LSF40" s="223"/>
      <c r="LSG40" s="223"/>
      <c r="LSH40" s="223"/>
      <c r="LSI40" s="223"/>
      <c r="LSJ40" s="223"/>
      <c r="LSK40" s="223"/>
      <c r="LSL40" s="223"/>
      <c r="LSM40" s="223"/>
      <c r="LSN40" s="223"/>
      <c r="LSO40" s="223"/>
      <c r="LSP40" s="223"/>
      <c r="LSQ40" s="223"/>
      <c r="LSR40" s="223"/>
      <c r="LSS40" s="223"/>
      <c r="LST40" s="223"/>
      <c r="LSU40" s="223"/>
      <c r="LSV40" s="223"/>
      <c r="LSW40" s="223"/>
      <c r="LSX40" s="223"/>
      <c r="LSY40" s="223"/>
      <c r="LSZ40" s="223"/>
      <c r="LTA40" s="223"/>
      <c r="LTB40" s="223"/>
      <c r="LTC40" s="223"/>
      <c r="LTD40" s="223"/>
      <c r="LTE40" s="223"/>
      <c r="LTF40" s="223"/>
      <c r="LTG40" s="223"/>
      <c r="LTH40" s="223"/>
      <c r="LTI40" s="223"/>
      <c r="LTJ40" s="223"/>
      <c r="LTK40" s="223"/>
      <c r="LTL40" s="223"/>
      <c r="LTM40" s="223"/>
      <c r="LTN40" s="223"/>
      <c r="LTO40" s="223"/>
      <c r="LTP40" s="223"/>
      <c r="LTQ40" s="223"/>
      <c r="LTR40" s="223"/>
      <c r="LTS40" s="223"/>
      <c r="LTT40" s="223"/>
      <c r="LTU40" s="223"/>
      <c r="LTV40" s="223"/>
      <c r="LTW40" s="223"/>
      <c r="LTX40" s="223"/>
      <c r="LTY40" s="223"/>
      <c r="LTZ40" s="223"/>
      <c r="LUA40" s="223"/>
      <c r="LUB40" s="223"/>
      <c r="LUC40" s="223"/>
      <c r="LUD40" s="223"/>
      <c r="LUE40" s="223"/>
      <c r="LUF40" s="223"/>
      <c r="LUG40" s="223"/>
      <c r="LUH40" s="223"/>
      <c r="LUI40" s="223"/>
      <c r="LUJ40" s="223"/>
      <c r="LUK40" s="223"/>
      <c r="LUL40" s="223"/>
      <c r="LUM40" s="223"/>
      <c r="LUN40" s="223"/>
      <c r="LUO40" s="223"/>
      <c r="LUP40" s="223"/>
      <c r="LUQ40" s="223"/>
      <c r="LUR40" s="223"/>
      <c r="LUS40" s="223"/>
      <c r="LUT40" s="223"/>
      <c r="LUU40" s="223"/>
      <c r="LUV40" s="223"/>
      <c r="LUW40" s="223"/>
      <c r="LUX40" s="223"/>
      <c r="LUY40" s="223"/>
      <c r="LUZ40" s="223"/>
      <c r="LVA40" s="223"/>
      <c r="LVB40" s="223"/>
      <c r="LVC40" s="223"/>
      <c r="LVD40" s="223"/>
      <c r="LVE40" s="223"/>
      <c r="LVF40" s="223"/>
      <c r="LVG40" s="223"/>
      <c r="LVH40" s="223"/>
      <c r="LVI40" s="223"/>
      <c r="LVJ40" s="223"/>
      <c r="LVK40" s="223"/>
      <c r="LVL40" s="223"/>
      <c r="LVM40" s="223"/>
      <c r="LVN40" s="223"/>
      <c r="LVO40" s="223"/>
      <c r="LVP40" s="223"/>
      <c r="LVQ40" s="223"/>
      <c r="LVR40" s="223"/>
      <c r="LVS40" s="223"/>
      <c r="LVT40" s="223"/>
      <c r="LVU40" s="223"/>
      <c r="LVV40" s="223"/>
      <c r="LVW40" s="223"/>
      <c r="LVX40" s="223"/>
      <c r="LVY40" s="223"/>
      <c r="LVZ40" s="223"/>
      <c r="LWA40" s="223"/>
      <c r="LWB40" s="223"/>
      <c r="LWC40" s="223"/>
      <c r="LWD40" s="223"/>
      <c r="LWE40" s="223"/>
      <c r="LWF40" s="223"/>
      <c r="LWG40" s="223"/>
      <c r="LWH40" s="223"/>
      <c r="LWI40" s="223"/>
      <c r="LWJ40" s="223"/>
      <c r="LWK40" s="223"/>
      <c r="LWL40" s="223"/>
      <c r="LWM40" s="223"/>
      <c r="LWN40" s="223"/>
      <c r="LWO40" s="223"/>
      <c r="LWP40" s="223"/>
      <c r="LWQ40" s="223"/>
      <c r="LWR40" s="223"/>
      <c r="LWS40" s="223"/>
      <c r="LWT40" s="223"/>
      <c r="LWU40" s="223"/>
      <c r="LWV40" s="223"/>
      <c r="LWW40" s="223"/>
      <c r="LWX40" s="223"/>
      <c r="LWY40" s="223"/>
      <c r="LWZ40" s="223"/>
      <c r="LXA40" s="223"/>
      <c r="LXB40" s="223"/>
      <c r="LXC40" s="223"/>
      <c r="LXD40" s="223"/>
      <c r="LXE40" s="223"/>
      <c r="LXF40" s="223"/>
      <c r="LXG40" s="223"/>
      <c r="LXH40" s="223"/>
      <c r="LXI40" s="223"/>
      <c r="LXJ40" s="223"/>
      <c r="LXK40" s="223"/>
      <c r="LXL40" s="223"/>
      <c r="LXM40" s="223"/>
      <c r="LXN40" s="223"/>
      <c r="LXO40" s="223"/>
      <c r="LXP40" s="223"/>
      <c r="LXQ40" s="223"/>
      <c r="LXR40" s="223"/>
      <c r="LXS40" s="223"/>
      <c r="LXT40" s="223"/>
      <c r="LXU40" s="223"/>
      <c r="LXV40" s="223"/>
      <c r="LXW40" s="223"/>
      <c r="LXX40" s="223"/>
      <c r="LXY40" s="223"/>
      <c r="LXZ40" s="223"/>
      <c r="LYA40" s="223"/>
      <c r="LYB40" s="223"/>
      <c r="LYC40" s="223"/>
      <c r="LYD40" s="223"/>
      <c r="LYE40" s="223"/>
      <c r="LYF40" s="223"/>
      <c r="LYG40" s="223"/>
      <c r="LYH40" s="223"/>
      <c r="LYI40" s="223"/>
      <c r="LYJ40" s="223"/>
      <c r="LYK40" s="223"/>
      <c r="LYL40" s="223"/>
      <c r="LYM40" s="223"/>
      <c r="LYN40" s="223"/>
      <c r="LYO40" s="223"/>
      <c r="LYP40" s="223"/>
      <c r="LYQ40" s="223"/>
      <c r="LYR40" s="223"/>
      <c r="LYS40" s="223"/>
      <c r="LYT40" s="223"/>
      <c r="LYU40" s="223"/>
      <c r="LYV40" s="223"/>
      <c r="LYW40" s="223"/>
      <c r="LYX40" s="223"/>
      <c r="LYY40" s="223"/>
      <c r="LYZ40" s="223"/>
      <c r="LZA40" s="223"/>
      <c r="LZB40" s="223"/>
      <c r="LZC40" s="223"/>
      <c r="LZD40" s="223"/>
      <c r="LZE40" s="223"/>
      <c r="LZF40" s="223"/>
      <c r="LZG40" s="223"/>
      <c r="LZH40" s="223"/>
      <c r="LZI40" s="223"/>
      <c r="LZJ40" s="223"/>
      <c r="LZK40" s="223"/>
      <c r="LZL40" s="223"/>
      <c r="LZM40" s="223"/>
      <c r="LZN40" s="223"/>
      <c r="LZO40" s="223"/>
      <c r="LZP40" s="223"/>
      <c r="LZQ40" s="223"/>
      <c r="LZR40" s="223"/>
      <c r="LZS40" s="223"/>
      <c r="LZT40" s="223"/>
      <c r="LZU40" s="223"/>
      <c r="LZV40" s="223"/>
      <c r="LZW40" s="223"/>
      <c r="LZX40" s="223"/>
      <c r="LZY40" s="223"/>
      <c r="LZZ40" s="223"/>
      <c r="MAA40" s="223"/>
      <c r="MAB40" s="223"/>
      <c r="MAC40" s="223"/>
      <c r="MAD40" s="223"/>
      <c r="MAE40" s="223"/>
      <c r="MAF40" s="223"/>
      <c r="MAG40" s="223"/>
      <c r="MAH40" s="223"/>
      <c r="MAI40" s="223"/>
      <c r="MAJ40" s="223"/>
      <c r="MAK40" s="223"/>
      <c r="MAL40" s="223"/>
      <c r="MAM40" s="223"/>
      <c r="MAN40" s="223"/>
      <c r="MAO40" s="223"/>
      <c r="MAP40" s="223"/>
      <c r="MAQ40" s="223"/>
      <c r="MAR40" s="223"/>
      <c r="MAS40" s="223"/>
      <c r="MAT40" s="223"/>
      <c r="MAU40" s="223"/>
      <c r="MAV40" s="223"/>
      <c r="MAW40" s="223"/>
      <c r="MAX40" s="223"/>
      <c r="MAY40" s="223"/>
      <c r="MAZ40" s="223"/>
      <c r="MBA40" s="223"/>
      <c r="MBB40" s="223"/>
      <c r="MBC40" s="223"/>
      <c r="MBD40" s="223"/>
      <c r="MBE40" s="223"/>
      <c r="MBF40" s="223"/>
      <c r="MBG40" s="223"/>
      <c r="MBH40" s="223"/>
      <c r="MBI40" s="223"/>
      <c r="MBJ40" s="223"/>
      <c r="MBK40" s="223"/>
      <c r="MBL40" s="223"/>
      <c r="MBM40" s="223"/>
      <c r="MBN40" s="223"/>
      <c r="MBO40" s="223"/>
      <c r="MBP40" s="223"/>
      <c r="MBQ40" s="223"/>
      <c r="MBR40" s="223"/>
      <c r="MBS40" s="223"/>
      <c r="MBT40" s="223"/>
      <c r="MBU40" s="223"/>
      <c r="MBV40" s="223"/>
      <c r="MBW40" s="223"/>
      <c r="MBX40" s="223"/>
      <c r="MBY40" s="223"/>
      <c r="MBZ40" s="223"/>
      <c r="MCA40" s="223"/>
      <c r="MCB40" s="223"/>
      <c r="MCC40" s="223"/>
      <c r="MCD40" s="223"/>
      <c r="MCE40" s="223"/>
      <c r="MCF40" s="223"/>
      <c r="MCG40" s="223"/>
      <c r="MCH40" s="223"/>
      <c r="MCI40" s="223"/>
      <c r="MCJ40" s="223"/>
      <c r="MCK40" s="223"/>
      <c r="MCL40" s="223"/>
      <c r="MCM40" s="223"/>
      <c r="MCN40" s="223"/>
      <c r="MCO40" s="223"/>
      <c r="MCP40" s="223"/>
      <c r="MCQ40" s="223"/>
      <c r="MCR40" s="223"/>
      <c r="MCS40" s="223"/>
      <c r="MCT40" s="223"/>
      <c r="MCU40" s="223"/>
      <c r="MCV40" s="223"/>
      <c r="MCW40" s="223"/>
      <c r="MCX40" s="223"/>
      <c r="MCY40" s="223"/>
      <c r="MCZ40" s="223"/>
      <c r="MDA40" s="223"/>
      <c r="MDB40" s="223"/>
      <c r="MDC40" s="223"/>
      <c r="MDD40" s="223"/>
      <c r="MDE40" s="223"/>
      <c r="MDF40" s="223"/>
      <c r="MDG40" s="223"/>
      <c r="MDH40" s="223"/>
      <c r="MDI40" s="223"/>
      <c r="MDJ40" s="223"/>
      <c r="MDK40" s="223"/>
      <c r="MDL40" s="223"/>
      <c r="MDM40" s="223"/>
      <c r="MDN40" s="223"/>
      <c r="MDO40" s="223"/>
      <c r="MDP40" s="223"/>
      <c r="MDQ40" s="223"/>
      <c r="MDR40" s="223"/>
      <c r="MDS40" s="223"/>
      <c r="MDT40" s="223"/>
      <c r="MDU40" s="223"/>
      <c r="MDV40" s="223"/>
      <c r="MDW40" s="223"/>
      <c r="MDX40" s="223"/>
      <c r="MDY40" s="223"/>
      <c r="MDZ40" s="223"/>
      <c r="MEA40" s="223"/>
      <c r="MEB40" s="223"/>
      <c r="MEC40" s="223"/>
      <c r="MED40" s="223"/>
      <c r="MEE40" s="223"/>
      <c r="MEF40" s="223"/>
      <c r="MEG40" s="223"/>
      <c r="MEH40" s="223"/>
      <c r="MEI40" s="223"/>
      <c r="MEJ40" s="223"/>
      <c r="MEK40" s="223"/>
      <c r="MEL40" s="223"/>
      <c r="MEM40" s="223"/>
      <c r="MEN40" s="223"/>
      <c r="MEO40" s="223"/>
      <c r="MEP40" s="223"/>
      <c r="MEQ40" s="223"/>
      <c r="MER40" s="223"/>
      <c r="MES40" s="223"/>
      <c r="MET40" s="223"/>
      <c r="MEU40" s="223"/>
      <c r="MEV40" s="223"/>
      <c r="MEW40" s="223"/>
      <c r="MEX40" s="223"/>
      <c r="MEY40" s="223"/>
      <c r="MEZ40" s="223"/>
      <c r="MFA40" s="223"/>
      <c r="MFB40" s="223"/>
      <c r="MFC40" s="223"/>
      <c r="MFD40" s="223"/>
      <c r="MFE40" s="223"/>
      <c r="MFF40" s="223"/>
      <c r="MFG40" s="223"/>
      <c r="MFH40" s="223"/>
      <c r="MFI40" s="223"/>
      <c r="MFJ40" s="223"/>
      <c r="MFK40" s="223"/>
      <c r="MFL40" s="223"/>
      <c r="MFM40" s="223"/>
      <c r="MFN40" s="223"/>
      <c r="MFO40" s="223"/>
      <c r="MFP40" s="223"/>
      <c r="MFQ40" s="223"/>
      <c r="MFR40" s="223"/>
      <c r="MFS40" s="223"/>
      <c r="MFT40" s="223"/>
      <c r="MFU40" s="223"/>
      <c r="MFV40" s="223"/>
      <c r="MFW40" s="223"/>
      <c r="MFX40" s="223"/>
      <c r="MFY40" s="223"/>
      <c r="MFZ40" s="223"/>
      <c r="MGA40" s="223"/>
      <c r="MGB40" s="223"/>
      <c r="MGC40" s="223"/>
      <c r="MGD40" s="223"/>
      <c r="MGE40" s="223"/>
      <c r="MGF40" s="223"/>
      <c r="MGG40" s="223"/>
      <c r="MGH40" s="223"/>
      <c r="MGI40" s="223"/>
      <c r="MGJ40" s="223"/>
      <c r="MGK40" s="223"/>
      <c r="MGL40" s="223"/>
      <c r="MGM40" s="223"/>
      <c r="MGN40" s="223"/>
      <c r="MGO40" s="223"/>
      <c r="MGP40" s="223"/>
      <c r="MGQ40" s="223"/>
      <c r="MGR40" s="223"/>
      <c r="MGS40" s="223"/>
      <c r="MGT40" s="223"/>
      <c r="MGU40" s="223"/>
      <c r="MGV40" s="223"/>
      <c r="MGW40" s="223"/>
      <c r="MGX40" s="223"/>
      <c r="MGY40" s="223"/>
      <c r="MGZ40" s="223"/>
      <c r="MHA40" s="223"/>
      <c r="MHB40" s="223"/>
      <c r="MHC40" s="223"/>
      <c r="MHD40" s="223"/>
      <c r="MHE40" s="223"/>
      <c r="MHF40" s="223"/>
      <c r="MHG40" s="223"/>
      <c r="MHH40" s="223"/>
      <c r="MHI40" s="223"/>
      <c r="MHJ40" s="223"/>
      <c r="MHK40" s="223"/>
      <c r="MHL40" s="223"/>
      <c r="MHM40" s="223"/>
      <c r="MHN40" s="223"/>
      <c r="MHO40" s="223"/>
      <c r="MHP40" s="223"/>
      <c r="MHQ40" s="223"/>
      <c r="MHR40" s="223"/>
      <c r="MHS40" s="223"/>
      <c r="MHT40" s="223"/>
      <c r="MHU40" s="223"/>
      <c r="MHV40" s="223"/>
      <c r="MHW40" s="223"/>
      <c r="MHX40" s="223"/>
      <c r="MHY40" s="223"/>
      <c r="MHZ40" s="223"/>
      <c r="MIA40" s="223"/>
      <c r="MIB40" s="223"/>
      <c r="MIC40" s="223"/>
      <c r="MID40" s="223"/>
      <c r="MIE40" s="223"/>
      <c r="MIF40" s="223"/>
      <c r="MIG40" s="223"/>
      <c r="MIH40" s="223"/>
      <c r="MII40" s="223"/>
      <c r="MIJ40" s="223"/>
      <c r="MIK40" s="223"/>
      <c r="MIL40" s="223"/>
      <c r="MIM40" s="223"/>
      <c r="MIN40" s="223"/>
      <c r="MIO40" s="223"/>
      <c r="MIP40" s="223"/>
      <c r="MIQ40" s="223"/>
      <c r="MIR40" s="223"/>
      <c r="MIS40" s="223"/>
      <c r="MIT40" s="223"/>
      <c r="MIU40" s="223"/>
      <c r="MIV40" s="223"/>
      <c r="MIW40" s="223"/>
      <c r="MIX40" s="223"/>
      <c r="MIY40" s="223"/>
      <c r="MIZ40" s="223"/>
      <c r="MJA40" s="223"/>
      <c r="MJB40" s="223"/>
      <c r="MJC40" s="223"/>
      <c r="MJD40" s="223"/>
      <c r="MJE40" s="223"/>
      <c r="MJF40" s="223"/>
      <c r="MJG40" s="223"/>
      <c r="MJH40" s="223"/>
      <c r="MJI40" s="223"/>
      <c r="MJJ40" s="223"/>
      <c r="MJK40" s="223"/>
      <c r="MJL40" s="223"/>
      <c r="MJM40" s="223"/>
      <c r="MJN40" s="223"/>
      <c r="MJO40" s="223"/>
      <c r="MJP40" s="223"/>
      <c r="MJQ40" s="223"/>
      <c r="MJR40" s="223"/>
      <c r="MJS40" s="223"/>
      <c r="MJT40" s="223"/>
      <c r="MJU40" s="223"/>
      <c r="MJV40" s="223"/>
      <c r="MJW40" s="223"/>
      <c r="MJX40" s="223"/>
      <c r="MJY40" s="223"/>
      <c r="MJZ40" s="223"/>
      <c r="MKA40" s="223"/>
      <c r="MKB40" s="223"/>
      <c r="MKC40" s="223"/>
      <c r="MKD40" s="223"/>
      <c r="MKE40" s="223"/>
      <c r="MKF40" s="223"/>
      <c r="MKG40" s="223"/>
      <c r="MKH40" s="223"/>
      <c r="MKI40" s="223"/>
      <c r="MKJ40" s="223"/>
      <c r="MKK40" s="223"/>
      <c r="MKL40" s="223"/>
      <c r="MKM40" s="223"/>
      <c r="MKN40" s="223"/>
      <c r="MKO40" s="223"/>
      <c r="MKP40" s="223"/>
      <c r="MKQ40" s="223"/>
      <c r="MKR40" s="223"/>
      <c r="MKS40" s="223"/>
      <c r="MKT40" s="223"/>
      <c r="MKU40" s="223"/>
      <c r="MKV40" s="223"/>
      <c r="MKW40" s="223"/>
      <c r="MKX40" s="223"/>
      <c r="MKY40" s="223"/>
      <c r="MKZ40" s="223"/>
      <c r="MLA40" s="223"/>
      <c r="MLB40" s="223"/>
      <c r="MLC40" s="223"/>
      <c r="MLD40" s="223"/>
      <c r="MLE40" s="223"/>
      <c r="MLF40" s="223"/>
      <c r="MLG40" s="223"/>
      <c r="MLH40" s="223"/>
      <c r="MLI40" s="223"/>
      <c r="MLJ40" s="223"/>
      <c r="MLK40" s="223"/>
      <c r="MLL40" s="223"/>
      <c r="MLM40" s="223"/>
      <c r="MLN40" s="223"/>
      <c r="MLO40" s="223"/>
      <c r="MLP40" s="223"/>
      <c r="MLQ40" s="223"/>
      <c r="MLR40" s="223"/>
      <c r="MLS40" s="223"/>
      <c r="MLT40" s="223"/>
      <c r="MLU40" s="223"/>
      <c r="MLV40" s="223"/>
      <c r="MLW40" s="223"/>
      <c r="MLX40" s="223"/>
      <c r="MLY40" s="223"/>
      <c r="MLZ40" s="223"/>
      <c r="MMA40" s="223"/>
      <c r="MMB40" s="223"/>
      <c r="MMC40" s="223"/>
      <c r="MMD40" s="223"/>
      <c r="MME40" s="223"/>
      <c r="MMF40" s="223"/>
      <c r="MMG40" s="223"/>
      <c r="MMH40" s="223"/>
      <c r="MMI40" s="223"/>
      <c r="MMJ40" s="223"/>
      <c r="MMK40" s="223"/>
      <c r="MML40" s="223"/>
      <c r="MMM40" s="223"/>
      <c r="MMN40" s="223"/>
      <c r="MMO40" s="223"/>
      <c r="MMP40" s="223"/>
      <c r="MMQ40" s="223"/>
      <c r="MMR40" s="223"/>
      <c r="MMS40" s="223"/>
      <c r="MMT40" s="223"/>
      <c r="MMU40" s="223"/>
      <c r="MMV40" s="223"/>
      <c r="MMW40" s="223"/>
      <c r="MMX40" s="223"/>
      <c r="MMY40" s="223"/>
      <c r="MMZ40" s="223"/>
      <c r="MNA40" s="223"/>
      <c r="MNB40" s="223"/>
      <c r="MNC40" s="223"/>
      <c r="MND40" s="223"/>
      <c r="MNE40" s="223"/>
      <c r="MNF40" s="223"/>
      <c r="MNG40" s="223"/>
      <c r="MNH40" s="223"/>
      <c r="MNI40" s="223"/>
      <c r="MNJ40" s="223"/>
      <c r="MNK40" s="223"/>
      <c r="MNL40" s="223"/>
      <c r="MNM40" s="223"/>
      <c r="MNN40" s="223"/>
      <c r="MNO40" s="223"/>
      <c r="MNP40" s="223"/>
      <c r="MNQ40" s="223"/>
      <c r="MNR40" s="223"/>
      <c r="MNS40" s="223"/>
      <c r="MNT40" s="223"/>
      <c r="MNU40" s="223"/>
      <c r="MNV40" s="223"/>
      <c r="MNW40" s="223"/>
      <c r="MNX40" s="223"/>
      <c r="MNY40" s="223"/>
      <c r="MNZ40" s="223"/>
      <c r="MOA40" s="223"/>
      <c r="MOB40" s="223"/>
      <c r="MOC40" s="223"/>
      <c r="MOD40" s="223"/>
      <c r="MOE40" s="223"/>
      <c r="MOF40" s="223"/>
      <c r="MOG40" s="223"/>
      <c r="MOH40" s="223"/>
      <c r="MOI40" s="223"/>
      <c r="MOJ40" s="223"/>
      <c r="MOK40" s="223"/>
      <c r="MOL40" s="223"/>
      <c r="MOM40" s="223"/>
      <c r="MON40" s="223"/>
      <c r="MOO40" s="223"/>
      <c r="MOP40" s="223"/>
      <c r="MOQ40" s="223"/>
      <c r="MOR40" s="223"/>
      <c r="MOS40" s="223"/>
      <c r="MOT40" s="223"/>
      <c r="MOU40" s="223"/>
      <c r="MOV40" s="223"/>
      <c r="MOW40" s="223"/>
      <c r="MOX40" s="223"/>
      <c r="MOY40" s="223"/>
      <c r="MOZ40" s="223"/>
      <c r="MPA40" s="223"/>
      <c r="MPB40" s="223"/>
      <c r="MPC40" s="223"/>
      <c r="MPD40" s="223"/>
      <c r="MPE40" s="223"/>
      <c r="MPF40" s="223"/>
      <c r="MPG40" s="223"/>
      <c r="MPH40" s="223"/>
      <c r="MPI40" s="223"/>
      <c r="MPJ40" s="223"/>
      <c r="MPK40" s="223"/>
      <c r="MPL40" s="223"/>
      <c r="MPM40" s="223"/>
      <c r="MPN40" s="223"/>
      <c r="MPO40" s="223"/>
      <c r="MPP40" s="223"/>
      <c r="MPQ40" s="223"/>
      <c r="MPR40" s="223"/>
      <c r="MPS40" s="223"/>
      <c r="MPT40" s="223"/>
      <c r="MPU40" s="223"/>
      <c r="MPV40" s="223"/>
      <c r="MPW40" s="223"/>
      <c r="MPX40" s="223"/>
      <c r="MPY40" s="223"/>
      <c r="MPZ40" s="223"/>
      <c r="MQA40" s="223"/>
      <c r="MQB40" s="223"/>
      <c r="MQC40" s="223"/>
      <c r="MQD40" s="223"/>
      <c r="MQE40" s="223"/>
      <c r="MQF40" s="223"/>
      <c r="MQG40" s="223"/>
      <c r="MQH40" s="223"/>
      <c r="MQI40" s="223"/>
      <c r="MQJ40" s="223"/>
      <c r="MQK40" s="223"/>
      <c r="MQL40" s="223"/>
      <c r="MQM40" s="223"/>
      <c r="MQN40" s="223"/>
      <c r="MQO40" s="223"/>
      <c r="MQP40" s="223"/>
      <c r="MQQ40" s="223"/>
      <c r="MQR40" s="223"/>
      <c r="MQS40" s="223"/>
      <c r="MQT40" s="223"/>
      <c r="MQU40" s="223"/>
      <c r="MQV40" s="223"/>
      <c r="MQW40" s="223"/>
      <c r="MQX40" s="223"/>
      <c r="MQY40" s="223"/>
      <c r="MQZ40" s="223"/>
      <c r="MRA40" s="223"/>
      <c r="MRB40" s="223"/>
      <c r="MRC40" s="223"/>
      <c r="MRD40" s="223"/>
      <c r="MRE40" s="223"/>
      <c r="MRF40" s="223"/>
      <c r="MRG40" s="223"/>
      <c r="MRH40" s="223"/>
      <c r="MRI40" s="223"/>
      <c r="MRJ40" s="223"/>
      <c r="MRK40" s="223"/>
      <c r="MRL40" s="223"/>
      <c r="MRM40" s="223"/>
      <c r="MRN40" s="223"/>
      <c r="MRO40" s="223"/>
      <c r="MRP40" s="223"/>
      <c r="MRQ40" s="223"/>
      <c r="MRR40" s="223"/>
      <c r="MRS40" s="223"/>
      <c r="MRT40" s="223"/>
      <c r="MRU40" s="223"/>
      <c r="MRV40" s="223"/>
      <c r="MRW40" s="223"/>
      <c r="MRX40" s="223"/>
      <c r="MRY40" s="223"/>
      <c r="MRZ40" s="223"/>
      <c r="MSA40" s="223"/>
      <c r="MSB40" s="223"/>
      <c r="MSC40" s="223"/>
      <c r="MSD40" s="223"/>
      <c r="MSE40" s="223"/>
      <c r="MSF40" s="223"/>
      <c r="MSG40" s="223"/>
      <c r="MSH40" s="223"/>
      <c r="MSI40" s="223"/>
      <c r="MSJ40" s="223"/>
      <c r="MSK40" s="223"/>
      <c r="MSL40" s="223"/>
      <c r="MSM40" s="223"/>
      <c r="MSN40" s="223"/>
      <c r="MSO40" s="223"/>
      <c r="MSP40" s="223"/>
      <c r="MSQ40" s="223"/>
      <c r="MSR40" s="223"/>
      <c r="MSS40" s="223"/>
      <c r="MST40" s="223"/>
      <c r="MSU40" s="223"/>
      <c r="MSV40" s="223"/>
      <c r="MSW40" s="223"/>
      <c r="MSX40" s="223"/>
      <c r="MSY40" s="223"/>
      <c r="MSZ40" s="223"/>
      <c r="MTA40" s="223"/>
      <c r="MTB40" s="223"/>
      <c r="MTC40" s="223"/>
      <c r="MTD40" s="223"/>
      <c r="MTE40" s="223"/>
      <c r="MTF40" s="223"/>
      <c r="MTG40" s="223"/>
      <c r="MTH40" s="223"/>
      <c r="MTI40" s="223"/>
      <c r="MTJ40" s="223"/>
      <c r="MTK40" s="223"/>
      <c r="MTL40" s="223"/>
      <c r="MTM40" s="223"/>
      <c r="MTN40" s="223"/>
      <c r="MTO40" s="223"/>
      <c r="MTP40" s="223"/>
      <c r="MTQ40" s="223"/>
      <c r="MTR40" s="223"/>
      <c r="MTS40" s="223"/>
      <c r="MTT40" s="223"/>
      <c r="MTU40" s="223"/>
      <c r="MTV40" s="223"/>
      <c r="MTW40" s="223"/>
      <c r="MTX40" s="223"/>
      <c r="MTY40" s="223"/>
      <c r="MTZ40" s="223"/>
      <c r="MUA40" s="223"/>
      <c r="MUB40" s="223"/>
      <c r="MUC40" s="223"/>
      <c r="MUD40" s="223"/>
      <c r="MUE40" s="223"/>
      <c r="MUF40" s="223"/>
      <c r="MUG40" s="223"/>
      <c r="MUH40" s="223"/>
      <c r="MUI40" s="223"/>
      <c r="MUJ40" s="223"/>
      <c r="MUK40" s="223"/>
      <c r="MUL40" s="223"/>
      <c r="MUM40" s="223"/>
      <c r="MUN40" s="223"/>
      <c r="MUO40" s="223"/>
      <c r="MUP40" s="223"/>
      <c r="MUQ40" s="223"/>
      <c r="MUR40" s="223"/>
      <c r="MUS40" s="223"/>
      <c r="MUT40" s="223"/>
      <c r="MUU40" s="223"/>
      <c r="MUV40" s="223"/>
      <c r="MUW40" s="223"/>
      <c r="MUX40" s="223"/>
      <c r="MUY40" s="223"/>
      <c r="MUZ40" s="223"/>
      <c r="MVA40" s="223"/>
      <c r="MVB40" s="223"/>
      <c r="MVC40" s="223"/>
      <c r="MVD40" s="223"/>
      <c r="MVE40" s="223"/>
      <c r="MVF40" s="223"/>
      <c r="MVG40" s="223"/>
      <c r="MVH40" s="223"/>
      <c r="MVI40" s="223"/>
      <c r="MVJ40" s="223"/>
      <c r="MVK40" s="223"/>
      <c r="MVL40" s="223"/>
      <c r="MVM40" s="223"/>
      <c r="MVN40" s="223"/>
      <c r="MVO40" s="223"/>
      <c r="MVP40" s="223"/>
      <c r="MVQ40" s="223"/>
      <c r="MVR40" s="223"/>
      <c r="MVS40" s="223"/>
      <c r="MVT40" s="223"/>
      <c r="MVU40" s="223"/>
      <c r="MVV40" s="223"/>
      <c r="MVW40" s="223"/>
      <c r="MVX40" s="223"/>
      <c r="MVY40" s="223"/>
      <c r="MVZ40" s="223"/>
      <c r="MWA40" s="223"/>
      <c r="MWB40" s="223"/>
      <c r="MWC40" s="223"/>
      <c r="MWD40" s="223"/>
      <c r="MWE40" s="223"/>
      <c r="MWF40" s="223"/>
      <c r="MWG40" s="223"/>
      <c r="MWH40" s="223"/>
      <c r="MWI40" s="223"/>
      <c r="MWJ40" s="223"/>
      <c r="MWK40" s="223"/>
      <c r="MWL40" s="223"/>
      <c r="MWM40" s="223"/>
      <c r="MWN40" s="223"/>
      <c r="MWO40" s="223"/>
      <c r="MWP40" s="223"/>
      <c r="MWQ40" s="223"/>
      <c r="MWR40" s="223"/>
      <c r="MWS40" s="223"/>
      <c r="MWT40" s="223"/>
      <c r="MWU40" s="223"/>
      <c r="MWV40" s="223"/>
      <c r="MWW40" s="223"/>
      <c r="MWX40" s="223"/>
      <c r="MWY40" s="223"/>
      <c r="MWZ40" s="223"/>
      <c r="MXA40" s="223"/>
      <c r="MXB40" s="223"/>
      <c r="MXC40" s="223"/>
      <c r="MXD40" s="223"/>
      <c r="MXE40" s="223"/>
      <c r="MXF40" s="223"/>
      <c r="MXG40" s="223"/>
      <c r="MXH40" s="223"/>
      <c r="MXI40" s="223"/>
      <c r="MXJ40" s="223"/>
      <c r="MXK40" s="223"/>
      <c r="MXL40" s="223"/>
      <c r="MXM40" s="223"/>
      <c r="MXN40" s="223"/>
      <c r="MXO40" s="223"/>
      <c r="MXP40" s="223"/>
      <c r="MXQ40" s="223"/>
      <c r="MXR40" s="223"/>
      <c r="MXS40" s="223"/>
      <c r="MXT40" s="223"/>
      <c r="MXU40" s="223"/>
      <c r="MXV40" s="223"/>
      <c r="MXW40" s="223"/>
      <c r="MXX40" s="223"/>
      <c r="MXY40" s="223"/>
      <c r="MXZ40" s="223"/>
      <c r="MYA40" s="223"/>
      <c r="MYB40" s="223"/>
      <c r="MYC40" s="223"/>
      <c r="MYD40" s="223"/>
      <c r="MYE40" s="223"/>
      <c r="MYF40" s="223"/>
      <c r="MYG40" s="223"/>
      <c r="MYH40" s="223"/>
      <c r="MYI40" s="223"/>
      <c r="MYJ40" s="223"/>
      <c r="MYK40" s="223"/>
      <c r="MYL40" s="223"/>
      <c r="MYM40" s="223"/>
      <c r="MYN40" s="223"/>
      <c r="MYO40" s="223"/>
      <c r="MYP40" s="223"/>
      <c r="MYQ40" s="223"/>
      <c r="MYR40" s="223"/>
      <c r="MYS40" s="223"/>
      <c r="MYT40" s="223"/>
      <c r="MYU40" s="223"/>
      <c r="MYV40" s="223"/>
      <c r="MYW40" s="223"/>
      <c r="MYX40" s="223"/>
      <c r="MYY40" s="223"/>
      <c r="MYZ40" s="223"/>
      <c r="MZA40" s="223"/>
      <c r="MZB40" s="223"/>
      <c r="MZC40" s="223"/>
      <c r="MZD40" s="223"/>
      <c r="MZE40" s="223"/>
      <c r="MZF40" s="223"/>
      <c r="MZG40" s="223"/>
      <c r="MZH40" s="223"/>
      <c r="MZI40" s="223"/>
      <c r="MZJ40" s="223"/>
      <c r="MZK40" s="223"/>
      <c r="MZL40" s="223"/>
      <c r="MZM40" s="223"/>
      <c r="MZN40" s="223"/>
      <c r="MZO40" s="223"/>
      <c r="MZP40" s="223"/>
      <c r="MZQ40" s="223"/>
      <c r="MZR40" s="223"/>
      <c r="MZS40" s="223"/>
      <c r="MZT40" s="223"/>
      <c r="MZU40" s="223"/>
      <c r="MZV40" s="223"/>
      <c r="MZW40" s="223"/>
      <c r="MZX40" s="223"/>
      <c r="MZY40" s="223"/>
      <c r="MZZ40" s="223"/>
      <c r="NAA40" s="223"/>
      <c r="NAB40" s="223"/>
      <c r="NAC40" s="223"/>
      <c r="NAD40" s="223"/>
      <c r="NAE40" s="223"/>
      <c r="NAF40" s="223"/>
      <c r="NAG40" s="223"/>
      <c r="NAH40" s="223"/>
      <c r="NAI40" s="223"/>
      <c r="NAJ40" s="223"/>
      <c r="NAK40" s="223"/>
      <c r="NAL40" s="223"/>
      <c r="NAM40" s="223"/>
      <c r="NAN40" s="223"/>
      <c r="NAO40" s="223"/>
      <c r="NAP40" s="223"/>
      <c r="NAQ40" s="223"/>
      <c r="NAR40" s="223"/>
      <c r="NAS40" s="223"/>
      <c r="NAT40" s="223"/>
      <c r="NAU40" s="223"/>
      <c r="NAV40" s="223"/>
      <c r="NAW40" s="223"/>
      <c r="NAX40" s="223"/>
      <c r="NAY40" s="223"/>
      <c r="NAZ40" s="223"/>
      <c r="NBA40" s="223"/>
      <c r="NBB40" s="223"/>
      <c r="NBC40" s="223"/>
      <c r="NBD40" s="223"/>
      <c r="NBE40" s="223"/>
      <c r="NBF40" s="223"/>
      <c r="NBG40" s="223"/>
      <c r="NBH40" s="223"/>
      <c r="NBI40" s="223"/>
      <c r="NBJ40" s="223"/>
      <c r="NBK40" s="223"/>
      <c r="NBL40" s="223"/>
      <c r="NBM40" s="223"/>
      <c r="NBN40" s="223"/>
      <c r="NBO40" s="223"/>
      <c r="NBP40" s="223"/>
      <c r="NBQ40" s="223"/>
      <c r="NBR40" s="223"/>
      <c r="NBS40" s="223"/>
      <c r="NBT40" s="223"/>
      <c r="NBU40" s="223"/>
      <c r="NBV40" s="223"/>
      <c r="NBW40" s="223"/>
      <c r="NBX40" s="223"/>
      <c r="NBY40" s="223"/>
      <c r="NBZ40" s="223"/>
      <c r="NCA40" s="223"/>
      <c r="NCB40" s="223"/>
      <c r="NCC40" s="223"/>
      <c r="NCD40" s="223"/>
      <c r="NCE40" s="223"/>
      <c r="NCF40" s="223"/>
      <c r="NCG40" s="223"/>
      <c r="NCH40" s="223"/>
      <c r="NCI40" s="223"/>
      <c r="NCJ40" s="223"/>
      <c r="NCK40" s="223"/>
      <c r="NCL40" s="223"/>
      <c r="NCM40" s="223"/>
      <c r="NCN40" s="223"/>
      <c r="NCO40" s="223"/>
      <c r="NCP40" s="223"/>
      <c r="NCQ40" s="223"/>
      <c r="NCR40" s="223"/>
      <c r="NCS40" s="223"/>
      <c r="NCT40" s="223"/>
      <c r="NCU40" s="223"/>
      <c r="NCV40" s="223"/>
      <c r="NCW40" s="223"/>
      <c r="NCX40" s="223"/>
      <c r="NCY40" s="223"/>
      <c r="NCZ40" s="223"/>
      <c r="NDA40" s="223"/>
      <c r="NDB40" s="223"/>
      <c r="NDC40" s="223"/>
      <c r="NDD40" s="223"/>
      <c r="NDE40" s="223"/>
      <c r="NDF40" s="223"/>
      <c r="NDG40" s="223"/>
      <c r="NDH40" s="223"/>
      <c r="NDI40" s="223"/>
      <c r="NDJ40" s="223"/>
      <c r="NDK40" s="223"/>
      <c r="NDL40" s="223"/>
      <c r="NDM40" s="223"/>
      <c r="NDN40" s="223"/>
      <c r="NDO40" s="223"/>
      <c r="NDP40" s="223"/>
      <c r="NDQ40" s="223"/>
      <c r="NDR40" s="223"/>
      <c r="NDS40" s="223"/>
      <c r="NDT40" s="223"/>
      <c r="NDU40" s="223"/>
      <c r="NDV40" s="223"/>
      <c r="NDW40" s="223"/>
      <c r="NDX40" s="223"/>
      <c r="NDY40" s="223"/>
      <c r="NDZ40" s="223"/>
      <c r="NEA40" s="223"/>
      <c r="NEB40" s="223"/>
      <c r="NEC40" s="223"/>
      <c r="NED40" s="223"/>
      <c r="NEE40" s="223"/>
      <c r="NEF40" s="223"/>
      <c r="NEG40" s="223"/>
      <c r="NEH40" s="223"/>
      <c r="NEI40" s="223"/>
      <c r="NEJ40" s="223"/>
      <c r="NEK40" s="223"/>
      <c r="NEL40" s="223"/>
      <c r="NEM40" s="223"/>
      <c r="NEN40" s="223"/>
      <c r="NEO40" s="223"/>
      <c r="NEP40" s="223"/>
      <c r="NEQ40" s="223"/>
      <c r="NER40" s="223"/>
      <c r="NES40" s="223"/>
      <c r="NET40" s="223"/>
      <c r="NEU40" s="223"/>
      <c r="NEV40" s="223"/>
      <c r="NEW40" s="223"/>
      <c r="NEX40" s="223"/>
      <c r="NEY40" s="223"/>
      <c r="NEZ40" s="223"/>
      <c r="NFA40" s="223"/>
      <c r="NFB40" s="223"/>
      <c r="NFC40" s="223"/>
      <c r="NFD40" s="223"/>
      <c r="NFE40" s="223"/>
      <c r="NFF40" s="223"/>
      <c r="NFG40" s="223"/>
      <c r="NFH40" s="223"/>
      <c r="NFI40" s="223"/>
      <c r="NFJ40" s="223"/>
      <c r="NFK40" s="223"/>
      <c r="NFL40" s="223"/>
      <c r="NFM40" s="223"/>
      <c r="NFN40" s="223"/>
      <c r="NFO40" s="223"/>
      <c r="NFP40" s="223"/>
      <c r="NFQ40" s="223"/>
      <c r="NFR40" s="223"/>
      <c r="NFS40" s="223"/>
      <c r="NFT40" s="223"/>
      <c r="NFU40" s="223"/>
      <c r="NFV40" s="223"/>
      <c r="NFW40" s="223"/>
      <c r="NFX40" s="223"/>
      <c r="NFY40" s="223"/>
      <c r="NFZ40" s="223"/>
      <c r="NGA40" s="223"/>
      <c r="NGB40" s="223"/>
      <c r="NGC40" s="223"/>
      <c r="NGD40" s="223"/>
      <c r="NGE40" s="223"/>
      <c r="NGF40" s="223"/>
      <c r="NGG40" s="223"/>
      <c r="NGH40" s="223"/>
      <c r="NGI40" s="223"/>
      <c r="NGJ40" s="223"/>
      <c r="NGK40" s="223"/>
      <c r="NGL40" s="223"/>
      <c r="NGM40" s="223"/>
      <c r="NGN40" s="223"/>
      <c r="NGO40" s="223"/>
      <c r="NGP40" s="223"/>
      <c r="NGQ40" s="223"/>
      <c r="NGR40" s="223"/>
      <c r="NGS40" s="223"/>
      <c r="NGT40" s="223"/>
      <c r="NGU40" s="223"/>
      <c r="NGV40" s="223"/>
      <c r="NGW40" s="223"/>
      <c r="NGX40" s="223"/>
      <c r="NGY40" s="223"/>
      <c r="NGZ40" s="223"/>
      <c r="NHA40" s="223"/>
      <c r="NHB40" s="223"/>
      <c r="NHC40" s="223"/>
      <c r="NHD40" s="223"/>
      <c r="NHE40" s="223"/>
      <c r="NHF40" s="223"/>
      <c r="NHG40" s="223"/>
      <c r="NHH40" s="223"/>
      <c r="NHI40" s="223"/>
      <c r="NHJ40" s="223"/>
      <c r="NHK40" s="223"/>
      <c r="NHL40" s="223"/>
      <c r="NHM40" s="223"/>
      <c r="NHN40" s="223"/>
      <c r="NHO40" s="223"/>
      <c r="NHP40" s="223"/>
      <c r="NHQ40" s="223"/>
      <c r="NHR40" s="223"/>
      <c r="NHS40" s="223"/>
      <c r="NHT40" s="223"/>
      <c r="NHU40" s="223"/>
      <c r="NHV40" s="223"/>
      <c r="NHW40" s="223"/>
      <c r="NHX40" s="223"/>
      <c r="NHY40" s="223"/>
      <c r="NHZ40" s="223"/>
      <c r="NIA40" s="223"/>
      <c r="NIB40" s="223"/>
      <c r="NIC40" s="223"/>
      <c r="NID40" s="223"/>
      <c r="NIE40" s="223"/>
      <c r="NIF40" s="223"/>
      <c r="NIG40" s="223"/>
      <c r="NIH40" s="223"/>
      <c r="NII40" s="223"/>
      <c r="NIJ40" s="223"/>
      <c r="NIK40" s="223"/>
      <c r="NIL40" s="223"/>
      <c r="NIM40" s="223"/>
      <c r="NIN40" s="223"/>
      <c r="NIO40" s="223"/>
      <c r="NIP40" s="223"/>
      <c r="NIQ40" s="223"/>
      <c r="NIR40" s="223"/>
      <c r="NIS40" s="223"/>
      <c r="NIT40" s="223"/>
      <c r="NIU40" s="223"/>
      <c r="NIV40" s="223"/>
      <c r="NIW40" s="223"/>
      <c r="NIX40" s="223"/>
      <c r="NIY40" s="223"/>
      <c r="NIZ40" s="223"/>
      <c r="NJA40" s="223"/>
      <c r="NJB40" s="223"/>
      <c r="NJC40" s="223"/>
      <c r="NJD40" s="223"/>
      <c r="NJE40" s="223"/>
      <c r="NJF40" s="223"/>
      <c r="NJG40" s="223"/>
      <c r="NJH40" s="223"/>
      <c r="NJI40" s="223"/>
      <c r="NJJ40" s="223"/>
      <c r="NJK40" s="223"/>
      <c r="NJL40" s="223"/>
      <c r="NJM40" s="223"/>
      <c r="NJN40" s="223"/>
      <c r="NJO40" s="223"/>
      <c r="NJP40" s="223"/>
      <c r="NJQ40" s="223"/>
      <c r="NJR40" s="223"/>
      <c r="NJS40" s="223"/>
      <c r="NJT40" s="223"/>
      <c r="NJU40" s="223"/>
      <c r="NJV40" s="223"/>
      <c r="NJW40" s="223"/>
      <c r="NJX40" s="223"/>
      <c r="NJY40" s="223"/>
      <c r="NJZ40" s="223"/>
      <c r="NKA40" s="223"/>
      <c r="NKB40" s="223"/>
      <c r="NKC40" s="223"/>
      <c r="NKD40" s="223"/>
      <c r="NKE40" s="223"/>
      <c r="NKF40" s="223"/>
      <c r="NKG40" s="223"/>
      <c r="NKH40" s="223"/>
      <c r="NKI40" s="223"/>
      <c r="NKJ40" s="223"/>
      <c r="NKK40" s="223"/>
      <c r="NKL40" s="223"/>
      <c r="NKM40" s="223"/>
      <c r="NKN40" s="223"/>
      <c r="NKO40" s="223"/>
      <c r="NKP40" s="223"/>
      <c r="NKQ40" s="223"/>
      <c r="NKR40" s="223"/>
      <c r="NKS40" s="223"/>
      <c r="NKT40" s="223"/>
      <c r="NKU40" s="223"/>
      <c r="NKV40" s="223"/>
      <c r="NKW40" s="223"/>
      <c r="NKX40" s="223"/>
      <c r="NKY40" s="223"/>
      <c r="NKZ40" s="223"/>
      <c r="NLA40" s="223"/>
      <c r="NLB40" s="223"/>
      <c r="NLC40" s="223"/>
      <c r="NLD40" s="223"/>
      <c r="NLE40" s="223"/>
      <c r="NLF40" s="223"/>
      <c r="NLG40" s="223"/>
      <c r="NLH40" s="223"/>
      <c r="NLI40" s="223"/>
      <c r="NLJ40" s="223"/>
      <c r="NLK40" s="223"/>
      <c r="NLL40" s="223"/>
      <c r="NLM40" s="223"/>
      <c r="NLN40" s="223"/>
      <c r="NLO40" s="223"/>
      <c r="NLP40" s="223"/>
      <c r="NLQ40" s="223"/>
      <c r="NLR40" s="223"/>
      <c r="NLS40" s="223"/>
      <c r="NLT40" s="223"/>
      <c r="NLU40" s="223"/>
      <c r="NLV40" s="223"/>
      <c r="NLW40" s="223"/>
      <c r="NLX40" s="223"/>
      <c r="NLY40" s="223"/>
      <c r="NLZ40" s="223"/>
      <c r="NMA40" s="223"/>
      <c r="NMB40" s="223"/>
      <c r="NMC40" s="223"/>
      <c r="NMD40" s="223"/>
      <c r="NME40" s="223"/>
      <c r="NMF40" s="223"/>
      <c r="NMG40" s="223"/>
      <c r="NMH40" s="223"/>
      <c r="NMI40" s="223"/>
      <c r="NMJ40" s="223"/>
      <c r="NMK40" s="223"/>
      <c r="NML40" s="223"/>
      <c r="NMM40" s="223"/>
      <c r="NMN40" s="223"/>
      <c r="NMO40" s="223"/>
      <c r="NMP40" s="223"/>
      <c r="NMQ40" s="223"/>
      <c r="NMR40" s="223"/>
      <c r="NMS40" s="223"/>
      <c r="NMT40" s="223"/>
      <c r="NMU40" s="223"/>
      <c r="NMV40" s="223"/>
      <c r="NMW40" s="223"/>
      <c r="NMX40" s="223"/>
      <c r="NMY40" s="223"/>
      <c r="NMZ40" s="223"/>
      <c r="NNA40" s="223"/>
      <c r="NNB40" s="223"/>
      <c r="NNC40" s="223"/>
      <c r="NND40" s="223"/>
      <c r="NNE40" s="223"/>
      <c r="NNF40" s="223"/>
      <c r="NNG40" s="223"/>
      <c r="NNH40" s="223"/>
      <c r="NNI40" s="223"/>
      <c r="NNJ40" s="223"/>
      <c r="NNK40" s="223"/>
      <c r="NNL40" s="223"/>
      <c r="NNM40" s="223"/>
      <c r="NNN40" s="223"/>
      <c r="NNO40" s="223"/>
      <c r="NNP40" s="223"/>
      <c r="NNQ40" s="223"/>
      <c r="NNR40" s="223"/>
      <c r="NNS40" s="223"/>
      <c r="NNT40" s="223"/>
      <c r="NNU40" s="223"/>
      <c r="NNV40" s="223"/>
      <c r="NNW40" s="223"/>
      <c r="NNX40" s="223"/>
      <c r="NNY40" s="223"/>
      <c r="NNZ40" s="223"/>
      <c r="NOA40" s="223"/>
      <c r="NOB40" s="223"/>
      <c r="NOC40" s="223"/>
      <c r="NOD40" s="223"/>
      <c r="NOE40" s="223"/>
      <c r="NOF40" s="223"/>
      <c r="NOG40" s="223"/>
      <c r="NOH40" s="223"/>
      <c r="NOI40" s="223"/>
      <c r="NOJ40" s="223"/>
      <c r="NOK40" s="223"/>
      <c r="NOL40" s="223"/>
      <c r="NOM40" s="223"/>
      <c r="NON40" s="223"/>
      <c r="NOO40" s="223"/>
      <c r="NOP40" s="223"/>
      <c r="NOQ40" s="223"/>
      <c r="NOR40" s="223"/>
      <c r="NOS40" s="223"/>
      <c r="NOT40" s="223"/>
      <c r="NOU40" s="223"/>
      <c r="NOV40" s="223"/>
      <c r="NOW40" s="223"/>
      <c r="NOX40" s="223"/>
      <c r="NOY40" s="223"/>
      <c r="NOZ40" s="223"/>
      <c r="NPA40" s="223"/>
      <c r="NPB40" s="223"/>
      <c r="NPC40" s="223"/>
      <c r="NPD40" s="223"/>
      <c r="NPE40" s="223"/>
      <c r="NPF40" s="223"/>
      <c r="NPG40" s="223"/>
      <c r="NPH40" s="223"/>
      <c r="NPI40" s="223"/>
      <c r="NPJ40" s="223"/>
      <c r="NPK40" s="223"/>
      <c r="NPL40" s="223"/>
      <c r="NPM40" s="223"/>
      <c r="NPN40" s="223"/>
      <c r="NPO40" s="223"/>
      <c r="NPP40" s="223"/>
      <c r="NPQ40" s="223"/>
      <c r="NPR40" s="223"/>
      <c r="NPS40" s="223"/>
      <c r="NPT40" s="223"/>
      <c r="NPU40" s="223"/>
      <c r="NPV40" s="223"/>
      <c r="NPW40" s="223"/>
      <c r="NPX40" s="223"/>
      <c r="NPY40" s="223"/>
      <c r="NPZ40" s="223"/>
      <c r="NQA40" s="223"/>
      <c r="NQB40" s="223"/>
      <c r="NQC40" s="223"/>
      <c r="NQD40" s="223"/>
      <c r="NQE40" s="223"/>
      <c r="NQF40" s="223"/>
      <c r="NQG40" s="223"/>
      <c r="NQH40" s="223"/>
      <c r="NQI40" s="223"/>
      <c r="NQJ40" s="223"/>
      <c r="NQK40" s="223"/>
      <c r="NQL40" s="223"/>
      <c r="NQM40" s="223"/>
      <c r="NQN40" s="223"/>
      <c r="NQO40" s="223"/>
      <c r="NQP40" s="223"/>
      <c r="NQQ40" s="223"/>
      <c r="NQR40" s="223"/>
      <c r="NQS40" s="223"/>
      <c r="NQT40" s="223"/>
      <c r="NQU40" s="223"/>
      <c r="NQV40" s="223"/>
      <c r="NQW40" s="223"/>
      <c r="NQX40" s="223"/>
      <c r="NQY40" s="223"/>
      <c r="NQZ40" s="223"/>
      <c r="NRA40" s="223"/>
      <c r="NRB40" s="223"/>
      <c r="NRC40" s="223"/>
      <c r="NRD40" s="223"/>
      <c r="NRE40" s="223"/>
      <c r="NRF40" s="223"/>
      <c r="NRG40" s="223"/>
      <c r="NRH40" s="223"/>
      <c r="NRI40" s="223"/>
      <c r="NRJ40" s="223"/>
      <c r="NRK40" s="223"/>
      <c r="NRL40" s="223"/>
      <c r="NRM40" s="223"/>
      <c r="NRN40" s="223"/>
      <c r="NRO40" s="223"/>
      <c r="NRP40" s="223"/>
      <c r="NRQ40" s="223"/>
      <c r="NRR40" s="223"/>
      <c r="NRS40" s="223"/>
      <c r="NRT40" s="223"/>
      <c r="NRU40" s="223"/>
      <c r="NRV40" s="223"/>
      <c r="NRW40" s="223"/>
      <c r="NRX40" s="223"/>
      <c r="NRY40" s="223"/>
      <c r="NRZ40" s="223"/>
      <c r="NSA40" s="223"/>
      <c r="NSB40" s="223"/>
      <c r="NSC40" s="223"/>
      <c r="NSD40" s="223"/>
      <c r="NSE40" s="223"/>
      <c r="NSF40" s="223"/>
      <c r="NSG40" s="223"/>
      <c r="NSH40" s="223"/>
      <c r="NSI40" s="223"/>
      <c r="NSJ40" s="223"/>
      <c r="NSK40" s="223"/>
      <c r="NSL40" s="223"/>
      <c r="NSM40" s="223"/>
      <c r="NSN40" s="223"/>
      <c r="NSO40" s="223"/>
      <c r="NSP40" s="223"/>
      <c r="NSQ40" s="223"/>
      <c r="NSR40" s="223"/>
      <c r="NSS40" s="223"/>
      <c r="NST40" s="223"/>
      <c r="NSU40" s="223"/>
      <c r="NSV40" s="223"/>
      <c r="NSW40" s="223"/>
      <c r="NSX40" s="223"/>
      <c r="NSY40" s="223"/>
      <c r="NSZ40" s="223"/>
      <c r="NTA40" s="223"/>
      <c r="NTB40" s="223"/>
      <c r="NTC40" s="223"/>
      <c r="NTD40" s="223"/>
      <c r="NTE40" s="223"/>
      <c r="NTF40" s="223"/>
      <c r="NTG40" s="223"/>
      <c r="NTH40" s="223"/>
      <c r="NTI40" s="223"/>
      <c r="NTJ40" s="223"/>
      <c r="NTK40" s="223"/>
      <c r="NTL40" s="223"/>
      <c r="NTM40" s="223"/>
      <c r="NTN40" s="223"/>
      <c r="NTO40" s="223"/>
      <c r="NTP40" s="223"/>
      <c r="NTQ40" s="223"/>
      <c r="NTR40" s="223"/>
      <c r="NTS40" s="223"/>
      <c r="NTT40" s="223"/>
      <c r="NTU40" s="223"/>
      <c r="NTV40" s="223"/>
      <c r="NTW40" s="223"/>
      <c r="NTX40" s="223"/>
      <c r="NTY40" s="223"/>
      <c r="NTZ40" s="223"/>
      <c r="NUA40" s="223"/>
      <c r="NUB40" s="223"/>
      <c r="NUC40" s="223"/>
      <c r="NUD40" s="223"/>
      <c r="NUE40" s="223"/>
      <c r="NUF40" s="223"/>
      <c r="NUG40" s="223"/>
      <c r="NUH40" s="223"/>
      <c r="NUI40" s="223"/>
      <c r="NUJ40" s="223"/>
      <c r="NUK40" s="223"/>
      <c r="NUL40" s="223"/>
      <c r="NUM40" s="223"/>
      <c r="NUN40" s="223"/>
      <c r="NUO40" s="223"/>
      <c r="NUP40" s="223"/>
      <c r="NUQ40" s="223"/>
      <c r="NUR40" s="223"/>
      <c r="NUS40" s="223"/>
      <c r="NUT40" s="223"/>
      <c r="NUU40" s="223"/>
      <c r="NUV40" s="223"/>
      <c r="NUW40" s="223"/>
      <c r="NUX40" s="223"/>
      <c r="NUY40" s="223"/>
      <c r="NUZ40" s="223"/>
      <c r="NVA40" s="223"/>
      <c r="NVB40" s="223"/>
      <c r="NVC40" s="223"/>
      <c r="NVD40" s="223"/>
      <c r="NVE40" s="223"/>
      <c r="NVF40" s="223"/>
      <c r="NVG40" s="223"/>
      <c r="NVH40" s="223"/>
      <c r="NVI40" s="223"/>
      <c r="NVJ40" s="223"/>
      <c r="NVK40" s="223"/>
      <c r="NVL40" s="223"/>
      <c r="NVM40" s="223"/>
      <c r="NVN40" s="223"/>
      <c r="NVO40" s="223"/>
      <c r="NVP40" s="223"/>
      <c r="NVQ40" s="223"/>
      <c r="NVR40" s="223"/>
      <c r="NVS40" s="223"/>
      <c r="NVT40" s="223"/>
      <c r="NVU40" s="223"/>
      <c r="NVV40" s="223"/>
      <c r="NVW40" s="223"/>
      <c r="NVX40" s="223"/>
      <c r="NVY40" s="223"/>
      <c r="NVZ40" s="223"/>
      <c r="NWA40" s="223"/>
      <c r="NWB40" s="223"/>
      <c r="NWC40" s="223"/>
      <c r="NWD40" s="223"/>
      <c r="NWE40" s="223"/>
      <c r="NWF40" s="223"/>
      <c r="NWG40" s="223"/>
      <c r="NWH40" s="223"/>
      <c r="NWI40" s="223"/>
      <c r="NWJ40" s="223"/>
      <c r="NWK40" s="223"/>
      <c r="NWL40" s="223"/>
      <c r="NWM40" s="223"/>
      <c r="NWN40" s="223"/>
      <c r="NWO40" s="223"/>
      <c r="NWP40" s="223"/>
      <c r="NWQ40" s="223"/>
      <c r="NWR40" s="223"/>
      <c r="NWS40" s="223"/>
      <c r="NWT40" s="223"/>
      <c r="NWU40" s="223"/>
      <c r="NWV40" s="223"/>
      <c r="NWW40" s="223"/>
      <c r="NWX40" s="223"/>
      <c r="NWY40" s="223"/>
      <c r="NWZ40" s="223"/>
      <c r="NXA40" s="223"/>
      <c r="NXB40" s="223"/>
      <c r="NXC40" s="223"/>
      <c r="NXD40" s="223"/>
      <c r="NXE40" s="223"/>
      <c r="NXF40" s="223"/>
      <c r="NXG40" s="223"/>
      <c r="NXH40" s="223"/>
      <c r="NXI40" s="223"/>
      <c r="NXJ40" s="223"/>
      <c r="NXK40" s="223"/>
      <c r="NXL40" s="223"/>
      <c r="NXM40" s="223"/>
      <c r="NXN40" s="223"/>
      <c r="NXO40" s="223"/>
      <c r="NXP40" s="223"/>
      <c r="NXQ40" s="223"/>
      <c r="NXR40" s="223"/>
      <c r="NXS40" s="223"/>
      <c r="NXT40" s="223"/>
      <c r="NXU40" s="223"/>
      <c r="NXV40" s="223"/>
      <c r="NXW40" s="223"/>
      <c r="NXX40" s="223"/>
      <c r="NXY40" s="223"/>
      <c r="NXZ40" s="223"/>
      <c r="NYA40" s="223"/>
      <c r="NYB40" s="223"/>
      <c r="NYC40" s="223"/>
      <c r="NYD40" s="223"/>
      <c r="NYE40" s="223"/>
      <c r="NYF40" s="223"/>
      <c r="NYG40" s="223"/>
      <c r="NYH40" s="223"/>
      <c r="NYI40" s="223"/>
      <c r="NYJ40" s="223"/>
      <c r="NYK40" s="223"/>
      <c r="NYL40" s="223"/>
      <c r="NYM40" s="223"/>
      <c r="NYN40" s="223"/>
      <c r="NYO40" s="223"/>
      <c r="NYP40" s="223"/>
      <c r="NYQ40" s="223"/>
      <c r="NYR40" s="223"/>
      <c r="NYS40" s="223"/>
      <c r="NYT40" s="223"/>
      <c r="NYU40" s="223"/>
      <c r="NYV40" s="223"/>
      <c r="NYW40" s="223"/>
      <c r="NYX40" s="223"/>
      <c r="NYY40" s="223"/>
      <c r="NYZ40" s="223"/>
      <c r="NZA40" s="223"/>
      <c r="NZB40" s="223"/>
      <c r="NZC40" s="223"/>
      <c r="NZD40" s="223"/>
      <c r="NZE40" s="223"/>
      <c r="NZF40" s="223"/>
      <c r="NZG40" s="223"/>
      <c r="NZH40" s="223"/>
      <c r="NZI40" s="223"/>
      <c r="NZJ40" s="223"/>
      <c r="NZK40" s="223"/>
      <c r="NZL40" s="223"/>
      <c r="NZM40" s="223"/>
      <c r="NZN40" s="223"/>
      <c r="NZO40" s="223"/>
      <c r="NZP40" s="223"/>
      <c r="NZQ40" s="223"/>
      <c r="NZR40" s="223"/>
      <c r="NZS40" s="223"/>
      <c r="NZT40" s="223"/>
      <c r="NZU40" s="223"/>
      <c r="NZV40" s="223"/>
      <c r="NZW40" s="223"/>
      <c r="NZX40" s="223"/>
      <c r="NZY40" s="223"/>
      <c r="NZZ40" s="223"/>
      <c r="OAA40" s="223"/>
      <c r="OAB40" s="223"/>
      <c r="OAC40" s="223"/>
      <c r="OAD40" s="223"/>
      <c r="OAE40" s="223"/>
      <c r="OAF40" s="223"/>
      <c r="OAG40" s="223"/>
      <c r="OAH40" s="223"/>
      <c r="OAI40" s="223"/>
      <c r="OAJ40" s="223"/>
      <c r="OAK40" s="223"/>
      <c r="OAL40" s="223"/>
      <c r="OAM40" s="223"/>
      <c r="OAN40" s="223"/>
      <c r="OAO40" s="223"/>
      <c r="OAP40" s="223"/>
      <c r="OAQ40" s="223"/>
      <c r="OAR40" s="223"/>
      <c r="OAS40" s="223"/>
      <c r="OAT40" s="223"/>
      <c r="OAU40" s="223"/>
      <c r="OAV40" s="223"/>
      <c r="OAW40" s="223"/>
      <c r="OAX40" s="223"/>
      <c r="OAY40" s="223"/>
      <c r="OAZ40" s="223"/>
      <c r="OBA40" s="223"/>
      <c r="OBB40" s="223"/>
      <c r="OBC40" s="223"/>
      <c r="OBD40" s="223"/>
      <c r="OBE40" s="223"/>
      <c r="OBF40" s="223"/>
      <c r="OBG40" s="223"/>
      <c r="OBH40" s="223"/>
      <c r="OBI40" s="223"/>
      <c r="OBJ40" s="223"/>
      <c r="OBK40" s="223"/>
      <c r="OBL40" s="223"/>
      <c r="OBM40" s="223"/>
      <c r="OBN40" s="223"/>
      <c r="OBO40" s="223"/>
      <c r="OBP40" s="223"/>
      <c r="OBQ40" s="223"/>
      <c r="OBR40" s="223"/>
      <c r="OBS40" s="223"/>
      <c r="OBT40" s="223"/>
      <c r="OBU40" s="223"/>
      <c r="OBV40" s="223"/>
      <c r="OBW40" s="223"/>
      <c r="OBX40" s="223"/>
      <c r="OBY40" s="223"/>
      <c r="OBZ40" s="223"/>
      <c r="OCA40" s="223"/>
      <c r="OCB40" s="223"/>
      <c r="OCC40" s="223"/>
      <c r="OCD40" s="223"/>
      <c r="OCE40" s="223"/>
      <c r="OCF40" s="223"/>
      <c r="OCG40" s="223"/>
      <c r="OCH40" s="223"/>
      <c r="OCI40" s="223"/>
      <c r="OCJ40" s="223"/>
      <c r="OCK40" s="223"/>
      <c r="OCL40" s="223"/>
      <c r="OCM40" s="223"/>
      <c r="OCN40" s="223"/>
      <c r="OCO40" s="223"/>
      <c r="OCP40" s="223"/>
      <c r="OCQ40" s="223"/>
      <c r="OCR40" s="223"/>
      <c r="OCS40" s="223"/>
      <c r="OCT40" s="223"/>
      <c r="OCU40" s="223"/>
      <c r="OCV40" s="223"/>
      <c r="OCW40" s="223"/>
      <c r="OCX40" s="223"/>
      <c r="OCY40" s="223"/>
      <c r="OCZ40" s="223"/>
      <c r="ODA40" s="223"/>
      <c r="ODB40" s="223"/>
      <c r="ODC40" s="223"/>
      <c r="ODD40" s="223"/>
      <c r="ODE40" s="223"/>
      <c r="ODF40" s="223"/>
      <c r="ODG40" s="223"/>
      <c r="ODH40" s="223"/>
      <c r="ODI40" s="223"/>
      <c r="ODJ40" s="223"/>
      <c r="ODK40" s="223"/>
      <c r="ODL40" s="223"/>
      <c r="ODM40" s="223"/>
      <c r="ODN40" s="223"/>
      <c r="ODO40" s="223"/>
      <c r="ODP40" s="223"/>
      <c r="ODQ40" s="223"/>
      <c r="ODR40" s="223"/>
      <c r="ODS40" s="223"/>
      <c r="ODT40" s="223"/>
      <c r="ODU40" s="223"/>
      <c r="ODV40" s="223"/>
      <c r="ODW40" s="223"/>
      <c r="ODX40" s="223"/>
      <c r="ODY40" s="223"/>
      <c r="ODZ40" s="223"/>
      <c r="OEA40" s="223"/>
      <c r="OEB40" s="223"/>
      <c r="OEC40" s="223"/>
      <c r="OED40" s="223"/>
      <c r="OEE40" s="223"/>
      <c r="OEF40" s="223"/>
      <c r="OEG40" s="223"/>
      <c r="OEH40" s="223"/>
      <c r="OEI40" s="223"/>
      <c r="OEJ40" s="223"/>
      <c r="OEK40" s="223"/>
      <c r="OEL40" s="223"/>
      <c r="OEM40" s="223"/>
      <c r="OEN40" s="223"/>
      <c r="OEO40" s="223"/>
      <c r="OEP40" s="223"/>
      <c r="OEQ40" s="223"/>
      <c r="OER40" s="223"/>
      <c r="OES40" s="223"/>
      <c r="OET40" s="223"/>
      <c r="OEU40" s="223"/>
      <c r="OEV40" s="223"/>
      <c r="OEW40" s="223"/>
      <c r="OEX40" s="223"/>
      <c r="OEY40" s="223"/>
      <c r="OEZ40" s="223"/>
      <c r="OFA40" s="223"/>
      <c r="OFB40" s="223"/>
      <c r="OFC40" s="223"/>
      <c r="OFD40" s="223"/>
      <c r="OFE40" s="223"/>
      <c r="OFF40" s="223"/>
      <c r="OFG40" s="223"/>
      <c r="OFH40" s="223"/>
      <c r="OFI40" s="223"/>
      <c r="OFJ40" s="223"/>
      <c r="OFK40" s="223"/>
      <c r="OFL40" s="223"/>
      <c r="OFM40" s="223"/>
      <c r="OFN40" s="223"/>
      <c r="OFO40" s="223"/>
      <c r="OFP40" s="223"/>
      <c r="OFQ40" s="223"/>
      <c r="OFR40" s="223"/>
      <c r="OFS40" s="223"/>
      <c r="OFT40" s="223"/>
      <c r="OFU40" s="223"/>
      <c r="OFV40" s="223"/>
      <c r="OFW40" s="223"/>
      <c r="OFX40" s="223"/>
      <c r="OFY40" s="223"/>
      <c r="OFZ40" s="223"/>
      <c r="OGA40" s="223"/>
      <c r="OGB40" s="223"/>
      <c r="OGC40" s="223"/>
      <c r="OGD40" s="223"/>
      <c r="OGE40" s="223"/>
      <c r="OGF40" s="223"/>
      <c r="OGG40" s="223"/>
      <c r="OGH40" s="223"/>
      <c r="OGI40" s="223"/>
      <c r="OGJ40" s="223"/>
      <c r="OGK40" s="223"/>
      <c r="OGL40" s="223"/>
      <c r="OGM40" s="223"/>
      <c r="OGN40" s="223"/>
      <c r="OGO40" s="223"/>
      <c r="OGP40" s="223"/>
      <c r="OGQ40" s="223"/>
      <c r="OGR40" s="223"/>
      <c r="OGS40" s="223"/>
      <c r="OGT40" s="223"/>
      <c r="OGU40" s="223"/>
      <c r="OGV40" s="223"/>
      <c r="OGW40" s="223"/>
      <c r="OGX40" s="223"/>
      <c r="OGY40" s="223"/>
      <c r="OGZ40" s="223"/>
      <c r="OHA40" s="223"/>
      <c r="OHB40" s="223"/>
      <c r="OHC40" s="223"/>
      <c r="OHD40" s="223"/>
      <c r="OHE40" s="223"/>
      <c r="OHF40" s="223"/>
      <c r="OHG40" s="223"/>
      <c r="OHH40" s="223"/>
      <c r="OHI40" s="223"/>
      <c r="OHJ40" s="223"/>
      <c r="OHK40" s="223"/>
      <c r="OHL40" s="223"/>
      <c r="OHM40" s="223"/>
      <c r="OHN40" s="223"/>
      <c r="OHO40" s="223"/>
      <c r="OHP40" s="223"/>
      <c r="OHQ40" s="223"/>
      <c r="OHR40" s="223"/>
      <c r="OHS40" s="223"/>
      <c r="OHT40" s="223"/>
      <c r="OHU40" s="223"/>
      <c r="OHV40" s="223"/>
      <c r="OHW40" s="223"/>
      <c r="OHX40" s="223"/>
      <c r="OHY40" s="223"/>
      <c r="OHZ40" s="223"/>
      <c r="OIA40" s="223"/>
      <c r="OIB40" s="223"/>
      <c r="OIC40" s="223"/>
      <c r="OID40" s="223"/>
      <c r="OIE40" s="223"/>
      <c r="OIF40" s="223"/>
      <c r="OIG40" s="223"/>
      <c r="OIH40" s="223"/>
      <c r="OII40" s="223"/>
      <c r="OIJ40" s="223"/>
      <c r="OIK40" s="223"/>
      <c r="OIL40" s="223"/>
      <c r="OIM40" s="223"/>
      <c r="OIN40" s="223"/>
      <c r="OIO40" s="223"/>
      <c r="OIP40" s="223"/>
      <c r="OIQ40" s="223"/>
      <c r="OIR40" s="223"/>
      <c r="OIS40" s="223"/>
      <c r="OIT40" s="223"/>
      <c r="OIU40" s="223"/>
      <c r="OIV40" s="223"/>
      <c r="OIW40" s="223"/>
      <c r="OIX40" s="223"/>
      <c r="OIY40" s="223"/>
      <c r="OIZ40" s="223"/>
      <c r="OJA40" s="223"/>
      <c r="OJB40" s="223"/>
      <c r="OJC40" s="223"/>
      <c r="OJD40" s="223"/>
      <c r="OJE40" s="223"/>
      <c r="OJF40" s="223"/>
      <c r="OJG40" s="223"/>
      <c r="OJH40" s="223"/>
      <c r="OJI40" s="223"/>
      <c r="OJJ40" s="223"/>
      <c r="OJK40" s="223"/>
      <c r="OJL40" s="223"/>
      <c r="OJM40" s="223"/>
      <c r="OJN40" s="223"/>
      <c r="OJO40" s="223"/>
      <c r="OJP40" s="223"/>
      <c r="OJQ40" s="223"/>
      <c r="OJR40" s="223"/>
      <c r="OJS40" s="223"/>
      <c r="OJT40" s="223"/>
      <c r="OJU40" s="223"/>
      <c r="OJV40" s="223"/>
      <c r="OJW40" s="223"/>
      <c r="OJX40" s="223"/>
      <c r="OJY40" s="223"/>
      <c r="OJZ40" s="223"/>
      <c r="OKA40" s="223"/>
      <c r="OKB40" s="223"/>
      <c r="OKC40" s="223"/>
      <c r="OKD40" s="223"/>
      <c r="OKE40" s="223"/>
      <c r="OKF40" s="223"/>
      <c r="OKG40" s="223"/>
      <c r="OKH40" s="223"/>
      <c r="OKI40" s="223"/>
      <c r="OKJ40" s="223"/>
      <c r="OKK40" s="223"/>
      <c r="OKL40" s="223"/>
      <c r="OKM40" s="223"/>
      <c r="OKN40" s="223"/>
      <c r="OKO40" s="223"/>
      <c r="OKP40" s="223"/>
      <c r="OKQ40" s="223"/>
      <c r="OKR40" s="223"/>
      <c r="OKS40" s="223"/>
      <c r="OKT40" s="223"/>
      <c r="OKU40" s="223"/>
      <c r="OKV40" s="223"/>
      <c r="OKW40" s="223"/>
      <c r="OKX40" s="223"/>
      <c r="OKY40" s="223"/>
      <c r="OKZ40" s="223"/>
      <c r="OLA40" s="223"/>
      <c r="OLB40" s="223"/>
      <c r="OLC40" s="223"/>
      <c r="OLD40" s="223"/>
      <c r="OLE40" s="223"/>
      <c r="OLF40" s="223"/>
      <c r="OLG40" s="223"/>
      <c r="OLH40" s="223"/>
      <c r="OLI40" s="223"/>
      <c r="OLJ40" s="223"/>
      <c r="OLK40" s="223"/>
      <c r="OLL40" s="223"/>
      <c r="OLM40" s="223"/>
      <c r="OLN40" s="223"/>
      <c r="OLO40" s="223"/>
      <c r="OLP40" s="223"/>
      <c r="OLQ40" s="223"/>
      <c r="OLR40" s="223"/>
      <c r="OLS40" s="223"/>
      <c r="OLT40" s="223"/>
      <c r="OLU40" s="223"/>
      <c r="OLV40" s="223"/>
      <c r="OLW40" s="223"/>
      <c r="OLX40" s="223"/>
      <c r="OLY40" s="223"/>
      <c r="OLZ40" s="223"/>
      <c r="OMA40" s="223"/>
      <c r="OMB40" s="223"/>
      <c r="OMC40" s="223"/>
      <c r="OMD40" s="223"/>
      <c r="OME40" s="223"/>
      <c r="OMF40" s="223"/>
      <c r="OMG40" s="223"/>
      <c r="OMH40" s="223"/>
      <c r="OMI40" s="223"/>
      <c r="OMJ40" s="223"/>
      <c r="OMK40" s="223"/>
      <c r="OML40" s="223"/>
      <c r="OMM40" s="223"/>
      <c r="OMN40" s="223"/>
      <c r="OMO40" s="223"/>
      <c r="OMP40" s="223"/>
      <c r="OMQ40" s="223"/>
      <c r="OMR40" s="223"/>
      <c r="OMS40" s="223"/>
      <c r="OMT40" s="223"/>
      <c r="OMU40" s="223"/>
      <c r="OMV40" s="223"/>
      <c r="OMW40" s="223"/>
      <c r="OMX40" s="223"/>
      <c r="OMY40" s="223"/>
      <c r="OMZ40" s="223"/>
      <c r="ONA40" s="223"/>
      <c r="ONB40" s="223"/>
      <c r="ONC40" s="223"/>
      <c r="OND40" s="223"/>
      <c r="ONE40" s="223"/>
      <c r="ONF40" s="223"/>
      <c r="ONG40" s="223"/>
      <c r="ONH40" s="223"/>
      <c r="ONI40" s="223"/>
      <c r="ONJ40" s="223"/>
      <c r="ONK40" s="223"/>
      <c r="ONL40" s="223"/>
      <c r="ONM40" s="223"/>
      <c r="ONN40" s="223"/>
      <c r="ONO40" s="223"/>
      <c r="ONP40" s="223"/>
      <c r="ONQ40" s="223"/>
      <c r="ONR40" s="223"/>
      <c r="ONS40" s="223"/>
      <c r="ONT40" s="223"/>
      <c r="ONU40" s="223"/>
      <c r="ONV40" s="223"/>
      <c r="ONW40" s="223"/>
      <c r="ONX40" s="223"/>
      <c r="ONY40" s="223"/>
      <c r="ONZ40" s="223"/>
      <c r="OOA40" s="223"/>
      <c r="OOB40" s="223"/>
      <c r="OOC40" s="223"/>
      <c r="OOD40" s="223"/>
      <c r="OOE40" s="223"/>
      <c r="OOF40" s="223"/>
      <c r="OOG40" s="223"/>
      <c r="OOH40" s="223"/>
      <c r="OOI40" s="223"/>
      <c r="OOJ40" s="223"/>
      <c r="OOK40" s="223"/>
      <c r="OOL40" s="223"/>
      <c r="OOM40" s="223"/>
      <c r="OON40" s="223"/>
      <c r="OOO40" s="223"/>
      <c r="OOP40" s="223"/>
      <c r="OOQ40" s="223"/>
      <c r="OOR40" s="223"/>
      <c r="OOS40" s="223"/>
      <c r="OOT40" s="223"/>
      <c r="OOU40" s="223"/>
      <c r="OOV40" s="223"/>
      <c r="OOW40" s="223"/>
      <c r="OOX40" s="223"/>
      <c r="OOY40" s="223"/>
      <c r="OOZ40" s="223"/>
      <c r="OPA40" s="223"/>
      <c r="OPB40" s="223"/>
      <c r="OPC40" s="223"/>
      <c r="OPD40" s="223"/>
      <c r="OPE40" s="223"/>
      <c r="OPF40" s="223"/>
      <c r="OPG40" s="223"/>
      <c r="OPH40" s="223"/>
      <c r="OPI40" s="223"/>
      <c r="OPJ40" s="223"/>
      <c r="OPK40" s="223"/>
      <c r="OPL40" s="223"/>
      <c r="OPM40" s="223"/>
      <c r="OPN40" s="223"/>
      <c r="OPO40" s="223"/>
      <c r="OPP40" s="223"/>
      <c r="OPQ40" s="223"/>
      <c r="OPR40" s="223"/>
      <c r="OPS40" s="223"/>
      <c r="OPT40" s="223"/>
      <c r="OPU40" s="223"/>
      <c r="OPV40" s="223"/>
      <c r="OPW40" s="223"/>
      <c r="OPX40" s="223"/>
      <c r="OPY40" s="223"/>
      <c r="OPZ40" s="223"/>
      <c r="OQA40" s="223"/>
      <c r="OQB40" s="223"/>
      <c r="OQC40" s="223"/>
      <c r="OQD40" s="223"/>
      <c r="OQE40" s="223"/>
      <c r="OQF40" s="223"/>
      <c r="OQG40" s="223"/>
      <c r="OQH40" s="223"/>
      <c r="OQI40" s="223"/>
      <c r="OQJ40" s="223"/>
      <c r="OQK40" s="223"/>
      <c r="OQL40" s="223"/>
      <c r="OQM40" s="223"/>
      <c r="OQN40" s="223"/>
      <c r="OQO40" s="223"/>
      <c r="OQP40" s="223"/>
      <c r="OQQ40" s="223"/>
      <c r="OQR40" s="223"/>
      <c r="OQS40" s="223"/>
      <c r="OQT40" s="223"/>
      <c r="OQU40" s="223"/>
      <c r="OQV40" s="223"/>
      <c r="OQW40" s="223"/>
      <c r="OQX40" s="223"/>
      <c r="OQY40" s="223"/>
      <c r="OQZ40" s="223"/>
      <c r="ORA40" s="223"/>
      <c r="ORB40" s="223"/>
      <c r="ORC40" s="223"/>
      <c r="ORD40" s="223"/>
      <c r="ORE40" s="223"/>
      <c r="ORF40" s="223"/>
      <c r="ORG40" s="223"/>
      <c r="ORH40" s="223"/>
      <c r="ORI40" s="223"/>
      <c r="ORJ40" s="223"/>
      <c r="ORK40" s="223"/>
      <c r="ORL40" s="223"/>
      <c r="ORM40" s="223"/>
      <c r="ORN40" s="223"/>
      <c r="ORO40" s="223"/>
      <c r="ORP40" s="223"/>
      <c r="ORQ40" s="223"/>
      <c r="ORR40" s="223"/>
      <c r="ORS40" s="223"/>
      <c r="ORT40" s="223"/>
      <c r="ORU40" s="223"/>
      <c r="ORV40" s="223"/>
      <c r="ORW40" s="223"/>
      <c r="ORX40" s="223"/>
      <c r="ORY40" s="223"/>
      <c r="ORZ40" s="223"/>
      <c r="OSA40" s="223"/>
      <c r="OSB40" s="223"/>
      <c r="OSC40" s="223"/>
      <c r="OSD40" s="223"/>
      <c r="OSE40" s="223"/>
      <c r="OSF40" s="223"/>
      <c r="OSG40" s="223"/>
      <c r="OSH40" s="223"/>
      <c r="OSI40" s="223"/>
      <c r="OSJ40" s="223"/>
      <c r="OSK40" s="223"/>
      <c r="OSL40" s="223"/>
      <c r="OSM40" s="223"/>
      <c r="OSN40" s="223"/>
      <c r="OSO40" s="223"/>
      <c r="OSP40" s="223"/>
      <c r="OSQ40" s="223"/>
      <c r="OSR40" s="223"/>
      <c r="OSS40" s="223"/>
      <c r="OST40" s="223"/>
      <c r="OSU40" s="223"/>
      <c r="OSV40" s="223"/>
      <c r="OSW40" s="223"/>
      <c r="OSX40" s="223"/>
      <c r="OSY40" s="223"/>
      <c r="OSZ40" s="223"/>
      <c r="OTA40" s="223"/>
      <c r="OTB40" s="223"/>
      <c r="OTC40" s="223"/>
      <c r="OTD40" s="223"/>
      <c r="OTE40" s="223"/>
      <c r="OTF40" s="223"/>
      <c r="OTG40" s="223"/>
      <c r="OTH40" s="223"/>
      <c r="OTI40" s="223"/>
      <c r="OTJ40" s="223"/>
      <c r="OTK40" s="223"/>
      <c r="OTL40" s="223"/>
      <c r="OTM40" s="223"/>
      <c r="OTN40" s="223"/>
      <c r="OTO40" s="223"/>
      <c r="OTP40" s="223"/>
      <c r="OTQ40" s="223"/>
      <c r="OTR40" s="223"/>
      <c r="OTS40" s="223"/>
      <c r="OTT40" s="223"/>
      <c r="OTU40" s="223"/>
      <c r="OTV40" s="223"/>
      <c r="OTW40" s="223"/>
      <c r="OTX40" s="223"/>
      <c r="OTY40" s="223"/>
      <c r="OTZ40" s="223"/>
      <c r="OUA40" s="223"/>
      <c r="OUB40" s="223"/>
      <c r="OUC40" s="223"/>
      <c r="OUD40" s="223"/>
      <c r="OUE40" s="223"/>
      <c r="OUF40" s="223"/>
      <c r="OUG40" s="223"/>
      <c r="OUH40" s="223"/>
      <c r="OUI40" s="223"/>
      <c r="OUJ40" s="223"/>
      <c r="OUK40" s="223"/>
      <c r="OUL40" s="223"/>
      <c r="OUM40" s="223"/>
      <c r="OUN40" s="223"/>
      <c r="OUO40" s="223"/>
      <c r="OUP40" s="223"/>
      <c r="OUQ40" s="223"/>
      <c r="OUR40" s="223"/>
      <c r="OUS40" s="223"/>
      <c r="OUT40" s="223"/>
      <c r="OUU40" s="223"/>
      <c r="OUV40" s="223"/>
      <c r="OUW40" s="223"/>
      <c r="OUX40" s="223"/>
      <c r="OUY40" s="223"/>
      <c r="OUZ40" s="223"/>
      <c r="OVA40" s="223"/>
      <c r="OVB40" s="223"/>
      <c r="OVC40" s="223"/>
      <c r="OVD40" s="223"/>
      <c r="OVE40" s="223"/>
      <c r="OVF40" s="223"/>
      <c r="OVG40" s="223"/>
      <c r="OVH40" s="223"/>
      <c r="OVI40" s="223"/>
      <c r="OVJ40" s="223"/>
      <c r="OVK40" s="223"/>
      <c r="OVL40" s="223"/>
      <c r="OVM40" s="223"/>
      <c r="OVN40" s="223"/>
      <c r="OVO40" s="223"/>
      <c r="OVP40" s="223"/>
      <c r="OVQ40" s="223"/>
      <c r="OVR40" s="223"/>
      <c r="OVS40" s="223"/>
      <c r="OVT40" s="223"/>
      <c r="OVU40" s="223"/>
      <c r="OVV40" s="223"/>
      <c r="OVW40" s="223"/>
      <c r="OVX40" s="223"/>
      <c r="OVY40" s="223"/>
      <c r="OVZ40" s="223"/>
      <c r="OWA40" s="223"/>
      <c r="OWB40" s="223"/>
      <c r="OWC40" s="223"/>
      <c r="OWD40" s="223"/>
      <c r="OWE40" s="223"/>
      <c r="OWF40" s="223"/>
      <c r="OWG40" s="223"/>
      <c r="OWH40" s="223"/>
      <c r="OWI40" s="223"/>
      <c r="OWJ40" s="223"/>
      <c r="OWK40" s="223"/>
      <c r="OWL40" s="223"/>
      <c r="OWM40" s="223"/>
      <c r="OWN40" s="223"/>
      <c r="OWO40" s="223"/>
      <c r="OWP40" s="223"/>
      <c r="OWQ40" s="223"/>
      <c r="OWR40" s="223"/>
      <c r="OWS40" s="223"/>
      <c r="OWT40" s="223"/>
      <c r="OWU40" s="223"/>
      <c r="OWV40" s="223"/>
      <c r="OWW40" s="223"/>
      <c r="OWX40" s="223"/>
      <c r="OWY40" s="223"/>
      <c r="OWZ40" s="223"/>
      <c r="OXA40" s="223"/>
      <c r="OXB40" s="223"/>
      <c r="OXC40" s="223"/>
      <c r="OXD40" s="223"/>
      <c r="OXE40" s="223"/>
      <c r="OXF40" s="223"/>
      <c r="OXG40" s="223"/>
      <c r="OXH40" s="223"/>
      <c r="OXI40" s="223"/>
      <c r="OXJ40" s="223"/>
      <c r="OXK40" s="223"/>
      <c r="OXL40" s="223"/>
      <c r="OXM40" s="223"/>
      <c r="OXN40" s="223"/>
      <c r="OXO40" s="223"/>
      <c r="OXP40" s="223"/>
      <c r="OXQ40" s="223"/>
      <c r="OXR40" s="223"/>
      <c r="OXS40" s="223"/>
      <c r="OXT40" s="223"/>
      <c r="OXU40" s="223"/>
      <c r="OXV40" s="223"/>
      <c r="OXW40" s="223"/>
      <c r="OXX40" s="223"/>
      <c r="OXY40" s="223"/>
      <c r="OXZ40" s="223"/>
      <c r="OYA40" s="223"/>
      <c r="OYB40" s="223"/>
      <c r="OYC40" s="223"/>
      <c r="OYD40" s="223"/>
      <c r="OYE40" s="223"/>
      <c r="OYF40" s="223"/>
      <c r="OYG40" s="223"/>
      <c r="OYH40" s="223"/>
      <c r="OYI40" s="223"/>
      <c r="OYJ40" s="223"/>
      <c r="OYK40" s="223"/>
      <c r="OYL40" s="223"/>
      <c r="OYM40" s="223"/>
      <c r="OYN40" s="223"/>
      <c r="OYO40" s="223"/>
      <c r="OYP40" s="223"/>
      <c r="OYQ40" s="223"/>
      <c r="OYR40" s="223"/>
      <c r="OYS40" s="223"/>
      <c r="OYT40" s="223"/>
      <c r="OYU40" s="223"/>
      <c r="OYV40" s="223"/>
      <c r="OYW40" s="223"/>
      <c r="OYX40" s="223"/>
      <c r="OYY40" s="223"/>
      <c r="OYZ40" s="223"/>
      <c r="OZA40" s="223"/>
      <c r="OZB40" s="223"/>
      <c r="OZC40" s="223"/>
      <c r="OZD40" s="223"/>
      <c r="OZE40" s="223"/>
      <c r="OZF40" s="223"/>
      <c r="OZG40" s="223"/>
      <c r="OZH40" s="223"/>
      <c r="OZI40" s="223"/>
      <c r="OZJ40" s="223"/>
      <c r="OZK40" s="223"/>
      <c r="OZL40" s="223"/>
      <c r="OZM40" s="223"/>
      <c r="OZN40" s="223"/>
      <c r="OZO40" s="223"/>
      <c r="OZP40" s="223"/>
      <c r="OZQ40" s="223"/>
      <c r="OZR40" s="223"/>
      <c r="OZS40" s="223"/>
      <c r="OZT40" s="223"/>
      <c r="OZU40" s="223"/>
      <c r="OZV40" s="223"/>
      <c r="OZW40" s="223"/>
      <c r="OZX40" s="223"/>
      <c r="OZY40" s="223"/>
      <c r="OZZ40" s="223"/>
      <c r="PAA40" s="223"/>
      <c r="PAB40" s="223"/>
      <c r="PAC40" s="223"/>
      <c r="PAD40" s="223"/>
      <c r="PAE40" s="223"/>
      <c r="PAF40" s="223"/>
      <c r="PAG40" s="223"/>
      <c r="PAH40" s="223"/>
      <c r="PAI40" s="223"/>
      <c r="PAJ40" s="223"/>
      <c r="PAK40" s="223"/>
      <c r="PAL40" s="223"/>
      <c r="PAM40" s="223"/>
      <c r="PAN40" s="223"/>
      <c r="PAO40" s="223"/>
      <c r="PAP40" s="223"/>
      <c r="PAQ40" s="223"/>
      <c r="PAR40" s="223"/>
      <c r="PAS40" s="223"/>
      <c r="PAT40" s="223"/>
      <c r="PAU40" s="223"/>
      <c r="PAV40" s="223"/>
      <c r="PAW40" s="223"/>
      <c r="PAX40" s="223"/>
      <c r="PAY40" s="223"/>
      <c r="PAZ40" s="223"/>
      <c r="PBA40" s="223"/>
      <c r="PBB40" s="223"/>
      <c r="PBC40" s="223"/>
      <c r="PBD40" s="223"/>
      <c r="PBE40" s="223"/>
      <c r="PBF40" s="223"/>
      <c r="PBG40" s="223"/>
      <c r="PBH40" s="223"/>
      <c r="PBI40" s="223"/>
      <c r="PBJ40" s="223"/>
      <c r="PBK40" s="223"/>
      <c r="PBL40" s="223"/>
      <c r="PBM40" s="223"/>
      <c r="PBN40" s="223"/>
      <c r="PBO40" s="223"/>
      <c r="PBP40" s="223"/>
      <c r="PBQ40" s="223"/>
      <c r="PBR40" s="223"/>
      <c r="PBS40" s="223"/>
      <c r="PBT40" s="223"/>
      <c r="PBU40" s="223"/>
      <c r="PBV40" s="223"/>
      <c r="PBW40" s="223"/>
      <c r="PBX40" s="223"/>
      <c r="PBY40" s="223"/>
      <c r="PBZ40" s="223"/>
      <c r="PCA40" s="223"/>
      <c r="PCB40" s="223"/>
      <c r="PCC40" s="223"/>
      <c r="PCD40" s="223"/>
      <c r="PCE40" s="223"/>
      <c r="PCF40" s="223"/>
      <c r="PCG40" s="223"/>
      <c r="PCH40" s="223"/>
      <c r="PCI40" s="223"/>
      <c r="PCJ40" s="223"/>
      <c r="PCK40" s="223"/>
      <c r="PCL40" s="223"/>
      <c r="PCM40" s="223"/>
      <c r="PCN40" s="223"/>
      <c r="PCO40" s="223"/>
      <c r="PCP40" s="223"/>
      <c r="PCQ40" s="223"/>
      <c r="PCR40" s="223"/>
      <c r="PCS40" s="223"/>
      <c r="PCT40" s="223"/>
      <c r="PCU40" s="223"/>
      <c r="PCV40" s="223"/>
      <c r="PCW40" s="223"/>
      <c r="PCX40" s="223"/>
      <c r="PCY40" s="223"/>
      <c r="PCZ40" s="223"/>
      <c r="PDA40" s="223"/>
      <c r="PDB40" s="223"/>
      <c r="PDC40" s="223"/>
      <c r="PDD40" s="223"/>
      <c r="PDE40" s="223"/>
      <c r="PDF40" s="223"/>
      <c r="PDG40" s="223"/>
      <c r="PDH40" s="223"/>
      <c r="PDI40" s="223"/>
      <c r="PDJ40" s="223"/>
      <c r="PDK40" s="223"/>
      <c r="PDL40" s="223"/>
      <c r="PDM40" s="223"/>
      <c r="PDN40" s="223"/>
      <c r="PDO40" s="223"/>
      <c r="PDP40" s="223"/>
      <c r="PDQ40" s="223"/>
      <c r="PDR40" s="223"/>
      <c r="PDS40" s="223"/>
      <c r="PDT40" s="223"/>
      <c r="PDU40" s="223"/>
      <c r="PDV40" s="223"/>
      <c r="PDW40" s="223"/>
      <c r="PDX40" s="223"/>
      <c r="PDY40" s="223"/>
      <c r="PDZ40" s="223"/>
      <c r="PEA40" s="223"/>
      <c r="PEB40" s="223"/>
      <c r="PEC40" s="223"/>
      <c r="PED40" s="223"/>
      <c r="PEE40" s="223"/>
      <c r="PEF40" s="223"/>
      <c r="PEG40" s="223"/>
      <c r="PEH40" s="223"/>
      <c r="PEI40" s="223"/>
      <c r="PEJ40" s="223"/>
      <c r="PEK40" s="223"/>
      <c r="PEL40" s="223"/>
      <c r="PEM40" s="223"/>
      <c r="PEN40" s="223"/>
      <c r="PEO40" s="223"/>
      <c r="PEP40" s="223"/>
      <c r="PEQ40" s="223"/>
      <c r="PER40" s="223"/>
      <c r="PES40" s="223"/>
      <c r="PET40" s="223"/>
      <c r="PEU40" s="223"/>
      <c r="PEV40" s="223"/>
      <c r="PEW40" s="223"/>
      <c r="PEX40" s="223"/>
      <c r="PEY40" s="223"/>
      <c r="PEZ40" s="223"/>
      <c r="PFA40" s="223"/>
      <c r="PFB40" s="223"/>
      <c r="PFC40" s="223"/>
      <c r="PFD40" s="223"/>
      <c r="PFE40" s="223"/>
      <c r="PFF40" s="223"/>
      <c r="PFG40" s="223"/>
      <c r="PFH40" s="223"/>
      <c r="PFI40" s="223"/>
      <c r="PFJ40" s="223"/>
      <c r="PFK40" s="223"/>
      <c r="PFL40" s="223"/>
      <c r="PFM40" s="223"/>
      <c r="PFN40" s="223"/>
      <c r="PFO40" s="223"/>
      <c r="PFP40" s="223"/>
      <c r="PFQ40" s="223"/>
      <c r="PFR40" s="223"/>
      <c r="PFS40" s="223"/>
      <c r="PFT40" s="223"/>
      <c r="PFU40" s="223"/>
      <c r="PFV40" s="223"/>
      <c r="PFW40" s="223"/>
      <c r="PFX40" s="223"/>
      <c r="PFY40" s="223"/>
      <c r="PFZ40" s="223"/>
      <c r="PGA40" s="223"/>
      <c r="PGB40" s="223"/>
      <c r="PGC40" s="223"/>
      <c r="PGD40" s="223"/>
      <c r="PGE40" s="223"/>
      <c r="PGF40" s="223"/>
      <c r="PGG40" s="223"/>
      <c r="PGH40" s="223"/>
      <c r="PGI40" s="223"/>
      <c r="PGJ40" s="223"/>
      <c r="PGK40" s="223"/>
      <c r="PGL40" s="223"/>
      <c r="PGM40" s="223"/>
      <c r="PGN40" s="223"/>
      <c r="PGO40" s="223"/>
      <c r="PGP40" s="223"/>
      <c r="PGQ40" s="223"/>
      <c r="PGR40" s="223"/>
      <c r="PGS40" s="223"/>
      <c r="PGT40" s="223"/>
      <c r="PGU40" s="223"/>
      <c r="PGV40" s="223"/>
      <c r="PGW40" s="223"/>
      <c r="PGX40" s="223"/>
      <c r="PGY40" s="223"/>
      <c r="PGZ40" s="223"/>
      <c r="PHA40" s="223"/>
      <c r="PHB40" s="223"/>
      <c r="PHC40" s="223"/>
      <c r="PHD40" s="223"/>
      <c r="PHE40" s="223"/>
      <c r="PHF40" s="223"/>
      <c r="PHG40" s="223"/>
      <c r="PHH40" s="223"/>
      <c r="PHI40" s="223"/>
      <c r="PHJ40" s="223"/>
      <c r="PHK40" s="223"/>
      <c r="PHL40" s="223"/>
      <c r="PHM40" s="223"/>
      <c r="PHN40" s="223"/>
      <c r="PHO40" s="223"/>
      <c r="PHP40" s="223"/>
      <c r="PHQ40" s="223"/>
      <c r="PHR40" s="223"/>
      <c r="PHS40" s="223"/>
      <c r="PHT40" s="223"/>
      <c r="PHU40" s="223"/>
      <c r="PHV40" s="223"/>
      <c r="PHW40" s="223"/>
      <c r="PHX40" s="223"/>
      <c r="PHY40" s="223"/>
      <c r="PHZ40" s="223"/>
      <c r="PIA40" s="223"/>
      <c r="PIB40" s="223"/>
      <c r="PIC40" s="223"/>
      <c r="PID40" s="223"/>
      <c r="PIE40" s="223"/>
      <c r="PIF40" s="223"/>
      <c r="PIG40" s="223"/>
      <c r="PIH40" s="223"/>
      <c r="PII40" s="223"/>
      <c r="PIJ40" s="223"/>
      <c r="PIK40" s="223"/>
      <c r="PIL40" s="223"/>
      <c r="PIM40" s="223"/>
      <c r="PIN40" s="223"/>
      <c r="PIO40" s="223"/>
      <c r="PIP40" s="223"/>
      <c r="PIQ40" s="223"/>
      <c r="PIR40" s="223"/>
      <c r="PIS40" s="223"/>
      <c r="PIT40" s="223"/>
      <c r="PIU40" s="223"/>
      <c r="PIV40" s="223"/>
      <c r="PIW40" s="223"/>
      <c r="PIX40" s="223"/>
      <c r="PIY40" s="223"/>
      <c r="PIZ40" s="223"/>
      <c r="PJA40" s="223"/>
      <c r="PJB40" s="223"/>
      <c r="PJC40" s="223"/>
      <c r="PJD40" s="223"/>
      <c r="PJE40" s="223"/>
      <c r="PJF40" s="223"/>
      <c r="PJG40" s="223"/>
      <c r="PJH40" s="223"/>
      <c r="PJI40" s="223"/>
      <c r="PJJ40" s="223"/>
      <c r="PJK40" s="223"/>
      <c r="PJL40" s="223"/>
      <c r="PJM40" s="223"/>
      <c r="PJN40" s="223"/>
      <c r="PJO40" s="223"/>
      <c r="PJP40" s="223"/>
      <c r="PJQ40" s="223"/>
      <c r="PJR40" s="223"/>
      <c r="PJS40" s="223"/>
      <c r="PJT40" s="223"/>
      <c r="PJU40" s="223"/>
      <c r="PJV40" s="223"/>
      <c r="PJW40" s="223"/>
      <c r="PJX40" s="223"/>
      <c r="PJY40" s="223"/>
      <c r="PJZ40" s="223"/>
      <c r="PKA40" s="223"/>
      <c r="PKB40" s="223"/>
      <c r="PKC40" s="223"/>
      <c r="PKD40" s="223"/>
      <c r="PKE40" s="223"/>
      <c r="PKF40" s="223"/>
      <c r="PKG40" s="223"/>
      <c r="PKH40" s="223"/>
      <c r="PKI40" s="223"/>
      <c r="PKJ40" s="223"/>
      <c r="PKK40" s="223"/>
      <c r="PKL40" s="223"/>
      <c r="PKM40" s="223"/>
      <c r="PKN40" s="223"/>
      <c r="PKO40" s="223"/>
      <c r="PKP40" s="223"/>
      <c r="PKQ40" s="223"/>
      <c r="PKR40" s="223"/>
      <c r="PKS40" s="223"/>
      <c r="PKT40" s="223"/>
      <c r="PKU40" s="223"/>
      <c r="PKV40" s="223"/>
      <c r="PKW40" s="223"/>
      <c r="PKX40" s="223"/>
      <c r="PKY40" s="223"/>
      <c r="PKZ40" s="223"/>
      <c r="PLA40" s="223"/>
      <c r="PLB40" s="223"/>
      <c r="PLC40" s="223"/>
      <c r="PLD40" s="223"/>
      <c r="PLE40" s="223"/>
      <c r="PLF40" s="223"/>
      <c r="PLG40" s="223"/>
      <c r="PLH40" s="223"/>
      <c r="PLI40" s="223"/>
      <c r="PLJ40" s="223"/>
      <c r="PLK40" s="223"/>
      <c r="PLL40" s="223"/>
      <c r="PLM40" s="223"/>
      <c r="PLN40" s="223"/>
      <c r="PLO40" s="223"/>
      <c r="PLP40" s="223"/>
      <c r="PLQ40" s="223"/>
      <c r="PLR40" s="223"/>
      <c r="PLS40" s="223"/>
      <c r="PLT40" s="223"/>
      <c r="PLU40" s="223"/>
      <c r="PLV40" s="223"/>
      <c r="PLW40" s="223"/>
      <c r="PLX40" s="223"/>
      <c r="PLY40" s="223"/>
      <c r="PLZ40" s="223"/>
      <c r="PMA40" s="223"/>
      <c r="PMB40" s="223"/>
      <c r="PMC40" s="223"/>
      <c r="PMD40" s="223"/>
      <c r="PME40" s="223"/>
      <c r="PMF40" s="223"/>
      <c r="PMG40" s="223"/>
      <c r="PMH40" s="223"/>
      <c r="PMI40" s="223"/>
      <c r="PMJ40" s="223"/>
      <c r="PMK40" s="223"/>
      <c r="PML40" s="223"/>
      <c r="PMM40" s="223"/>
      <c r="PMN40" s="223"/>
      <c r="PMO40" s="223"/>
      <c r="PMP40" s="223"/>
      <c r="PMQ40" s="223"/>
      <c r="PMR40" s="223"/>
      <c r="PMS40" s="223"/>
      <c r="PMT40" s="223"/>
      <c r="PMU40" s="223"/>
      <c r="PMV40" s="223"/>
      <c r="PMW40" s="223"/>
      <c r="PMX40" s="223"/>
      <c r="PMY40" s="223"/>
      <c r="PMZ40" s="223"/>
      <c r="PNA40" s="223"/>
      <c r="PNB40" s="223"/>
      <c r="PNC40" s="223"/>
      <c r="PND40" s="223"/>
      <c r="PNE40" s="223"/>
      <c r="PNF40" s="223"/>
      <c r="PNG40" s="223"/>
      <c r="PNH40" s="223"/>
      <c r="PNI40" s="223"/>
      <c r="PNJ40" s="223"/>
      <c r="PNK40" s="223"/>
      <c r="PNL40" s="223"/>
      <c r="PNM40" s="223"/>
      <c r="PNN40" s="223"/>
      <c r="PNO40" s="223"/>
      <c r="PNP40" s="223"/>
      <c r="PNQ40" s="223"/>
      <c r="PNR40" s="223"/>
      <c r="PNS40" s="223"/>
      <c r="PNT40" s="223"/>
      <c r="PNU40" s="223"/>
      <c r="PNV40" s="223"/>
      <c r="PNW40" s="223"/>
      <c r="PNX40" s="223"/>
      <c r="PNY40" s="223"/>
      <c r="PNZ40" s="223"/>
      <c r="POA40" s="223"/>
      <c r="POB40" s="223"/>
      <c r="POC40" s="223"/>
      <c r="POD40" s="223"/>
      <c r="POE40" s="223"/>
      <c r="POF40" s="223"/>
      <c r="POG40" s="223"/>
      <c r="POH40" s="223"/>
      <c r="POI40" s="223"/>
      <c r="POJ40" s="223"/>
      <c r="POK40" s="223"/>
      <c r="POL40" s="223"/>
      <c r="POM40" s="223"/>
      <c r="PON40" s="223"/>
      <c r="POO40" s="223"/>
      <c r="POP40" s="223"/>
      <c r="POQ40" s="223"/>
      <c r="POR40" s="223"/>
      <c r="POS40" s="223"/>
      <c r="POT40" s="223"/>
      <c r="POU40" s="223"/>
      <c r="POV40" s="223"/>
      <c r="POW40" s="223"/>
      <c r="POX40" s="223"/>
      <c r="POY40" s="223"/>
      <c r="POZ40" s="223"/>
      <c r="PPA40" s="223"/>
      <c r="PPB40" s="223"/>
      <c r="PPC40" s="223"/>
      <c r="PPD40" s="223"/>
      <c r="PPE40" s="223"/>
      <c r="PPF40" s="223"/>
      <c r="PPG40" s="223"/>
      <c r="PPH40" s="223"/>
      <c r="PPI40" s="223"/>
      <c r="PPJ40" s="223"/>
      <c r="PPK40" s="223"/>
      <c r="PPL40" s="223"/>
      <c r="PPM40" s="223"/>
      <c r="PPN40" s="223"/>
      <c r="PPO40" s="223"/>
      <c r="PPP40" s="223"/>
      <c r="PPQ40" s="223"/>
      <c r="PPR40" s="223"/>
      <c r="PPS40" s="223"/>
      <c r="PPT40" s="223"/>
      <c r="PPU40" s="223"/>
      <c r="PPV40" s="223"/>
      <c r="PPW40" s="223"/>
      <c r="PPX40" s="223"/>
      <c r="PPY40" s="223"/>
      <c r="PPZ40" s="223"/>
      <c r="PQA40" s="223"/>
      <c r="PQB40" s="223"/>
      <c r="PQC40" s="223"/>
      <c r="PQD40" s="223"/>
      <c r="PQE40" s="223"/>
      <c r="PQF40" s="223"/>
      <c r="PQG40" s="223"/>
      <c r="PQH40" s="223"/>
      <c r="PQI40" s="223"/>
      <c r="PQJ40" s="223"/>
      <c r="PQK40" s="223"/>
      <c r="PQL40" s="223"/>
      <c r="PQM40" s="223"/>
      <c r="PQN40" s="223"/>
      <c r="PQO40" s="223"/>
      <c r="PQP40" s="223"/>
      <c r="PQQ40" s="223"/>
      <c r="PQR40" s="223"/>
      <c r="PQS40" s="223"/>
      <c r="PQT40" s="223"/>
      <c r="PQU40" s="223"/>
      <c r="PQV40" s="223"/>
      <c r="PQW40" s="223"/>
      <c r="PQX40" s="223"/>
      <c r="PQY40" s="223"/>
      <c r="PQZ40" s="223"/>
      <c r="PRA40" s="223"/>
      <c r="PRB40" s="223"/>
      <c r="PRC40" s="223"/>
      <c r="PRD40" s="223"/>
      <c r="PRE40" s="223"/>
      <c r="PRF40" s="223"/>
      <c r="PRG40" s="223"/>
      <c r="PRH40" s="223"/>
      <c r="PRI40" s="223"/>
      <c r="PRJ40" s="223"/>
      <c r="PRK40" s="223"/>
      <c r="PRL40" s="223"/>
      <c r="PRM40" s="223"/>
      <c r="PRN40" s="223"/>
      <c r="PRO40" s="223"/>
      <c r="PRP40" s="223"/>
      <c r="PRQ40" s="223"/>
      <c r="PRR40" s="223"/>
      <c r="PRS40" s="223"/>
      <c r="PRT40" s="223"/>
      <c r="PRU40" s="223"/>
      <c r="PRV40" s="223"/>
      <c r="PRW40" s="223"/>
      <c r="PRX40" s="223"/>
      <c r="PRY40" s="223"/>
      <c r="PRZ40" s="223"/>
      <c r="PSA40" s="223"/>
      <c r="PSB40" s="223"/>
      <c r="PSC40" s="223"/>
      <c r="PSD40" s="223"/>
      <c r="PSE40" s="223"/>
      <c r="PSF40" s="223"/>
      <c r="PSG40" s="223"/>
      <c r="PSH40" s="223"/>
      <c r="PSI40" s="223"/>
      <c r="PSJ40" s="223"/>
      <c r="PSK40" s="223"/>
      <c r="PSL40" s="223"/>
      <c r="PSM40" s="223"/>
      <c r="PSN40" s="223"/>
      <c r="PSO40" s="223"/>
      <c r="PSP40" s="223"/>
      <c r="PSQ40" s="223"/>
      <c r="PSR40" s="223"/>
      <c r="PSS40" s="223"/>
      <c r="PST40" s="223"/>
      <c r="PSU40" s="223"/>
      <c r="PSV40" s="223"/>
      <c r="PSW40" s="223"/>
      <c r="PSX40" s="223"/>
      <c r="PSY40" s="223"/>
      <c r="PSZ40" s="223"/>
      <c r="PTA40" s="223"/>
      <c r="PTB40" s="223"/>
      <c r="PTC40" s="223"/>
      <c r="PTD40" s="223"/>
      <c r="PTE40" s="223"/>
      <c r="PTF40" s="223"/>
      <c r="PTG40" s="223"/>
      <c r="PTH40" s="223"/>
      <c r="PTI40" s="223"/>
      <c r="PTJ40" s="223"/>
      <c r="PTK40" s="223"/>
      <c r="PTL40" s="223"/>
      <c r="PTM40" s="223"/>
      <c r="PTN40" s="223"/>
      <c r="PTO40" s="223"/>
      <c r="PTP40" s="223"/>
      <c r="PTQ40" s="223"/>
      <c r="PTR40" s="223"/>
      <c r="PTS40" s="223"/>
      <c r="PTT40" s="223"/>
      <c r="PTU40" s="223"/>
      <c r="PTV40" s="223"/>
      <c r="PTW40" s="223"/>
      <c r="PTX40" s="223"/>
      <c r="PTY40" s="223"/>
      <c r="PTZ40" s="223"/>
      <c r="PUA40" s="223"/>
      <c r="PUB40" s="223"/>
      <c r="PUC40" s="223"/>
      <c r="PUD40" s="223"/>
      <c r="PUE40" s="223"/>
      <c r="PUF40" s="223"/>
      <c r="PUG40" s="223"/>
      <c r="PUH40" s="223"/>
      <c r="PUI40" s="223"/>
      <c r="PUJ40" s="223"/>
      <c r="PUK40" s="223"/>
      <c r="PUL40" s="223"/>
      <c r="PUM40" s="223"/>
      <c r="PUN40" s="223"/>
      <c r="PUO40" s="223"/>
      <c r="PUP40" s="223"/>
      <c r="PUQ40" s="223"/>
      <c r="PUR40" s="223"/>
      <c r="PUS40" s="223"/>
      <c r="PUT40" s="223"/>
      <c r="PUU40" s="223"/>
      <c r="PUV40" s="223"/>
      <c r="PUW40" s="223"/>
      <c r="PUX40" s="223"/>
      <c r="PUY40" s="223"/>
      <c r="PUZ40" s="223"/>
      <c r="PVA40" s="223"/>
      <c r="PVB40" s="223"/>
      <c r="PVC40" s="223"/>
      <c r="PVD40" s="223"/>
      <c r="PVE40" s="223"/>
      <c r="PVF40" s="223"/>
      <c r="PVG40" s="223"/>
      <c r="PVH40" s="223"/>
      <c r="PVI40" s="223"/>
      <c r="PVJ40" s="223"/>
      <c r="PVK40" s="223"/>
      <c r="PVL40" s="223"/>
      <c r="PVM40" s="223"/>
      <c r="PVN40" s="223"/>
      <c r="PVO40" s="223"/>
      <c r="PVP40" s="223"/>
      <c r="PVQ40" s="223"/>
      <c r="PVR40" s="223"/>
      <c r="PVS40" s="223"/>
      <c r="PVT40" s="223"/>
      <c r="PVU40" s="223"/>
      <c r="PVV40" s="223"/>
      <c r="PVW40" s="223"/>
      <c r="PVX40" s="223"/>
      <c r="PVY40" s="223"/>
      <c r="PVZ40" s="223"/>
      <c r="PWA40" s="223"/>
      <c r="PWB40" s="223"/>
      <c r="PWC40" s="223"/>
      <c r="PWD40" s="223"/>
      <c r="PWE40" s="223"/>
      <c r="PWF40" s="223"/>
      <c r="PWG40" s="223"/>
      <c r="PWH40" s="223"/>
      <c r="PWI40" s="223"/>
      <c r="PWJ40" s="223"/>
      <c r="PWK40" s="223"/>
      <c r="PWL40" s="223"/>
      <c r="PWM40" s="223"/>
      <c r="PWN40" s="223"/>
      <c r="PWO40" s="223"/>
      <c r="PWP40" s="223"/>
      <c r="PWQ40" s="223"/>
      <c r="PWR40" s="223"/>
      <c r="PWS40" s="223"/>
      <c r="PWT40" s="223"/>
      <c r="PWU40" s="223"/>
      <c r="PWV40" s="223"/>
      <c r="PWW40" s="223"/>
      <c r="PWX40" s="223"/>
      <c r="PWY40" s="223"/>
      <c r="PWZ40" s="223"/>
      <c r="PXA40" s="223"/>
      <c r="PXB40" s="223"/>
      <c r="PXC40" s="223"/>
      <c r="PXD40" s="223"/>
      <c r="PXE40" s="223"/>
      <c r="PXF40" s="223"/>
      <c r="PXG40" s="223"/>
      <c r="PXH40" s="223"/>
      <c r="PXI40" s="223"/>
      <c r="PXJ40" s="223"/>
      <c r="PXK40" s="223"/>
      <c r="PXL40" s="223"/>
      <c r="PXM40" s="223"/>
      <c r="PXN40" s="223"/>
      <c r="PXO40" s="223"/>
      <c r="PXP40" s="223"/>
      <c r="PXQ40" s="223"/>
      <c r="PXR40" s="223"/>
      <c r="PXS40" s="223"/>
      <c r="PXT40" s="223"/>
      <c r="PXU40" s="223"/>
      <c r="PXV40" s="223"/>
      <c r="PXW40" s="223"/>
      <c r="PXX40" s="223"/>
      <c r="PXY40" s="223"/>
      <c r="PXZ40" s="223"/>
      <c r="PYA40" s="223"/>
      <c r="PYB40" s="223"/>
      <c r="PYC40" s="223"/>
      <c r="PYD40" s="223"/>
      <c r="PYE40" s="223"/>
      <c r="PYF40" s="223"/>
      <c r="PYG40" s="223"/>
      <c r="PYH40" s="223"/>
      <c r="PYI40" s="223"/>
      <c r="PYJ40" s="223"/>
      <c r="PYK40" s="223"/>
      <c r="PYL40" s="223"/>
      <c r="PYM40" s="223"/>
      <c r="PYN40" s="223"/>
      <c r="PYO40" s="223"/>
      <c r="PYP40" s="223"/>
      <c r="PYQ40" s="223"/>
      <c r="PYR40" s="223"/>
      <c r="PYS40" s="223"/>
      <c r="PYT40" s="223"/>
      <c r="PYU40" s="223"/>
      <c r="PYV40" s="223"/>
      <c r="PYW40" s="223"/>
      <c r="PYX40" s="223"/>
      <c r="PYY40" s="223"/>
      <c r="PYZ40" s="223"/>
      <c r="PZA40" s="223"/>
      <c r="PZB40" s="223"/>
      <c r="PZC40" s="223"/>
      <c r="PZD40" s="223"/>
      <c r="PZE40" s="223"/>
      <c r="PZF40" s="223"/>
      <c r="PZG40" s="223"/>
      <c r="PZH40" s="223"/>
      <c r="PZI40" s="223"/>
      <c r="PZJ40" s="223"/>
      <c r="PZK40" s="223"/>
      <c r="PZL40" s="223"/>
      <c r="PZM40" s="223"/>
      <c r="PZN40" s="223"/>
      <c r="PZO40" s="223"/>
      <c r="PZP40" s="223"/>
      <c r="PZQ40" s="223"/>
      <c r="PZR40" s="223"/>
      <c r="PZS40" s="223"/>
      <c r="PZT40" s="223"/>
      <c r="PZU40" s="223"/>
      <c r="PZV40" s="223"/>
      <c r="PZW40" s="223"/>
      <c r="PZX40" s="223"/>
      <c r="PZY40" s="223"/>
      <c r="PZZ40" s="223"/>
      <c r="QAA40" s="223"/>
      <c r="QAB40" s="223"/>
      <c r="QAC40" s="223"/>
      <c r="QAD40" s="223"/>
      <c r="QAE40" s="223"/>
      <c r="QAF40" s="223"/>
      <c r="QAG40" s="223"/>
      <c r="QAH40" s="223"/>
      <c r="QAI40" s="223"/>
      <c r="QAJ40" s="223"/>
      <c r="QAK40" s="223"/>
      <c r="QAL40" s="223"/>
      <c r="QAM40" s="223"/>
      <c r="QAN40" s="223"/>
      <c r="QAO40" s="223"/>
      <c r="QAP40" s="223"/>
      <c r="QAQ40" s="223"/>
      <c r="QAR40" s="223"/>
      <c r="QAS40" s="223"/>
      <c r="QAT40" s="223"/>
      <c r="QAU40" s="223"/>
      <c r="QAV40" s="223"/>
      <c r="QAW40" s="223"/>
      <c r="QAX40" s="223"/>
      <c r="QAY40" s="223"/>
      <c r="QAZ40" s="223"/>
      <c r="QBA40" s="223"/>
      <c r="QBB40" s="223"/>
      <c r="QBC40" s="223"/>
      <c r="QBD40" s="223"/>
      <c r="QBE40" s="223"/>
      <c r="QBF40" s="223"/>
      <c r="QBG40" s="223"/>
      <c r="QBH40" s="223"/>
      <c r="QBI40" s="223"/>
      <c r="QBJ40" s="223"/>
      <c r="QBK40" s="223"/>
      <c r="QBL40" s="223"/>
      <c r="QBM40" s="223"/>
      <c r="QBN40" s="223"/>
      <c r="QBO40" s="223"/>
      <c r="QBP40" s="223"/>
      <c r="QBQ40" s="223"/>
      <c r="QBR40" s="223"/>
      <c r="QBS40" s="223"/>
      <c r="QBT40" s="223"/>
      <c r="QBU40" s="223"/>
      <c r="QBV40" s="223"/>
      <c r="QBW40" s="223"/>
      <c r="QBX40" s="223"/>
      <c r="QBY40" s="223"/>
      <c r="QBZ40" s="223"/>
      <c r="QCA40" s="223"/>
      <c r="QCB40" s="223"/>
      <c r="QCC40" s="223"/>
      <c r="QCD40" s="223"/>
      <c r="QCE40" s="223"/>
      <c r="QCF40" s="223"/>
      <c r="QCG40" s="223"/>
      <c r="QCH40" s="223"/>
      <c r="QCI40" s="223"/>
      <c r="QCJ40" s="223"/>
      <c r="QCK40" s="223"/>
      <c r="QCL40" s="223"/>
      <c r="QCM40" s="223"/>
      <c r="QCN40" s="223"/>
      <c r="QCO40" s="223"/>
      <c r="QCP40" s="223"/>
      <c r="QCQ40" s="223"/>
      <c r="QCR40" s="223"/>
      <c r="QCS40" s="223"/>
      <c r="QCT40" s="223"/>
      <c r="QCU40" s="223"/>
      <c r="QCV40" s="223"/>
      <c r="QCW40" s="223"/>
      <c r="QCX40" s="223"/>
      <c r="QCY40" s="223"/>
      <c r="QCZ40" s="223"/>
      <c r="QDA40" s="223"/>
      <c r="QDB40" s="223"/>
      <c r="QDC40" s="223"/>
      <c r="QDD40" s="223"/>
      <c r="QDE40" s="223"/>
      <c r="QDF40" s="223"/>
      <c r="QDG40" s="223"/>
      <c r="QDH40" s="223"/>
      <c r="QDI40" s="223"/>
      <c r="QDJ40" s="223"/>
      <c r="QDK40" s="223"/>
      <c r="QDL40" s="223"/>
      <c r="QDM40" s="223"/>
      <c r="QDN40" s="223"/>
      <c r="QDO40" s="223"/>
      <c r="QDP40" s="223"/>
      <c r="QDQ40" s="223"/>
      <c r="QDR40" s="223"/>
      <c r="QDS40" s="223"/>
      <c r="QDT40" s="223"/>
      <c r="QDU40" s="223"/>
      <c r="QDV40" s="223"/>
      <c r="QDW40" s="223"/>
      <c r="QDX40" s="223"/>
      <c r="QDY40" s="223"/>
      <c r="QDZ40" s="223"/>
      <c r="QEA40" s="223"/>
      <c r="QEB40" s="223"/>
      <c r="QEC40" s="223"/>
      <c r="QED40" s="223"/>
      <c r="QEE40" s="223"/>
      <c r="QEF40" s="223"/>
      <c r="QEG40" s="223"/>
      <c r="QEH40" s="223"/>
      <c r="QEI40" s="223"/>
      <c r="QEJ40" s="223"/>
      <c r="QEK40" s="223"/>
      <c r="QEL40" s="223"/>
      <c r="QEM40" s="223"/>
      <c r="QEN40" s="223"/>
      <c r="QEO40" s="223"/>
      <c r="QEP40" s="223"/>
      <c r="QEQ40" s="223"/>
      <c r="QER40" s="223"/>
      <c r="QES40" s="223"/>
      <c r="QET40" s="223"/>
      <c r="QEU40" s="223"/>
      <c r="QEV40" s="223"/>
      <c r="QEW40" s="223"/>
      <c r="QEX40" s="223"/>
      <c r="QEY40" s="223"/>
      <c r="QEZ40" s="223"/>
      <c r="QFA40" s="223"/>
      <c r="QFB40" s="223"/>
      <c r="QFC40" s="223"/>
      <c r="QFD40" s="223"/>
      <c r="QFE40" s="223"/>
      <c r="QFF40" s="223"/>
      <c r="QFG40" s="223"/>
      <c r="QFH40" s="223"/>
      <c r="QFI40" s="223"/>
      <c r="QFJ40" s="223"/>
      <c r="QFK40" s="223"/>
      <c r="QFL40" s="223"/>
      <c r="QFM40" s="223"/>
      <c r="QFN40" s="223"/>
      <c r="QFO40" s="223"/>
      <c r="QFP40" s="223"/>
      <c r="QFQ40" s="223"/>
      <c r="QFR40" s="223"/>
      <c r="QFS40" s="223"/>
      <c r="QFT40" s="223"/>
      <c r="QFU40" s="223"/>
      <c r="QFV40" s="223"/>
      <c r="QFW40" s="223"/>
      <c r="QFX40" s="223"/>
      <c r="QFY40" s="223"/>
      <c r="QFZ40" s="223"/>
      <c r="QGA40" s="223"/>
      <c r="QGB40" s="223"/>
      <c r="QGC40" s="223"/>
      <c r="QGD40" s="223"/>
      <c r="QGE40" s="223"/>
      <c r="QGF40" s="223"/>
      <c r="QGG40" s="223"/>
      <c r="QGH40" s="223"/>
      <c r="QGI40" s="223"/>
      <c r="QGJ40" s="223"/>
      <c r="QGK40" s="223"/>
      <c r="QGL40" s="223"/>
      <c r="QGM40" s="223"/>
      <c r="QGN40" s="223"/>
      <c r="QGO40" s="223"/>
      <c r="QGP40" s="223"/>
      <c r="QGQ40" s="223"/>
      <c r="QGR40" s="223"/>
      <c r="QGS40" s="223"/>
      <c r="QGT40" s="223"/>
      <c r="QGU40" s="223"/>
      <c r="QGV40" s="223"/>
      <c r="QGW40" s="223"/>
      <c r="QGX40" s="223"/>
      <c r="QGY40" s="223"/>
      <c r="QGZ40" s="223"/>
      <c r="QHA40" s="223"/>
      <c r="QHB40" s="223"/>
      <c r="QHC40" s="223"/>
      <c r="QHD40" s="223"/>
      <c r="QHE40" s="223"/>
      <c r="QHF40" s="223"/>
      <c r="QHG40" s="223"/>
      <c r="QHH40" s="223"/>
      <c r="QHI40" s="223"/>
      <c r="QHJ40" s="223"/>
      <c r="QHK40" s="223"/>
      <c r="QHL40" s="223"/>
      <c r="QHM40" s="223"/>
      <c r="QHN40" s="223"/>
      <c r="QHO40" s="223"/>
      <c r="QHP40" s="223"/>
      <c r="QHQ40" s="223"/>
      <c r="QHR40" s="223"/>
      <c r="QHS40" s="223"/>
      <c r="QHT40" s="223"/>
      <c r="QHU40" s="223"/>
      <c r="QHV40" s="223"/>
      <c r="QHW40" s="223"/>
      <c r="QHX40" s="223"/>
      <c r="QHY40" s="223"/>
      <c r="QHZ40" s="223"/>
      <c r="QIA40" s="223"/>
      <c r="QIB40" s="223"/>
      <c r="QIC40" s="223"/>
      <c r="QID40" s="223"/>
      <c r="QIE40" s="223"/>
      <c r="QIF40" s="223"/>
      <c r="QIG40" s="223"/>
      <c r="QIH40" s="223"/>
      <c r="QII40" s="223"/>
      <c r="QIJ40" s="223"/>
      <c r="QIK40" s="223"/>
      <c r="QIL40" s="223"/>
      <c r="QIM40" s="223"/>
      <c r="QIN40" s="223"/>
      <c r="QIO40" s="223"/>
      <c r="QIP40" s="223"/>
      <c r="QIQ40" s="223"/>
      <c r="QIR40" s="223"/>
      <c r="QIS40" s="223"/>
      <c r="QIT40" s="223"/>
      <c r="QIU40" s="223"/>
      <c r="QIV40" s="223"/>
      <c r="QIW40" s="223"/>
      <c r="QIX40" s="223"/>
      <c r="QIY40" s="223"/>
      <c r="QIZ40" s="223"/>
      <c r="QJA40" s="223"/>
      <c r="QJB40" s="223"/>
      <c r="QJC40" s="223"/>
      <c r="QJD40" s="223"/>
      <c r="QJE40" s="223"/>
      <c r="QJF40" s="223"/>
      <c r="QJG40" s="223"/>
      <c r="QJH40" s="223"/>
      <c r="QJI40" s="223"/>
      <c r="QJJ40" s="223"/>
      <c r="QJK40" s="223"/>
      <c r="QJL40" s="223"/>
      <c r="QJM40" s="223"/>
      <c r="QJN40" s="223"/>
      <c r="QJO40" s="223"/>
      <c r="QJP40" s="223"/>
      <c r="QJQ40" s="223"/>
      <c r="QJR40" s="223"/>
      <c r="QJS40" s="223"/>
      <c r="QJT40" s="223"/>
      <c r="QJU40" s="223"/>
      <c r="QJV40" s="223"/>
      <c r="QJW40" s="223"/>
      <c r="QJX40" s="223"/>
      <c r="QJY40" s="223"/>
      <c r="QJZ40" s="223"/>
      <c r="QKA40" s="223"/>
      <c r="QKB40" s="223"/>
      <c r="QKC40" s="223"/>
      <c r="QKD40" s="223"/>
      <c r="QKE40" s="223"/>
      <c r="QKF40" s="223"/>
      <c r="QKG40" s="223"/>
      <c r="QKH40" s="223"/>
      <c r="QKI40" s="223"/>
      <c r="QKJ40" s="223"/>
      <c r="QKK40" s="223"/>
      <c r="QKL40" s="223"/>
      <c r="QKM40" s="223"/>
      <c r="QKN40" s="223"/>
      <c r="QKO40" s="223"/>
      <c r="QKP40" s="223"/>
      <c r="QKQ40" s="223"/>
      <c r="QKR40" s="223"/>
      <c r="QKS40" s="223"/>
      <c r="QKT40" s="223"/>
      <c r="QKU40" s="223"/>
      <c r="QKV40" s="223"/>
      <c r="QKW40" s="223"/>
      <c r="QKX40" s="223"/>
      <c r="QKY40" s="223"/>
      <c r="QKZ40" s="223"/>
      <c r="QLA40" s="223"/>
      <c r="QLB40" s="223"/>
      <c r="QLC40" s="223"/>
      <c r="QLD40" s="223"/>
      <c r="QLE40" s="223"/>
      <c r="QLF40" s="223"/>
      <c r="QLG40" s="223"/>
      <c r="QLH40" s="223"/>
      <c r="QLI40" s="223"/>
      <c r="QLJ40" s="223"/>
      <c r="QLK40" s="223"/>
      <c r="QLL40" s="223"/>
      <c r="QLM40" s="223"/>
      <c r="QLN40" s="223"/>
      <c r="QLO40" s="223"/>
      <c r="QLP40" s="223"/>
      <c r="QLQ40" s="223"/>
      <c r="QLR40" s="223"/>
      <c r="QLS40" s="223"/>
      <c r="QLT40" s="223"/>
      <c r="QLU40" s="223"/>
      <c r="QLV40" s="223"/>
      <c r="QLW40" s="223"/>
      <c r="QLX40" s="223"/>
      <c r="QLY40" s="223"/>
      <c r="QLZ40" s="223"/>
      <c r="QMA40" s="223"/>
      <c r="QMB40" s="223"/>
      <c r="QMC40" s="223"/>
      <c r="QMD40" s="223"/>
      <c r="QME40" s="223"/>
      <c r="QMF40" s="223"/>
      <c r="QMG40" s="223"/>
      <c r="QMH40" s="223"/>
      <c r="QMI40" s="223"/>
      <c r="QMJ40" s="223"/>
      <c r="QMK40" s="223"/>
      <c r="QML40" s="223"/>
      <c r="QMM40" s="223"/>
      <c r="QMN40" s="223"/>
      <c r="QMO40" s="223"/>
      <c r="QMP40" s="223"/>
      <c r="QMQ40" s="223"/>
      <c r="QMR40" s="223"/>
      <c r="QMS40" s="223"/>
      <c r="QMT40" s="223"/>
      <c r="QMU40" s="223"/>
      <c r="QMV40" s="223"/>
      <c r="QMW40" s="223"/>
      <c r="QMX40" s="223"/>
      <c r="QMY40" s="223"/>
      <c r="QMZ40" s="223"/>
      <c r="QNA40" s="223"/>
      <c r="QNB40" s="223"/>
      <c r="QNC40" s="223"/>
      <c r="QND40" s="223"/>
      <c r="QNE40" s="223"/>
      <c r="QNF40" s="223"/>
      <c r="QNG40" s="223"/>
      <c r="QNH40" s="223"/>
      <c r="QNI40" s="223"/>
      <c r="QNJ40" s="223"/>
      <c r="QNK40" s="223"/>
      <c r="QNL40" s="223"/>
      <c r="QNM40" s="223"/>
      <c r="QNN40" s="223"/>
      <c r="QNO40" s="223"/>
      <c r="QNP40" s="223"/>
      <c r="QNQ40" s="223"/>
      <c r="QNR40" s="223"/>
      <c r="QNS40" s="223"/>
      <c r="QNT40" s="223"/>
      <c r="QNU40" s="223"/>
      <c r="QNV40" s="223"/>
      <c r="QNW40" s="223"/>
      <c r="QNX40" s="223"/>
      <c r="QNY40" s="223"/>
      <c r="QNZ40" s="223"/>
      <c r="QOA40" s="223"/>
      <c r="QOB40" s="223"/>
      <c r="QOC40" s="223"/>
      <c r="QOD40" s="223"/>
      <c r="QOE40" s="223"/>
      <c r="QOF40" s="223"/>
      <c r="QOG40" s="223"/>
      <c r="QOH40" s="223"/>
      <c r="QOI40" s="223"/>
      <c r="QOJ40" s="223"/>
      <c r="QOK40" s="223"/>
      <c r="QOL40" s="223"/>
      <c r="QOM40" s="223"/>
      <c r="QON40" s="223"/>
      <c r="QOO40" s="223"/>
      <c r="QOP40" s="223"/>
      <c r="QOQ40" s="223"/>
      <c r="QOR40" s="223"/>
      <c r="QOS40" s="223"/>
      <c r="QOT40" s="223"/>
      <c r="QOU40" s="223"/>
      <c r="QOV40" s="223"/>
      <c r="QOW40" s="223"/>
      <c r="QOX40" s="223"/>
      <c r="QOY40" s="223"/>
      <c r="QOZ40" s="223"/>
      <c r="QPA40" s="223"/>
      <c r="QPB40" s="223"/>
      <c r="QPC40" s="223"/>
      <c r="QPD40" s="223"/>
      <c r="QPE40" s="223"/>
      <c r="QPF40" s="223"/>
      <c r="QPG40" s="223"/>
      <c r="QPH40" s="223"/>
      <c r="QPI40" s="223"/>
      <c r="QPJ40" s="223"/>
      <c r="QPK40" s="223"/>
      <c r="QPL40" s="223"/>
      <c r="QPM40" s="223"/>
      <c r="QPN40" s="223"/>
      <c r="QPO40" s="223"/>
      <c r="QPP40" s="223"/>
      <c r="QPQ40" s="223"/>
      <c r="QPR40" s="223"/>
      <c r="QPS40" s="223"/>
      <c r="QPT40" s="223"/>
      <c r="QPU40" s="223"/>
      <c r="QPV40" s="223"/>
      <c r="QPW40" s="223"/>
      <c r="QPX40" s="223"/>
      <c r="QPY40" s="223"/>
      <c r="QPZ40" s="223"/>
      <c r="QQA40" s="223"/>
      <c r="QQB40" s="223"/>
      <c r="QQC40" s="223"/>
      <c r="QQD40" s="223"/>
      <c r="QQE40" s="223"/>
      <c r="QQF40" s="223"/>
      <c r="QQG40" s="223"/>
      <c r="QQH40" s="223"/>
      <c r="QQI40" s="223"/>
      <c r="QQJ40" s="223"/>
      <c r="QQK40" s="223"/>
      <c r="QQL40" s="223"/>
      <c r="QQM40" s="223"/>
      <c r="QQN40" s="223"/>
      <c r="QQO40" s="223"/>
      <c r="QQP40" s="223"/>
      <c r="QQQ40" s="223"/>
      <c r="QQR40" s="223"/>
      <c r="QQS40" s="223"/>
      <c r="QQT40" s="223"/>
      <c r="QQU40" s="223"/>
      <c r="QQV40" s="223"/>
      <c r="QQW40" s="223"/>
      <c r="QQX40" s="223"/>
      <c r="QQY40" s="223"/>
      <c r="QQZ40" s="223"/>
      <c r="QRA40" s="223"/>
      <c r="QRB40" s="223"/>
      <c r="QRC40" s="223"/>
      <c r="QRD40" s="223"/>
      <c r="QRE40" s="223"/>
      <c r="QRF40" s="223"/>
      <c r="QRG40" s="223"/>
      <c r="QRH40" s="223"/>
      <c r="QRI40" s="223"/>
      <c r="QRJ40" s="223"/>
      <c r="QRK40" s="223"/>
      <c r="QRL40" s="223"/>
      <c r="QRM40" s="223"/>
      <c r="QRN40" s="223"/>
      <c r="QRO40" s="223"/>
      <c r="QRP40" s="223"/>
      <c r="QRQ40" s="223"/>
      <c r="QRR40" s="223"/>
      <c r="QRS40" s="223"/>
      <c r="QRT40" s="223"/>
      <c r="QRU40" s="223"/>
      <c r="QRV40" s="223"/>
      <c r="QRW40" s="223"/>
      <c r="QRX40" s="223"/>
      <c r="QRY40" s="223"/>
      <c r="QRZ40" s="223"/>
      <c r="QSA40" s="223"/>
      <c r="QSB40" s="223"/>
      <c r="QSC40" s="223"/>
      <c r="QSD40" s="223"/>
      <c r="QSE40" s="223"/>
      <c r="QSF40" s="223"/>
      <c r="QSG40" s="223"/>
      <c r="QSH40" s="223"/>
      <c r="QSI40" s="223"/>
      <c r="QSJ40" s="223"/>
      <c r="QSK40" s="223"/>
      <c r="QSL40" s="223"/>
      <c r="QSM40" s="223"/>
      <c r="QSN40" s="223"/>
      <c r="QSO40" s="223"/>
      <c r="QSP40" s="223"/>
      <c r="QSQ40" s="223"/>
      <c r="QSR40" s="223"/>
      <c r="QSS40" s="223"/>
      <c r="QST40" s="223"/>
      <c r="QSU40" s="223"/>
      <c r="QSV40" s="223"/>
      <c r="QSW40" s="223"/>
      <c r="QSX40" s="223"/>
      <c r="QSY40" s="223"/>
      <c r="QSZ40" s="223"/>
      <c r="QTA40" s="223"/>
      <c r="QTB40" s="223"/>
      <c r="QTC40" s="223"/>
      <c r="QTD40" s="223"/>
      <c r="QTE40" s="223"/>
      <c r="QTF40" s="223"/>
      <c r="QTG40" s="223"/>
      <c r="QTH40" s="223"/>
      <c r="QTI40" s="223"/>
      <c r="QTJ40" s="223"/>
      <c r="QTK40" s="223"/>
      <c r="QTL40" s="223"/>
      <c r="QTM40" s="223"/>
      <c r="QTN40" s="223"/>
      <c r="QTO40" s="223"/>
      <c r="QTP40" s="223"/>
      <c r="QTQ40" s="223"/>
      <c r="QTR40" s="223"/>
      <c r="QTS40" s="223"/>
      <c r="QTT40" s="223"/>
      <c r="QTU40" s="223"/>
      <c r="QTV40" s="223"/>
      <c r="QTW40" s="223"/>
      <c r="QTX40" s="223"/>
      <c r="QTY40" s="223"/>
      <c r="QTZ40" s="223"/>
      <c r="QUA40" s="223"/>
      <c r="QUB40" s="223"/>
      <c r="QUC40" s="223"/>
      <c r="QUD40" s="223"/>
      <c r="QUE40" s="223"/>
      <c r="QUF40" s="223"/>
      <c r="QUG40" s="223"/>
      <c r="QUH40" s="223"/>
      <c r="QUI40" s="223"/>
      <c r="QUJ40" s="223"/>
      <c r="QUK40" s="223"/>
      <c r="QUL40" s="223"/>
      <c r="QUM40" s="223"/>
      <c r="QUN40" s="223"/>
      <c r="QUO40" s="223"/>
      <c r="QUP40" s="223"/>
      <c r="QUQ40" s="223"/>
      <c r="QUR40" s="223"/>
      <c r="QUS40" s="223"/>
      <c r="QUT40" s="223"/>
      <c r="QUU40" s="223"/>
      <c r="QUV40" s="223"/>
      <c r="QUW40" s="223"/>
      <c r="QUX40" s="223"/>
      <c r="QUY40" s="223"/>
      <c r="QUZ40" s="223"/>
      <c r="QVA40" s="223"/>
      <c r="QVB40" s="223"/>
      <c r="QVC40" s="223"/>
      <c r="QVD40" s="223"/>
      <c r="QVE40" s="223"/>
      <c r="QVF40" s="223"/>
      <c r="QVG40" s="223"/>
      <c r="QVH40" s="223"/>
      <c r="QVI40" s="223"/>
      <c r="QVJ40" s="223"/>
      <c r="QVK40" s="223"/>
      <c r="QVL40" s="223"/>
      <c r="QVM40" s="223"/>
      <c r="QVN40" s="223"/>
      <c r="QVO40" s="223"/>
      <c r="QVP40" s="223"/>
      <c r="QVQ40" s="223"/>
      <c r="QVR40" s="223"/>
      <c r="QVS40" s="223"/>
      <c r="QVT40" s="223"/>
      <c r="QVU40" s="223"/>
      <c r="QVV40" s="223"/>
      <c r="QVW40" s="223"/>
      <c r="QVX40" s="223"/>
      <c r="QVY40" s="223"/>
      <c r="QVZ40" s="223"/>
      <c r="QWA40" s="223"/>
      <c r="QWB40" s="223"/>
      <c r="QWC40" s="223"/>
      <c r="QWD40" s="223"/>
      <c r="QWE40" s="223"/>
      <c r="QWF40" s="223"/>
      <c r="QWG40" s="223"/>
      <c r="QWH40" s="223"/>
      <c r="QWI40" s="223"/>
      <c r="QWJ40" s="223"/>
      <c r="QWK40" s="223"/>
      <c r="QWL40" s="223"/>
      <c r="QWM40" s="223"/>
      <c r="QWN40" s="223"/>
      <c r="QWO40" s="223"/>
      <c r="QWP40" s="223"/>
      <c r="QWQ40" s="223"/>
      <c r="QWR40" s="223"/>
      <c r="QWS40" s="223"/>
      <c r="QWT40" s="223"/>
      <c r="QWU40" s="223"/>
      <c r="QWV40" s="223"/>
      <c r="QWW40" s="223"/>
      <c r="QWX40" s="223"/>
      <c r="QWY40" s="223"/>
      <c r="QWZ40" s="223"/>
      <c r="QXA40" s="223"/>
      <c r="QXB40" s="223"/>
      <c r="QXC40" s="223"/>
      <c r="QXD40" s="223"/>
      <c r="QXE40" s="223"/>
      <c r="QXF40" s="223"/>
      <c r="QXG40" s="223"/>
      <c r="QXH40" s="223"/>
      <c r="QXI40" s="223"/>
      <c r="QXJ40" s="223"/>
      <c r="QXK40" s="223"/>
      <c r="QXL40" s="223"/>
      <c r="QXM40" s="223"/>
      <c r="QXN40" s="223"/>
      <c r="QXO40" s="223"/>
      <c r="QXP40" s="223"/>
      <c r="QXQ40" s="223"/>
      <c r="QXR40" s="223"/>
      <c r="QXS40" s="223"/>
      <c r="QXT40" s="223"/>
      <c r="QXU40" s="223"/>
      <c r="QXV40" s="223"/>
      <c r="QXW40" s="223"/>
      <c r="QXX40" s="223"/>
      <c r="QXY40" s="223"/>
      <c r="QXZ40" s="223"/>
      <c r="QYA40" s="223"/>
      <c r="QYB40" s="223"/>
      <c r="QYC40" s="223"/>
      <c r="QYD40" s="223"/>
      <c r="QYE40" s="223"/>
      <c r="QYF40" s="223"/>
      <c r="QYG40" s="223"/>
      <c r="QYH40" s="223"/>
      <c r="QYI40" s="223"/>
      <c r="QYJ40" s="223"/>
      <c r="QYK40" s="223"/>
      <c r="QYL40" s="223"/>
      <c r="QYM40" s="223"/>
      <c r="QYN40" s="223"/>
      <c r="QYO40" s="223"/>
      <c r="QYP40" s="223"/>
      <c r="QYQ40" s="223"/>
      <c r="QYR40" s="223"/>
      <c r="QYS40" s="223"/>
      <c r="QYT40" s="223"/>
      <c r="QYU40" s="223"/>
      <c r="QYV40" s="223"/>
      <c r="QYW40" s="223"/>
      <c r="QYX40" s="223"/>
      <c r="QYY40" s="223"/>
      <c r="QYZ40" s="223"/>
      <c r="QZA40" s="223"/>
      <c r="QZB40" s="223"/>
      <c r="QZC40" s="223"/>
      <c r="QZD40" s="223"/>
      <c r="QZE40" s="223"/>
      <c r="QZF40" s="223"/>
      <c r="QZG40" s="223"/>
      <c r="QZH40" s="223"/>
      <c r="QZI40" s="223"/>
      <c r="QZJ40" s="223"/>
      <c r="QZK40" s="223"/>
      <c r="QZL40" s="223"/>
      <c r="QZM40" s="223"/>
      <c r="QZN40" s="223"/>
      <c r="QZO40" s="223"/>
      <c r="QZP40" s="223"/>
      <c r="QZQ40" s="223"/>
      <c r="QZR40" s="223"/>
      <c r="QZS40" s="223"/>
      <c r="QZT40" s="223"/>
      <c r="QZU40" s="223"/>
      <c r="QZV40" s="223"/>
      <c r="QZW40" s="223"/>
      <c r="QZX40" s="223"/>
      <c r="QZY40" s="223"/>
      <c r="QZZ40" s="223"/>
      <c r="RAA40" s="223"/>
      <c r="RAB40" s="223"/>
      <c r="RAC40" s="223"/>
      <c r="RAD40" s="223"/>
      <c r="RAE40" s="223"/>
      <c r="RAF40" s="223"/>
      <c r="RAG40" s="223"/>
      <c r="RAH40" s="223"/>
      <c r="RAI40" s="223"/>
      <c r="RAJ40" s="223"/>
      <c r="RAK40" s="223"/>
      <c r="RAL40" s="223"/>
      <c r="RAM40" s="223"/>
      <c r="RAN40" s="223"/>
      <c r="RAO40" s="223"/>
      <c r="RAP40" s="223"/>
      <c r="RAQ40" s="223"/>
      <c r="RAR40" s="223"/>
      <c r="RAS40" s="223"/>
      <c r="RAT40" s="223"/>
      <c r="RAU40" s="223"/>
      <c r="RAV40" s="223"/>
      <c r="RAW40" s="223"/>
      <c r="RAX40" s="223"/>
      <c r="RAY40" s="223"/>
      <c r="RAZ40" s="223"/>
      <c r="RBA40" s="223"/>
      <c r="RBB40" s="223"/>
      <c r="RBC40" s="223"/>
      <c r="RBD40" s="223"/>
      <c r="RBE40" s="223"/>
      <c r="RBF40" s="223"/>
      <c r="RBG40" s="223"/>
      <c r="RBH40" s="223"/>
      <c r="RBI40" s="223"/>
      <c r="RBJ40" s="223"/>
      <c r="RBK40" s="223"/>
      <c r="RBL40" s="223"/>
      <c r="RBM40" s="223"/>
      <c r="RBN40" s="223"/>
      <c r="RBO40" s="223"/>
      <c r="RBP40" s="223"/>
      <c r="RBQ40" s="223"/>
      <c r="RBR40" s="223"/>
      <c r="RBS40" s="223"/>
      <c r="RBT40" s="223"/>
      <c r="RBU40" s="223"/>
      <c r="RBV40" s="223"/>
      <c r="RBW40" s="223"/>
      <c r="RBX40" s="223"/>
      <c r="RBY40" s="223"/>
      <c r="RBZ40" s="223"/>
      <c r="RCA40" s="223"/>
      <c r="RCB40" s="223"/>
      <c r="RCC40" s="223"/>
      <c r="RCD40" s="223"/>
      <c r="RCE40" s="223"/>
      <c r="RCF40" s="223"/>
      <c r="RCG40" s="223"/>
      <c r="RCH40" s="223"/>
      <c r="RCI40" s="223"/>
      <c r="RCJ40" s="223"/>
      <c r="RCK40" s="223"/>
      <c r="RCL40" s="223"/>
      <c r="RCM40" s="223"/>
      <c r="RCN40" s="223"/>
      <c r="RCO40" s="223"/>
      <c r="RCP40" s="223"/>
      <c r="RCQ40" s="223"/>
      <c r="RCR40" s="223"/>
      <c r="RCS40" s="223"/>
      <c r="RCT40" s="223"/>
      <c r="RCU40" s="223"/>
      <c r="RCV40" s="223"/>
      <c r="RCW40" s="223"/>
      <c r="RCX40" s="223"/>
      <c r="RCY40" s="223"/>
      <c r="RCZ40" s="223"/>
      <c r="RDA40" s="223"/>
      <c r="RDB40" s="223"/>
      <c r="RDC40" s="223"/>
      <c r="RDD40" s="223"/>
      <c r="RDE40" s="223"/>
      <c r="RDF40" s="223"/>
      <c r="RDG40" s="223"/>
      <c r="RDH40" s="223"/>
      <c r="RDI40" s="223"/>
      <c r="RDJ40" s="223"/>
      <c r="RDK40" s="223"/>
      <c r="RDL40" s="223"/>
      <c r="RDM40" s="223"/>
      <c r="RDN40" s="223"/>
      <c r="RDO40" s="223"/>
      <c r="RDP40" s="223"/>
      <c r="RDQ40" s="223"/>
      <c r="RDR40" s="223"/>
      <c r="RDS40" s="223"/>
      <c r="RDT40" s="223"/>
      <c r="RDU40" s="223"/>
      <c r="RDV40" s="223"/>
      <c r="RDW40" s="223"/>
      <c r="RDX40" s="223"/>
      <c r="RDY40" s="223"/>
      <c r="RDZ40" s="223"/>
      <c r="REA40" s="223"/>
      <c r="REB40" s="223"/>
      <c r="REC40" s="223"/>
      <c r="RED40" s="223"/>
      <c r="REE40" s="223"/>
      <c r="REF40" s="223"/>
      <c r="REG40" s="223"/>
      <c r="REH40" s="223"/>
      <c r="REI40" s="223"/>
      <c r="REJ40" s="223"/>
      <c r="REK40" s="223"/>
      <c r="REL40" s="223"/>
      <c r="REM40" s="223"/>
      <c r="REN40" s="223"/>
      <c r="REO40" s="223"/>
      <c r="REP40" s="223"/>
      <c r="REQ40" s="223"/>
      <c r="RER40" s="223"/>
      <c r="RES40" s="223"/>
      <c r="RET40" s="223"/>
      <c r="REU40" s="223"/>
      <c r="REV40" s="223"/>
      <c r="REW40" s="223"/>
      <c r="REX40" s="223"/>
      <c r="REY40" s="223"/>
      <c r="REZ40" s="223"/>
      <c r="RFA40" s="223"/>
      <c r="RFB40" s="223"/>
      <c r="RFC40" s="223"/>
      <c r="RFD40" s="223"/>
      <c r="RFE40" s="223"/>
      <c r="RFF40" s="223"/>
      <c r="RFG40" s="223"/>
      <c r="RFH40" s="223"/>
      <c r="RFI40" s="223"/>
      <c r="RFJ40" s="223"/>
      <c r="RFK40" s="223"/>
      <c r="RFL40" s="223"/>
      <c r="RFM40" s="223"/>
      <c r="RFN40" s="223"/>
      <c r="RFO40" s="223"/>
      <c r="RFP40" s="223"/>
      <c r="RFQ40" s="223"/>
      <c r="RFR40" s="223"/>
      <c r="RFS40" s="223"/>
      <c r="RFT40" s="223"/>
      <c r="RFU40" s="223"/>
      <c r="RFV40" s="223"/>
      <c r="RFW40" s="223"/>
      <c r="RFX40" s="223"/>
      <c r="RFY40" s="223"/>
      <c r="RFZ40" s="223"/>
      <c r="RGA40" s="223"/>
      <c r="RGB40" s="223"/>
      <c r="RGC40" s="223"/>
      <c r="RGD40" s="223"/>
      <c r="RGE40" s="223"/>
      <c r="RGF40" s="223"/>
      <c r="RGG40" s="223"/>
      <c r="RGH40" s="223"/>
      <c r="RGI40" s="223"/>
      <c r="RGJ40" s="223"/>
      <c r="RGK40" s="223"/>
      <c r="RGL40" s="223"/>
      <c r="RGM40" s="223"/>
      <c r="RGN40" s="223"/>
      <c r="RGO40" s="223"/>
      <c r="RGP40" s="223"/>
      <c r="RGQ40" s="223"/>
      <c r="RGR40" s="223"/>
      <c r="RGS40" s="223"/>
      <c r="RGT40" s="223"/>
      <c r="RGU40" s="223"/>
      <c r="RGV40" s="223"/>
      <c r="RGW40" s="223"/>
      <c r="RGX40" s="223"/>
      <c r="RGY40" s="223"/>
      <c r="RGZ40" s="223"/>
      <c r="RHA40" s="223"/>
      <c r="RHB40" s="223"/>
      <c r="RHC40" s="223"/>
      <c r="RHD40" s="223"/>
      <c r="RHE40" s="223"/>
      <c r="RHF40" s="223"/>
      <c r="RHG40" s="223"/>
      <c r="RHH40" s="223"/>
      <c r="RHI40" s="223"/>
      <c r="RHJ40" s="223"/>
      <c r="RHK40" s="223"/>
      <c r="RHL40" s="223"/>
      <c r="RHM40" s="223"/>
      <c r="RHN40" s="223"/>
      <c r="RHO40" s="223"/>
      <c r="RHP40" s="223"/>
      <c r="RHQ40" s="223"/>
      <c r="RHR40" s="223"/>
      <c r="RHS40" s="223"/>
      <c r="RHT40" s="223"/>
      <c r="RHU40" s="223"/>
      <c r="RHV40" s="223"/>
      <c r="RHW40" s="223"/>
      <c r="RHX40" s="223"/>
      <c r="RHY40" s="223"/>
      <c r="RHZ40" s="223"/>
      <c r="RIA40" s="223"/>
      <c r="RIB40" s="223"/>
      <c r="RIC40" s="223"/>
      <c r="RID40" s="223"/>
      <c r="RIE40" s="223"/>
      <c r="RIF40" s="223"/>
      <c r="RIG40" s="223"/>
      <c r="RIH40" s="223"/>
      <c r="RII40" s="223"/>
      <c r="RIJ40" s="223"/>
      <c r="RIK40" s="223"/>
      <c r="RIL40" s="223"/>
      <c r="RIM40" s="223"/>
      <c r="RIN40" s="223"/>
      <c r="RIO40" s="223"/>
      <c r="RIP40" s="223"/>
      <c r="RIQ40" s="223"/>
      <c r="RIR40" s="223"/>
      <c r="RIS40" s="223"/>
      <c r="RIT40" s="223"/>
      <c r="RIU40" s="223"/>
      <c r="RIV40" s="223"/>
      <c r="RIW40" s="223"/>
      <c r="RIX40" s="223"/>
      <c r="RIY40" s="223"/>
      <c r="RIZ40" s="223"/>
      <c r="RJA40" s="223"/>
      <c r="RJB40" s="223"/>
      <c r="RJC40" s="223"/>
      <c r="RJD40" s="223"/>
      <c r="RJE40" s="223"/>
      <c r="RJF40" s="223"/>
      <c r="RJG40" s="223"/>
      <c r="RJH40" s="223"/>
      <c r="RJI40" s="223"/>
      <c r="RJJ40" s="223"/>
      <c r="RJK40" s="223"/>
      <c r="RJL40" s="223"/>
      <c r="RJM40" s="223"/>
      <c r="RJN40" s="223"/>
      <c r="RJO40" s="223"/>
      <c r="RJP40" s="223"/>
      <c r="RJQ40" s="223"/>
      <c r="RJR40" s="223"/>
      <c r="RJS40" s="223"/>
      <c r="RJT40" s="223"/>
      <c r="RJU40" s="223"/>
      <c r="RJV40" s="223"/>
      <c r="RJW40" s="223"/>
      <c r="RJX40" s="223"/>
      <c r="RJY40" s="223"/>
      <c r="RJZ40" s="223"/>
      <c r="RKA40" s="223"/>
      <c r="RKB40" s="223"/>
      <c r="RKC40" s="223"/>
      <c r="RKD40" s="223"/>
      <c r="RKE40" s="223"/>
      <c r="RKF40" s="223"/>
      <c r="RKG40" s="223"/>
      <c r="RKH40" s="223"/>
      <c r="RKI40" s="223"/>
      <c r="RKJ40" s="223"/>
      <c r="RKK40" s="223"/>
      <c r="RKL40" s="223"/>
      <c r="RKM40" s="223"/>
      <c r="RKN40" s="223"/>
      <c r="RKO40" s="223"/>
      <c r="RKP40" s="223"/>
      <c r="RKQ40" s="223"/>
      <c r="RKR40" s="223"/>
      <c r="RKS40" s="223"/>
      <c r="RKT40" s="223"/>
      <c r="RKU40" s="223"/>
      <c r="RKV40" s="223"/>
      <c r="RKW40" s="223"/>
      <c r="RKX40" s="223"/>
      <c r="RKY40" s="223"/>
      <c r="RKZ40" s="223"/>
      <c r="RLA40" s="223"/>
      <c r="RLB40" s="223"/>
      <c r="RLC40" s="223"/>
      <c r="RLD40" s="223"/>
      <c r="RLE40" s="223"/>
      <c r="RLF40" s="223"/>
      <c r="RLG40" s="223"/>
      <c r="RLH40" s="223"/>
      <c r="RLI40" s="223"/>
      <c r="RLJ40" s="223"/>
      <c r="RLK40" s="223"/>
      <c r="RLL40" s="223"/>
      <c r="RLM40" s="223"/>
      <c r="RLN40" s="223"/>
      <c r="RLO40" s="223"/>
      <c r="RLP40" s="223"/>
      <c r="RLQ40" s="223"/>
      <c r="RLR40" s="223"/>
      <c r="RLS40" s="223"/>
      <c r="RLT40" s="223"/>
      <c r="RLU40" s="223"/>
      <c r="RLV40" s="223"/>
      <c r="RLW40" s="223"/>
      <c r="RLX40" s="223"/>
      <c r="RLY40" s="223"/>
      <c r="RLZ40" s="223"/>
      <c r="RMA40" s="223"/>
      <c r="RMB40" s="223"/>
      <c r="RMC40" s="223"/>
      <c r="RMD40" s="223"/>
      <c r="RME40" s="223"/>
      <c r="RMF40" s="223"/>
      <c r="RMG40" s="223"/>
      <c r="RMH40" s="223"/>
      <c r="RMI40" s="223"/>
      <c r="RMJ40" s="223"/>
      <c r="RMK40" s="223"/>
      <c r="RML40" s="223"/>
      <c r="RMM40" s="223"/>
      <c r="RMN40" s="223"/>
      <c r="RMO40" s="223"/>
      <c r="RMP40" s="223"/>
      <c r="RMQ40" s="223"/>
      <c r="RMR40" s="223"/>
      <c r="RMS40" s="223"/>
      <c r="RMT40" s="223"/>
      <c r="RMU40" s="223"/>
      <c r="RMV40" s="223"/>
      <c r="RMW40" s="223"/>
      <c r="RMX40" s="223"/>
      <c r="RMY40" s="223"/>
      <c r="RMZ40" s="223"/>
      <c r="RNA40" s="223"/>
      <c r="RNB40" s="223"/>
      <c r="RNC40" s="223"/>
      <c r="RND40" s="223"/>
      <c r="RNE40" s="223"/>
      <c r="RNF40" s="223"/>
      <c r="RNG40" s="223"/>
      <c r="RNH40" s="223"/>
      <c r="RNI40" s="223"/>
      <c r="RNJ40" s="223"/>
      <c r="RNK40" s="223"/>
      <c r="RNL40" s="223"/>
      <c r="RNM40" s="223"/>
      <c r="RNN40" s="223"/>
      <c r="RNO40" s="223"/>
      <c r="RNP40" s="223"/>
      <c r="RNQ40" s="223"/>
      <c r="RNR40" s="223"/>
      <c r="RNS40" s="223"/>
      <c r="RNT40" s="223"/>
      <c r="RNU40" s="223"/>
      <c r="RNV40" s="223"/>
      <c r="RNW40" s="223"/>
      <c r="RNX40" s="223"/>
      <c r="RNY40" s="223"/>
      <c r="RNZ40" s="223"/>
      <c r="ROA40" s="223"/>
      <c r="ROB40" s="223"/>
      <c r="ROC40" s="223"/>
      <c r="ROD40" s="223"/>
      <c r="ROE40" s="223"/>
      <c r="ROF40" s="223"/>
      <c r="ROG40" s="223"/>
      <c r="ROH40" s="223"/>
      <c r="ROI40" s="223"/>
      <c r="ROJ40" s="223"/>
      <c r="ROK40" s="223"/>
      <c r="ROL40" s="223"/>
      <c r="ROM40" s="223"/>
      <c r="RON40" s="223"/>
      <c r="ROO40" s="223"/>
      <c r="ROP40" s="223"/>
      <c r="ROQ40" s="223"/>
      <c r="ROR40" s="223"/>
      <c r="ROS40" s="223"/>
      <c r="ROT40" s="223"/>
      <c r="ROU40" s="223"/>
      <c r="ROV40" s="223"/>
      <c r="ROW40" s="223"/>
      <c r="ROX40" s="223"/>
      <c r="ROY40" s="223"/>
      <c r="ROZ40" s="223"/>
      <c r="RPA40" s="223"/>
      <c r="RPB40" s="223"/>
      <c r="RPC40" s="223"/>
      <c r="RPD40" s="223"/>
      <c r="RPE40" s="223"/>
      <c r="RPF40" s="223"/>
      <c r="RPG40" s="223"/>
      <c r="RPH40" s="223"/>
      <c r="RPI40" s="223"/>
      <c r="RPJ40" s="223"/>
      <c r="RPK40" s="223"/>
      <c r="RPL40" s="223"/>
      <c r="RPM40" s="223"/>
      <c r="RPN40" s="223"/>
      <c r="RPO40" s="223"/>
      <c r="RPP40" s="223"/>
      <c r="RPQ40" s="223"/>
      <c r="RPR40" s="223"/>
      <c r="RPS40" s="223"/>
      <c r="RPT40" s="223"/>
      <c r="RPU40" s="223"/>
      <c r="RPV40" s="223"/>
      <c r="RPW40" s="223"/>
      <c r="RPX40" s="223"/>
      <c r="RPY40" s="223"/>
      <c r="RPZ40" s="223"/>
      <c r="RQA40" s="223"/>
      <c r="RQB40" s="223"/>
      <c r="RQC40" s="223"/>
      <c r="RQD40" s="223"/>
      <c r="RQE40" s="223"/>
      <c r="RQF40" s="223"/>
      <c r="RQG40" s="223"/>
      <c r="RQH40" s="223"/>
      <c r="RQI40" s="223"/>
      <c r="RQJ40" s="223"/>
      <c r="RQK40" s="223"/>
      <c r="RQL40" s="223"/>
      <c r="RQM40" s="223"/>
      <c r="RQN40" s="223"/>
      <c r="RQO40" s="223"/>
      <c r="RQP40" s="223"/>
      <c r="RQQ40" s="223"/>
      <c r="RQR40" s="223"/>
      <c r="RQS40" s="223"/>
      <c r="RQT40" s="223"/>
      <c r="RQU40" s="223"/>
      <c r="RQV40" s="223"/>
      <c r="RQW40" s="223"/>
      <c r="RQX40" s="223"/>
      <c r="RQY40" s="223"/>
      <c r="RQZ40" s="223"/>
      <c r="RRA40" s="223"/>
      <c r="RRB40" s="223"/>
      <c r="RRC40" s="223"/>
      <c r="RRD40" s="223"/>
      <c r="RRE40" s="223"/>
      <c r="RRF40" s="223"/>
      <c r="RRG40" s="223"/>
      <c r="RRH40" s="223"/>
      <c r="RRI40" s="223"/>
      <c r="RRJ40" s="223"/>
      <c r="RRK40" s="223"/>
      <c r="RRL40" s="223"/>
      <c r="RRM40" s="223"/>
      <c r="RRN40" s="223"/>
      <c r="RRO40" s="223"/>
      <c r="RRP40" s="223"/>
      <c r="RRQ40" s="223"/>
      <c r="RRR40" s="223"/>
      <c r="RRS40" s="223"/>
      <c r="RRT40" s="223"/>
      <c r="RRU40" s="223"/>
      <c r="RRV40" s="223"/>
      <c r="RRW40" s="223"/>
      <c r="RRX40" s="223"/>
      <c r="RRY40" s="223"/>
      <c r="RRZ40" s="223"/>
      <c r="RSA40" s="223"/>
      <c r="RSB40" s="223"/>
      <c r="RSC40" s="223"/>
      <c r="RSD40" s="223"/>
      <c r="RSE40" s="223"/>
      <c r="RSF40" s="223"/>
      <c r="RSG40" s="223"/>
      <c r="RSH40" s="223"/>
      <c r="RSI40" s="223"/>
      <c r="RSJ40" s="223"/>
      <c r="RSK40" s="223"/>
      <c r="RSL40" s="223"/>
      <c r="RSM40" s="223"/>
      <c r="RSN40" s="223"/>
      <c r="RSO40" s="223"/>
      <c r="RSP40" s="223"/>
      <c r="RSQ40" s="223"/>
      <c r="RSR40" s="223"/>
      <c r="RSS40" s="223"/>
      <c r="RST40" s="223"/>
      <c r="RSU40" s="223"/>
      <c r="RSV40" s="223"/>
      <c r="RSW40" s="223"/>
      <c r="RSX40" s="223"/>
      <c r="RSY40" s="223"/>
      <c r="RSZ40" s="223"/>
      <c r="RTA40" s="223"/>
      <c r="RTB40" s="223"/>
      <c r="RTC40" s="223"/>
      <c r="RTD40" s="223"/>
      <c r="RTE40" s="223"/>
      <c r="RTF40" s="223"/>
      <c r="RTG40" s="223"/>
      <c r="RTH40" s="223"/>
      <c r="RTI40" s="223"/>
      <c r="RTJ40" s="223"/>
      <c r="RTK40" s="223"/>
      <c r="RTL40" s="223"/>
      <c r="RTM40" s="223"/>
      <c r="RTN40" s="223"/>
      <c r="RTO40" s="223"/>
      <c r="RTP40" s="223"/>
      <c r="RTQ40" s="223"/>
      <c r="RTR40" s="223"/>
      <c r="RTS40" s="223"/>
      <c r="RTT40" s="223"/>
      <c r="RTU40" s="223"/>
      <c r="RTV40" s="223"/>
      <c r="RTW40" s="223"/>
      <c r="RTX40" s="223"/>
      <c r="RTY40" s="223"/>
      <c r="RTZ40" s="223"/>
      <c r="RUA40" s="223"/>
      <c r="RUB40" s="223"/>
      <c r="RUC40" s="223"/>
      <c r="RUD40" s="223"/>
      <c r="RUE40" s="223"/>
      <c r="RUF40" s="223"/>
      <c r="RUG40" s="223"/>
      <c r="RUH40" s="223"/>
      <c r="RUI40" s="223"/>
      <c r="RUJ40" s="223"/>
      <c r="RUK40" s="223"/>
      <c r="RUL40" s="223"/>
      <c r="RUM40" s="223"/>
      <c r="RUN40" s="223"/>
      <c r="RUO40" s="223"/>
      <c r="RUP40" s="223"/>
      <c r="RUQ40" s="223"/>
      <c r="RUR40" s="223"/>
      <c r="RUS40" s="223"/>
      <c r="RUT40" s="223"/>
      <c r="RUU40" s="223"/>
      <c r="RUV40" s="223"/>
      <c r="RUW40" s="223"/>
      <c r="RUX40" s="223"/>
      <c r="RUY40" s="223"/>
      <c r="RUZ40" s="223"/>
      <c r="RVA40" s="223"/>
      <c r="RVB40" s="223"/>
      <c r="RVC40" s="223"/>
      <c r="RVD40" s="223"/>
      <c r="RVE40" s="223"/>
      <c r="RVF40" s="223"/>
      <c r="RVG40" s="223"/>
      <c r="RVH40" s="223"/>
      <c r="RVI40" s="223"/>
      <c r="RVJ40" s="223"/>
      <c r="RVK40" s="223"/>
      <c r="RVL40" s="223"/>
      <c r="RVM40" s="223"/>
      <c r="RVN40" s="223"/>
      <c r="RVO40" s="223"/>
      <c r="RVP40" s="223"/>
      <c r="RVQ40" s="223"/>
      <c r="RVR40" s="223"/>
      <c r="RVS40" s="223"/>
      <c r="RVT40" s="223"/>
      <c r="RVU40" s="223"/>
      <c r="RVV40" s="223"/>
      <c r="RVW40" s="223"/>
      <c r="RVX40" s="223"/>
      <c r="RVY40" s="223"/>
      <c r="RVZ40" s="223"/>
      <c r="RWA40" s="223"/>
      <c r="RWB40" s="223"/>
      <c r="RWC40" s="223"/>
      <c r="RWD40" s="223"/>
      <c r="RWE40" s="223"/>
      <c r="RWF40" s="223"/>
      <c r="RWG40" s="223"/>
      <c r="RWH40" s="223"/>
      <c r="RWI40" s="223"/>
      <c r="RWJ40" s="223"/>
      <c r="RWK40" s="223"/>
      <c r="RWL40" s="223"/>
      <c r="RWM40" s="223"/>
      <c r="RWN40" s="223"/>
      <c r="RWO40" s="223"/>
      <c r="RWP40" s="223"/>
      <c r="RWQ40" s="223"/>
      <c r="RWR40" s="223"/>
      <c r="RWS40" s="223"/>
      <c r="RWT40" s="223"/>
      <c r="RWU40" s="223"/>
      <c r="RWV40" s="223"/>
      <c r="RWW40" s="223"/>
      <c r="RWX40" s="223"/>
      <c r="RWY40" s="223"/>
      <c r="RWZ40" s="223"/>
      <c r="RXA40" s="223"/>
      <c r="RXB40" s="223"/>
      <c r="RXC40" s="223"/>
      <c r="RXD40" s="223"/>
      <c r="RXE40" s="223"/>
      <c r="RXF40" s="223"/>
      <c r="RXG40" s="223"/>
      <c r="RXH40" s="223"/>
      <c r="RXI40" s="223"/>
      <c r="RXJ40" s="223"/>
      <c r="RXK40" s="223"/>
      <c r="RXL40" s="223"/>
      <c r="RXM40" s="223"/>
      <c r="RXN40" s="223"/>
      <c r="RXO40" s="223"/>
      <c r="RXP40" s="223"/>
      <c r="RXQ40" s="223"/>
      <c r="RXR40" s="223"/>
      <c r="RXS40" s="223"/>
      <c r="RXT40" s="223"/>
      <c r="RXU40" s="223"/>
      <c r="RXV40" s="223"/>
      <c r="RXW40" s="223"/>
      <c r="RXX40" s="223"/>
      <c r="RXY40" s="223"/>
      <c r="RXZ40" s="223"/>
      <c r="RYA40" s="223"/>
      <c r="RYB40" s="223"/>
      <c r="RYC40" s="223"/>
      <c r="RYD40" s="223"/>
      <c r="RYE40" s="223"/>
      <c r="RYF40" s="223"/>
      <c r="RYG40" s="223"/>
      <c r="RYH40" s="223"/>
      <c r="RYI40" s="223"/>
      <c r="RYJ40" s="223"/>
      <c r="RYK40" s="223"/>
      <c r="RYL40" s="223"/>
      <c r="RYM40" s="223"/>
      <c r="RYN40" s="223"/>
      <c r="RYO40" s="223"/>
      <c r="RYP40" s="223"/>
      <c r="RYQ40" s="223"/>
      <c r="RYR40" s="223"/>
      <c r="RYS40" s="223"/>
      <c r="RYT40" s="223"/>
      <c r="RYU40" s="223"/>
      <c r="RYV40" s="223"/>
      <c r="RYW40" s="223"/>
      <c r="RYX40" s="223"/>
      <c r="RYY40" s="223"/>
      <c r="RYZ40" s="223"/>
      <c r="RZA40" s="223"/>
      <c r="RZB40" s="223"/>
      <c r="RZC40" s="223"/>
      <c r="RZD40" s="223"/>
      <c r="RZE40" s="223"/>
      <c r="RZF40" s="223"/>
      <c r="RZG40" s="223"/>
      <c r="RZH40" s="223"/>
      <c r="RZI40" s="223"/>
      <c r="RZJ40" s="223"/>
      <c r="RZK40" s="223"/>
      <c r="RZL40" s="223"/>
      <c r="RZM40" s="223"/>
      <c r="RZN40" s="223"/>
      <c r="RZO40" s="223"/>
      <c r="RZP40" s="223"/>
      <c r="RZQ40" s="223"/>
      <c r="RZR40" s="223"/>
      <c r="RZS40" s="223"/>
      <c r="RZT40" s="223"/>
      <c r="RZU40" s="223"/>
      <c r="RZV40" s="223"/>
      <c r="RZW40" s="223"/>
      <c r="RZX40" s="223"/>
      <c r="RZY40" s="223"/>
      <c r="RZZ40" s="223"/>
      <c r="SAA40" s="223"/>
      <c r="SAB40" s="223"/>
      <c r="SAC40" s="223"/>
      <c r="SAD40" s="223"/>
      <c r="SAE40" s="223"/>
      <c r="SAF40" s="223"/>
      <c r="SAG40" s="223"/>
      <c r="SAH40" s="223"/>
      <c r="SAI40" s="223"/>
      <c r="SAJ40" s="223"/>
      <c r="SAK40" s="223"/>
      <c r="SAL40" s="223"/>
      <c r="SAM40" s="223"/>
      <c r="SAN40" s="223"/>
      <c r="SAO40" s="223"/>
      <c r="SAP40" s="223"/>
      <c r="SAQ40" s="223"/>
      <c r="SAR40" s="223"/>
      <c r="SAS40" s="223"/>
      <c r="SAT40" s="223"/>
      <c r="SAU40" s="223"/>
      <c r="SAV40" s="223"/>
      <c r="SAW40" s="223"/>
      <c r="SAX40" s="223"/>
      <c r="SAY40" s="223"/>
      <c r="SAZ40" s="223"/>
      <c r="SBA40" s="223"/>
      <c r="SBB40" s="223"/>
      <c r="SBC40" s="223"/>
      <c r="SBD40" s="223"/>
      <c r="SBE40" s="223"/>
      <c r="SBF40" s="223"/>
      <c r="SBG40" s="223"/>
      <c r="SBH40" s="223"/>
      <c r="SBI40" s="223"/>
      <c r="SBJ40" s="223"/>
      <c r="SBK40" s="223"/>
      <c r="SBL40" s="223"/>
      <c r="SBM40" s="223"/>
      <c r="SBN40" s="223"/>
      <c r="SBO40" s="223"/>
      <c r="SBP40" s="223"/>
      <c r="SBQ40" s="223"/>
      <c r="SBR40" s="223"/>
      <c r="SBS40" s="223"/>
      <c r="SBT40" s="223"/>
      <c r="SBU40" s="223"/>
      <c r="SBV40" s="223"/>
      <c r="SBW40" s="223"/>
      <c r="SBX40" s="223"/>
      <c r="SBY40" s="223"/>
      <c r="SBZ40" s="223"/>
      <c r="SCA40" s="223"/>
      <c r="SCB40" s="223"/>
      <c r="SCC40" s="223"/>
      <c r="SCD40" s="223"/>
      <c r="SCE40" s="223"/>
      <c r="SCF40" s="223"/>
      <c r="SCG40" s="223"/>
      <c r="SCH40" s="223"/>
      <c r="SCI40" s="223"/>
      <c r="SCJ40" s="223"/>
      <c r="SCK40" s="223"/>
      <c r="SCL40" s="223"/>
      <c r="SCM40" s="223"/>
      <c r="SCN40" s="223"/>
      <c r="SCO40" s="223"/>
      <c r="SCP40" s="223"/>
      <c r="SCQ40" s="223"/>
      <c r="SCR40" s="223"/>
      <c r="SCS40" s="223"/>
      <c r="SCT40" s="223"/>
      <c r="SCU40" s="223"/>
      <c r="SCV40" s="223"/>
      <c r="SCW40" s="223"/>
      <c r="SCX40" s="223"/>
      <c r="SCY40" s="223"/>
      <c r="SCZ40" s="223"/>
      <c r="SDA40" s="223"/>
      <c r="SDB40" s="223"/>
      <c r="SDC40" s="223"/>
      <c r="SDD40" s="223"/>
      <c r="SDE40" s="223"/>
      <c r="SDF40" s="223"/>
      <c r="SDG40" s="223"/>
      <c r="SDH40" s="223"/>
      <c r="SDI40" s="223"/>
      <c r="SDJ40" s="223"/>
      <c r="SDK40" s="223"/>
      <c r="SDL40" s="223"/>
      <c r="SDM40" s="223"/>
      <c r="SDN40" s="223"/>
      <c r="SDO40" s="223"/>
      <c r="SDP40" s="223"/>
      <c r="SDQ40" s="223"/>
      <c r="SDR40" s="223"/>
      <c r="SDS40" s="223"/>
      <c r="SDT40" s="223"/>
      <c r="SDU40" s="223"/>
      <c r="SDV40" s="223"/>
      <c r="SDW40" s="223"/>
      <c r="SDX40" s="223"/>
      <c r="SDY40" s="223"/>
      <c r="SDZ40" s="223"/>
      <c r="SEA40" s="223"/>
      <c r="SEB40" s="223"/>
      <c r="SEC40" s="223"/>
      <c r="SED40" s="223"/>
      <c r="SEE40" s="223"/>
      <c r="SEF40" s="223"/>
      <c r="SEG40" s="223"/>
      <c r="SEH40" s="223"/>
      <c r="SEI40" s="223"/>
      <c r="SEJ40" s="223"/>
      <c r="SEK40" s="223"/>
      <c r="SEL40" s="223"/>
      <c r="SEM40" s="223"/>
      <c r="SEN40" s="223"/>
      <c r="SEO40" s="223"/>
      <c r="SEP40" s="223"/>
      <c r="SEQ40" s="223"/>
      <c r="SER40" s="223"/>
      <c r="SES40" s="223"/>
      <c r="SET40" s="223"/>
      <c r="SEU40" s="223"/>
      <c r="SEV40" s="223"/>
      <c r="SEW40" s="223"/>
      <c r="SEX40" s="223"/>
      <c r="SEY40" s="223"/>
      <c r="SEZ40" s="223"/>
      <c r="SFA40" s="223"/>
      <c r="SFB40" s="223"/>
      <c r="SFC40" s="223"/>
      <c r="SFD40" s="223"/>
      <c r="SFE40" s="223"/>
      <c r="SFF40" s="223"/>
      <c r="SFG40" s="223"/>
      <c r="SFH40" s="223"/>
      <c r="SFI40" s="223"/>
      <c r="SFJ40" s="223"/>
      <c r="SFK40" s="223"/>
      <c r="SFL40" s="223"/>
      <c r="SFM40" s="223"/>
      <c r="SFN40" s="223"/>
      <c r="SFO40" s="223"/>
      <c r="SFP40" s="223"/>
      <c r="SFQ40" s="223"/>
      <c r="SFR40" s="223"/>
      <c r="SFS40" s="223"/>
      <c r="SFT40" s="223"/>
      <c r="SFU40" s="223"/>
      <c r="SFV40" s="223"/>
      <c r="SFW40" s="223"/>
      <c r="SFX40" s="223"/>
      <c r="SFY40" s="223"/>
      <c r="SFZ40" s="223"/>
      <c r="SGA40" s="223"/>
      <c r="SGB40" s="223"/>
      <c r="SGC40" s="223"/>
      <c r="SGD40" s="223"/>
      <c r="SGE40" s="223"/>
      <c r="SGF40" s="223"/>
      <c r="SGG40" s="223"/>
      <c r="SGH40" s="223"/>
      <c r="SGI40" s="223"/>
      <c r="SGJ40" s="223"/>
      <c r="SGK40" s="223"/>
      <c r="SGL40" s="223"/>
      <c r="SGM40" s="223"/>
      <c r="SGN40" s="223"/>
      <c r="SGO40" s="223"/>
      <c r="SGP40" s="223"/>
      <c r="SGQ40" s="223"/>
      <c r="SGR40" s="223"/>
      <c r="SGS40" s="223"/>
      <c r="SGT40" s="223"/>
      <c r="SGU40" s="223"/>
      <c r="SGV40" s="223"/>
      <c r="SGW40" s="223"/>
      <c r="SGX40" s="223"/>
      <c r="SGY40" s="223"/>
      <c r="SGZ40" s="223"/>
      <c r="SHA40" s="223"/>
      <c r="SHB40" s="223"/>
      <c r="SHC40" s="223"/>
      <c r="SHD40" s="223"/>
      <c r="SHE40" s="223"/>
      <c r="SHF40" s="223"/>
      <c r="SHG40" s="223"/>
      <c r="SHH40" s="223"/>
      <c r="SHI40" s="223"/>
      <c r="SHJ40" s="223"/>
      <c r="SHK40" s="223"/>
      <c r="SHL40" s="223"/>
      <c r="SHM40" s="223"/>
      <c r="SHN40" s="223"/>
      <c r="SHO40" s="223"/>
      <c r="SHP40" s="223"/>
      <c r="SHQ40" s="223"/>
      <c r="SHR40" s="223"/>
      <c r="SHS40" s="223"/>
      <c r="SHT40" s="223"/>
      <c r="SHU40" s="223"/>
      <c r="SHV40" s="223"/>
      <c r="SHW40" s="223"/>
      <c r="SHX40" s="223"/>
      <c r="SHY40" s="223"/>
      <c r="SHZ40" s="223"/>
      <c r="SIA40" s="223"/>
      <c r="SIB40" s="223"/>
      <c r="SIC40" s="223"/>
      <c r="SID40" s="223"/>
      <c r="SIE40" s="223"/>
      <c r="SIF40" s="223"/>
      <c r="SIG40" s="223"/>
      <c r="SIH40" s="223"/>
      <c r="SII40" s="223"/>
      <c r="SIJ40" s="223"/>
      <c r="SIK40" s="223"/>
      <c r="SIL40" s="223"/>
      <c r="SIM40" s="223"/>
      <c r="SIN40" s="223"/>
      <c r="SIO40" s="223"/>
      <c r="SIP40" s="223"/>
      <c r="SIQ40" s="223"/>
      <c r="SIR40" s="223"/>
      <c r="SIS40" s="223"/>
      <c r="SIT40" s="223"/>
      <c r="SIU40" s="223"/>
      <c r="SIV40" s="223"/>
      <c r="SIW40" s="223"/>
      <c r="SIX40" s="223"/>
      <c r="SIY40" s="223"/>
      <c r="SIZ40" s="223"/>
      <c r="SJA40" s="223"/>
      <c r="SJB40" s="223"/>
      <c r="SJC40" s="223"/>
      <c r="SJD40" s="223"/>
      <c r="SJE40" s="223"/>
      <c r="SJF40" s="223"/>
      <c r="SJG40" s="223"/>
      <c r="SJH40" s="223"/>
      <c r="SJI40" s="223"/>
      <c r="SJJ40" s="223"/>
      <c r="SJK40" s="223"/>
      <c r="SJL40" s="223"/>
      <c r="SJM40" s="223"/>
      <c r="SJN40" s="223"/>
      <c r="SJO40" s="223"/>
      <c r="SJP40" s="223"/>
      <c r="SJQ40" s="223"/>
      <c r="SJR40" s="223"/>
      <c r="SJS40" s="223"/>
      <c r="SJT40" s="223"/>
      <c r="SJU40" s="223"/>
      <c r="SJV40" s="223"/>
      <c r="SJW40" s="223"/>
      <c r="SJX40" s="223"/>
      <c r="SJY40" s="223"/>
      <c r="SJZ40" s="223"/>
      <c r="SKA40" s="223"/>
      <c r="SKB40" s="223"/>
      <c r="SKC40" s="223"/>
      <c r="SKD40" s="223"/>
      <c r="SKE40" s="223"/>
      <c r="SKF40" s="223"/>
      <c r="SKG40" s="223"/>
      <c r="SKH40" s="223"/>
      <c r="SKI40" s="223"/>
      <c r="SKJ40" s="223"/>
      <c r="SKK40" s="223"/>
      <c r="SKL40" s="223"/>
      <c r="SKM40" s="223"/>
      <c r="SKN40" s="223"/>
      <c r="SKO40" s="223"/>
      <c r="SKP40" s="223"/>
      <c r="SKQ40" s="223"/>
      <c r="SKR40" s="223"/>
      <c r="SKS40" s="223"/>
      <c r="SKT40" s="223"/>
      <c r="SKU40" s="223"/>
      <c r="SKV40" s="223"/>
      <c r="SKW40" s="223"/>
      <c r="SKX40" s="223"/>
      <c r="SKY40" s="223"/>
      <c r="SKZ40" s="223"/>
      <c r="SLA40" s="223"/>
      <c r="SLB40" s="223"/>
      <c r="SLC40" s="223"/>
      <c r="SLD40" s="223"/>
      <c r="SLE40" s="223"/>
      <c r="SLF40" s="223"/>
      <c r="SLG40" s="223"/>
      <c r="SLH40" s="223"/>
      <c r="SLI40" s="223"/>
      <c r="SLJ40" s="223"/>
      <c r="SLK40" s="223"/>
      <c r="SLL40" s="223"/>
      <c r="SLM40" s="223"/>
      <c r="SLN40" s="223"/>
      <c r="SLO40" s="223"/>
      <c r="SLP40" s="223"/>
      <c r="SLQ40" s="223"/>
      <c r="SLR40" s="223"/>
      <c r="SLS40" s="223"/>
      <c r="SLT40" s="223"/>
      <c r="SLU40" s="223"/>
      <c r="SLV40" s="223"/>
      <c r="SLW40" s="223"/>
      <c r="SLX40" s="223"/>
      <c r="SLY40" s="223"/>
      <c r="SLZ40" s="223"/>
      <c r="SMA40" s="223"/>
      <c r="SMB40" s="223"/>
      <c r="SMC40" s="223"/>
      <c r="SMD40" s="223"/>
      <c r="SME40" s="223"/>
      <c r="SMF40" s="223"/>
      <c r="SMG40" s="223"/>
      <c r="SMH40" s="223"/>
      <c r="SMI40" s="223"/>
      <c r="SMJ40" s="223"/>
      <c r="SMK40" s="223"/>
      <c r="SML40" s="223"/>
      <c r="SMM40" s="223"/>
      <c r="SMN40" s="223"/>
      <c r="SMO40" s="223"/>
      <c r="SMP40" s="223"/>
      <c r="SMQ40" s="223"/>
      <c r="SMR40" s="223"/>
      <c r="SMS40" s="223"/>
      <c r="SMT40" s="223"/>
      <c r="SMU40" s="223"/>
      <c r="SMV40" s="223"/>
      <c r="SMW40" s="223"/>
      <c r="SMX40" s="223"/>
      <c r="SMY40" s="223"/>
      <c r="SMZ40" s="223"/>
      <c r="SNA40" s="223"/>
      <c r="SNB40" s="223"/>
      <c r="SNC40" s="223"/>
      <c r="SND40" s="223"/>
      <c r="SNE40" s="223"/>
      <c r="SNF40" s="223"/>
      <c r="SNG40" s="223"/>
      <c r="SNH40" s="223"/>
      <c r="SNI40" s="223"/>
      <c r="SNJ40" s="223"/>
      <c r="SNK40" s="223"/>
      <c r="SNL40" s="223"/>
      <c r="SNM40" s="223"/>
      <c r="SNN40" s="223"/>
      <c r="SNO40" s="223"/>
      <c r="SNP40" s="223"/>
      <c r="SNQ40" s="223"/>
      <c r="SNR40" s="223"/>
      <c r="SNS40" s="223"/>
      <c r="SNT40" s="223"/>
      <c r="SNU40" s="223"/>
      <c r="SNV40" s="223"/>
      <c r="SNW40" s="223"/>
      <c r="SNX40" s="223"/>
      <c r="SNY40" s="223"/>
      <c r="SNZ40" s="223"/>
      <c r="SOA40" s="223"/>
      <c r="SOB40" s="223"/>
      <c r="SOC40" s="223"/>
      <c r="SOD40" s="223"/>
      <c r="SOE40" s="223"/>
      <c r="SOF40" s="223"/>
      <c r="SOG40" s="223"/>
      <c r="SOH40" s="223"/>
      <c r="SOI40" s="223"/>
      <c r="SOJ40" s="223"/>
      <c r="SOK40" s="223"/>
      <c r="SOL40" s="223"/>
      <c r="SOM40" s="223"/>
      <c r="SON40" s="223"/>
      <c r="SOO40" s="223"/>
      <c r="SOP40" s="223"/>
      <c r="SOQ40" s="223"/>
      <c r="SOR40" s="223"/>
      <c r="SOS40" s="223"/>
      <c r="SOT40" s="223"/>
      <c r="SOU40" s="223"/>
      <c r="SOV40" s="223"/>
      <c r="SOW40" s="223"/>
      <c r="SOX40" s="223"/>
      <c r="SOY40" s="223"/>
      <c r="SOZ40" s="223"/>
      <c r="SPA40" s="223"/>
      <c r="SPB40" s="223"/>
      <c r="SPC40" s="223"/>
      <c r="SPD40" s="223"/>
      <c r="SPE40" s="223"/>
      <c r="SPF40" s="223"/>
      <c r="SPG40" s="223"/>
      <c r="SPH40" s="223"/>
      <c r="SPI40" s="223"/>
      <c r="SPJ40" s="223"/>
      <c r="SPK40" s="223"/>
      <c r="SPL40" s="223"/>
      <c r="SPM40" s="223"/>
      <c r="SPN40" s="223"/>
      <c r="SPO40" s="223"/>
      <c r="SPP40" s="223"/>
      <c r="SPQ40" s="223"/>
      <c r="SPR40" s="223"/>
      <c r="SPS40" s="223"/>
      <c r="SPT40" s="223"/>
      <c r="SPU40" s="223"/>
      <c r="SPV40" s="223"/>
      <c r="SPW40" s="223"/>
      <c r="SPX40" s="223"/>
      <c r="SPY40" s="223"/>
      <c r="SPZ40" s="223"/>
      <c r="SQA40" s="223"/>
      <c r="SQB40" s="223"/>
      <c r="SQC40" s="223"/>
      <c r="SQD40" s="223"/>
      <c r="SQE40" s="223"/>
      <c r="SQF40" s="223"/>
      <c r="SQG40" s="223"/>
      <c r="SQH40" s="223"/>
      <c r="SQI40" s="223"/>
      <c r="SQJ40" s="223"/>
      <c r="SQK40" s="223"/>
      <c r="SQL40" s="223"/>
      <c r="SQM40" s="223"/>
      <c r="SQN40" s="223"/>
      <c r="SQO40" s="223"/>
      <c r="SQP40" s="223"/>
      <c r="SQQ40" s="223"/>
      <c r="SQR40" s="223"/>
      <c r="SQS40" s="223"/>
      <c r="SQT40" s="223"/>
      <c r="SQU40" s="223"/>
      <c r="SQV40" s="223"/>
      <c r="SQW40" s="223"/>
      <c r="SQX40" s="223"/>
      <c r="SQY40" s="223"/>
      <c r="SQZ40" s="223"/>
      <c r="SRA40" s="223"/>
      <c r="SRB40" s="223"/>
      <c r="SRC40" s="223"/>
      <c r="SRD40" s="223"/>
      <c r="SRE40" s="223"/>
      <c r="SRF40" s="223"/>
      <c r="SRG40" s="223"/>
      <c r="SRH40" s="223"/>
      <c r="SRI40" s="223"/>
      <c r="SRJ40" s="223"/>
      <c r="SRK40" s="223"/>
      <c r="SRL40" s="223"/>
      <c r="SRM40" s="223"/>
      <c r="SRN40" s="223"/>
      <c r="SRO40" s="223"/>
      <c r="SRP40" s="223"/>
      <c r="SRQ40" s="223"/>
      <c r="SRR40" s="223"/>
      <c r="SRS40" s="223"/>
      <c r="SRT40" s="223"/>
      <c r="SRU40" s="223"/>
      <c r="SRV40" s="223"/>
      <c r="SRW40" s="223"/>
      <c r="SRX40" s="223"/>
      <c r="SRY40" s="223"/>
      <c r="SRZ40" s="223"/>
      <c r="SSA40" s="223"/>
      <c r="SSB40" s="223"/>
      <c r="SSC40" s="223"/>
      <c r="SSD40" s="223"/>
      <c r="SSE40" s="223"/>
      <c r="SSF40" s="223"/>
      <c r="SSG40" s="223"/>
      <c r="SSH40" s="223"/>
      <c r="SSI40" s="223"/>
      <c r="SSJ40" s="223"/>
      <c r="SSK40" s="223"/>
      <c r="SSL40" s="223"/>
      <c r="SSM40" s="223"/>
      <c r="SSN40" s="223"/>
      <c r="SSO40" s="223"/>
      <c r="SSP40" s="223"/>
      <c r="SSQ40" s="223"/>
      <c r="SSR40" s="223"/>
      <c r="SSS40" s="223"/>
      <c r="SST40" s="223"/>
      <c r="SSU40" s="223"/>
      <c r="SSV40" s="223"/>
      <c r="SSW40" s="223"/>
      <c r="SSX40" s="223"/>
      <c r="SSY40" s="223"/>
      <c r="SSZ40" s="223"/>
      <c r="STA40" s="223"/>
      <c r="STB40" s="223"/>
      <c r="STC40" s="223"/>
      <c r="STD40" s="223"/>
      <c r="STE40" s="223"/>
      <c r="STF40" s="223"/>
      <c r="STG40" s="223"/>
      <c r="STH40" s="223"/>
      <c r="STI40" s="223"/>
      <c r="STJ40" s="223"/>
      <c r="STK40" s="223"/>
      <c r="STL40" s="223"/>
      <c r="STM40" s="223"/>
      <c r="STN40" s="223"/>
      <c r="STO40" s="223"/>
      <c r="STP40" s="223"/>
      <c r="STQ40" s="223"/>
      <c r="STR40" s="223"/>
      <c r="STS40" s="223"/>
      <c r="STT40" s="223"/>
      <c r="STU40" s="223"/>
      <c r="STV40" s="223"/>
      <c r="STW40" s="223"/>
      <c r="STX40" s="223"/>
      <c r="STY40" s="223"/>
      <c r="STZ40" s="223"/>
      <c r="SUA40" s="223"/>
      <c r="SUB40" s="223"/>
      <c r="SUC40" s="223"/>
      <c r="SUD40" s="223"/>
      <c r="SUE40" s="223"/>
      <c r="SUF40" s="223"/>
      <c r="SUG40" s="223"/>
      <c r="SUH40" s="223"/>
      <c r="SUI40" s="223"/>
      <c r="SUJ40" s="223"/>
      <c r="SUK40" s="223"/>
      <c r="SUL40" s="223"/>
      <c r="SUM40" s="223"/>
      <c r="SUN40" s="223"/>
      <c r="SUO40" s="223"/>
      <c r="SUP40" s="223"/>
      <c r="SUQ40" s="223"/>
      <c r="SUR40" s="223"/>
      <c r="SUS40" s="223"/>
      <c r="SUT40" s="223"/>
      <c r="SUU40" s="223"/>
      <c r="SUV40" s="223"/>
      <c r="SUW40" s="223"/>
      <c r="SUX40" s="223"/>
      <c r="SUY40" s="223"/>
      <c r="SUZ40" s="223"/>
      <c r="SVA40" s="223"/>
      <c r="SVB40" s="223"/>
      <c r="SVC40" s="223"/>
      <c r="SVD40" s="223"/>
      <c r="SVE40" s="223"/>
      <c r="SVF40" s="223"/>
      <c r="SVG40" s="223"/>
      <c r="SVH40" s="223"/>
      <c r="SVI40" s="223"/>
      <c r="SVJ40" s="223"/>
      <c r="SVK40" s="223"/>
      <c r="SVL40" s="223"/>
      <c r="SVM40" s="223"/>
      <c r="SVN40" s="223"/>
      <c r="SVO40" s="223"/>
      <c r="SVP40" s="223"/>
      <c r="SVQ40" s="223"/>
      <c r="SVR40" s="223"/>
      <c r="SVS40" s="223"/>
      <c r="SVT40" s="223"/>
      <c r="SVU40" s="223"/>
      <c r="SVV40" s="223"/>
      <c r="SVW40" s="223"/>
      <c r="SVX40" s="223"/>
      <c r="SVY40" s="223"/>
      <c r="SVZ40" s="223"/>
      <c r="SWA40" s="223"/>
      <c r="SWB40" s="223"/>
      <c r="SWC40" s="223"/>
      <c r="SWD40" s="223"/>
      <c r="SWE40" s="223"/>
      <c r="SWF40" s="223"/>
      <c r="SWG40" s="223"/>
      <c r="SWH40" s="223"/>
      <c r="SWI40" s="223"/>
      <c r="SWJ40" s="223"/>
      <c r="SWK40" s="223"/>
      <c r="SWL40" s="223"/>
      <c r="SWM40" s="223"/>
      <c r="SWN40" s="223"/>
      <c r="SWO40" s="223"/>
      <c r="SWP40" s="223"/>
      <c r="SWQ40" s="223"/>
      <c r="SWR40" s="223"/>
      <c r="SWS40" s="223"/>
      <c r="SWT40" s="223"/>
      <c r="SWU40" s="223"/>
      <c r="SWV40" s="223"/>
      <c r="SWW40" s="223"/>
      <c r="SWX40" s="223"/>
      <c r="SWY40" s="223"/>
      <c r="SWZ40" s="223"/>
      <c r="SXA40" s="223"/>
      <c r="SXB40" s="223"/>
      <c r="SXC40" s="223"/>
      <c r="SXD40" s="223"/>
      <c r="SXE40" s="223"/>
      <c r="SXF40" s="223"/>
      <c r="SXG40" s="223"/>
      <c r="SXH40" s="223"/>
      <c r="SXI40" s="223"/>
      <c r="SXJ40" s="223"/>
      <c r="SXK40" s="223"/>
      <c r="SXL40" s="223"/>
      <c r="SXM40" s="223"/>
      <c r="SXN40" s="223"/>
      <c r="SXO40" s="223"/>
      <c r="SXP40" s="223"/>
      <c r="SXQ40" s="223"/>
      <c r="SXR40" s="223"/>
      <c r="SXS40" s="223"/>
      <c r="SXT40" s="223"/>
      <c r="SXU40" s="223"/>
      <c r="SXV40" s="223"/>
      <c r="SXW40" s="223"/>
      <c r="SXX40" s="223"/>
      <c r="SXY40" s="223"/>
      <c r="SXZ40" s="223"/>
      <c r="SYA40" s="223"/>
      <c r="SYB40" s="223"/>
      <c r="SYC40" s="223"/>
      <c r="SYD40" s="223"/>
      <c r="SYE40" s="223"/>
      <c r="SYF40" s="223"/>
      <c r="SYG40" s="223"/>
      <c r="SYH40" s="223"/>
      <c r="SYI40" s="223"/>
      <c r="SYJ40" s="223"/>
      <c r="SYK40" s="223"/>
      <c r="SYL40" s="223"/>
      <c r="SYM40" s="223"/>
      <c r="SYN40" s="223"/>
      <c r="SYO40" s="223"/>
      <c r="SYP40" s="223"/>
      <c r="SYQ40" s="223"/>
      <c r="SYR40" s="223"/>
      <c r="SYS40" s="223"/>
      <c r="SYT40" s="223"/>
      <c r="SYU40" s="223"/>
      <c r="SYV40" s="223"/>
      <c r="SYW40" s="223"/>
      <c r="SYX40" s="223"/>
      <c r="SYY40" s="223"/>
      <c r="SYZ40" s="223"/>
      <c r="SZA40" s="223"/>
      <c r="SZB40" s="223"/>
      <c r="SZC40" s="223"/>
      <c r="SZD40" s="223"/>
      <c r="SZE40" s="223"/>
      <c r="SZF40" s="223"/>
      <c r="SZG40" s="223"/>
      <c r="SZH40" s="223"/>
      <c r="SZI40" s="223"/>
      <c r="SZJ40" s="223"/>
      <c r="SZK40" s="223"/>
      <c r="SZL40" s="223"/>
      <c r="SZM40" s="223"/>
      <c r="SZN40" s="223"/>
      <c r="SZO40" s="223"/>
      <c r="SZP40" s="223"/>
      <c r="SZQ40" s="223"/>
      <c r="SZR40" s="223"/>
      <c r="SZS40" s="223"/>
      <c r="SZT40" s="223"/>
      <c r="SZU40" s="223"/>
      <c r="SZV40" s="223"/>
      <c r="SZW40" s="223"/>
      <c r="SZX40" s="223"/>
      <c r="SZY40" s="223"/>
      <c r="SZZ40" s="223"/>
      <c r="TAA40" s="223"/>
      <c r="TAB40" s="223"/>
      <c r="TAC40" s="223"/>
      <c r="TAD40" s="223"/>
      <c r="TAE40" s="223"/>
      <c r="TAF40" s="223"/>
      <c r="TAG40" s="223"/>
      <c r="TAH40" s="223"/>
      <c r="TAI40" s="223"/>
      <c r="TAJ40" s="223"/>
      <c r="TAK40" s="223"/>
      <c r="TAL40" s="223"/>
      <c r="TAM40" s="223"/>
      <c r="TAN40" s="223"/>
      <c r="TAO40" s="223"/>
      <c r="TAP40" s="223"/>
      <c r="TAQ40" s="223"/>
      <c r="TAR40" s="223"/>
      <c r="TAS40" s="223"/>
      <c r="TAT40" s="223"/>
      <c r="TAU40" s="223"/>
      <c r="TAV40" s="223"/>
      <c r="TAW40" s="223"/>
      <c r="TAX40" s="223"/>
      <c r="TAY40" s="223"/>
      <c r="TAZ40" s="223"/>
      <c r="TBA40" s="223"/>
      <c r="TBB40" s="223"/>
      <c r="TBC40" s="223"/>
      <c r="TBD40" s="223"/>
      <c r="TBE40" s="223"/>
      <c r="TBF40" s="223"/>
      <c r="TBG40" s="223"/>
      <c r="TBH40" s="223"/>
      <c r="TBI40" s="223"/>
      <c r="TBJ40" s="223"/>
      <c r="TBK40" s="223"/>
      <c r="TBL40" s="223"/>
      <c r="TBM40" s="223"/>
      <c r="TBN40" s="223"/>
      <c r="TBO40" s="223"/>
      <c r="TBP40" s="223"/>
      <c r="TBQ40" s="223"/>
      <c r="TBR40" s="223"/>
      <c r="TBS40" s="223"/>
      <c r="TBT40" s="223"/>
      <c r="TBU40" s="223"/>
      <c r="TBV40" s="223"/>
      <c r="TBW40" s="223"/>
      <c r="TBX40" s="223"/>
      <c r="TBY40" s="223"/>
      <c r="TBZ40" s="223"/>
      <c r="TCA40" s="223"/>
      <c r="TCB40" s="223"/>
      <c r="TCC40" s="223"/>
      <c r="TCD40" s="223"/>
      <c r="TCE40" s="223"/>
      <c r="TCF40" s="223"/>
      <c r="TCG40" s="223"/>
      <c r="TCH40" s="223"/>
      <c r="TCI40" s="223"/>
      <c r="TCJ40" s="223"/>
      <c r="TCK40" s="223"/>
      <c r="TCL40" s="223"/>
      <c r="TCM40" s="223"/>
      <c r="TCN40" s="223"/>
      <c r="TCO40" s="223"/>
      <c r="TCP40" s="223"/>
      <c r="TCQ40" s="223"/>
      <c r="TCR40" s="223"/>
      <c r="TCS40" s="223"/>
      <c r="TCT40" s="223"/>
      <c r="TCU40" s="223"/>
      <c r="TCV40" s="223"/>
      <c r="TCW40" s="223"/>
      <c r="TCX40" s="223"/>
      <c r="TCY40" s="223"/>
      <c r="TCZ40" s="223"/>
      <c r="TDA40" s="223"/>
      <c r="TDB40" s="223"/>
      <c r="TDC40" s="223"/>
      <c r="TDD40" s="223"/>
      <c r="TDE40" s="223"/>
      <c r="TDF40" s="223"/>
      <c r="TDG40" s="223"/>
      <c r="TDH40" s="223"/>
      <c r="TDI40" s="223"/>
      <c r="TDJ40" s="223"/>
      <c r="TDK40" s="223"/>
      <c r="TDL40" s="223"/>
      <c r="TDM40" s="223"/>
      <c r="TDN40" s="223"/>
      <c r="TDO40" s="223"/>
      <c r="TDP40" s="223"/>
      <c r="TDQ40" s="223"/>
      <c r="TDR40" s="223"/>
      <c r="TDS40" s="223"/>
      <c r="TDT40" s="223"/>
      <c r="TDU40" s="223"/>
      <c r="TDV40" s="223"/>
      <c r="TDW40" s="223"/>
      <c r="TDX40" s="223"/>
      <c r="TDY40" s="223"/>
      <c r="TDZ40" s="223"/>
      <c r="TEA40" s="223"/>
      <c r="TEB40" s="223"/>
      <c r="TEC40" s="223"/>
      <c r="TED40" s="223"/>
      <c r="TEE40" s="223"/>
      <c r="TEF40" s="223"/>
      <c r="TEG40" s="223"/>
      <c r="TEH40" s="223"/>
      <c r="TEI40" s="223"/>
      <c r="TEJ40" s="223"/>
      <c r="TEK40" s="223"/>
      <c r="TEL40" s="223"/>
      <c r="TEM40" s="223"/>
      <c r="TEN40" s="223"/>
      <c r="TEO40" s="223"/>
      <c r="TEP40" s="223"/>
      <c r="TEQ40" s="223"/>
      <c r="TER40" s="223"/>
      <c r="TES40" s="223"/>
      <c r="TET40" s="223"/>
      <c r="TEU40" s="223"/>
      <c r="TEV40" s="223"/>
      <c r="TEW40" s="223"/>
      <c r="TEX40" s="223"/>
      <c r="TEY40" s="223"/>
      <c r="TEZ40" s="223"/>
      <c r="TFA40" s="223"/>
      <c r="TFB40" s="223"/>
      <c r="TFC40" s="223"/>
      <c r="TFD40" s="223"/>
      <c r="TFE40" s="223"/>
      <c r="TFF40" s="223"/>
      <c r="TFG40" s="223"/>
      <c r="TFH40" s="223"/>
      <c r="TFI40" s="223"/>
      <c r="TFJ40" s="223"/>
      <c r="TFK40" s="223"/>
      <c r="TFL40" s="223"/>
      <c r="TFM40" s="223"/>
      <c r="TFN40" s="223"/>
      <c r="TFO40" s="223"/>
      <c r="TFP40" s="223"/>
      <c r="TFQ40" s="223"/>
      <c r="TFR40" s="223"/>
      <c r="TFS40" s="223"/>
      <c r="TFT40" s="223"/>
      <c r="TFU40" s="223"/>
      <c r="TFV40" s="223"/>
      <c r="TFW40" s="223"/>
      <c r="TFX40" s="223"/>
      <c r="TFY40" s="223"/>
      <c r="TFZ40" s="223"/>
      <c r="TGA40" s="223"/>
      <c r="TGB40" s="223"/>
      <c r="TGC40" s="223"/>
      <c r="TGD40" s="223"/>
      <c r="TGE40" s="223"/>
      <c r="TGF40" s="223"/>
      <c r="TGG40" s="223"/>
      <c r="TGH40" s="223"/>
      <c r="TGI40" s="223"/>
      <c r="TGJ40" s="223"/>
      <c r="TGK40" s="223"/>
      <c r="TGL40" s="223"/>
      <c r="TGM40" s="223"/>
      <c r="TGN40" s="223"/>
      <c r="TGO40" s="223"/>
      <c r="TGP40" s="223"/>
      <c r="TGQ40" s="223"/>
      <c r="TGR40" s="223"/>
      <c r="TGS40" s="223"/>
      <c r="TGT40" s="223"/>
      <c r="TGU40" s="223"/>
      <c r="TGV40" s="223"/>
      <c r="TGW40" s="223"/>
      <c r="TGX40" s="223"/>
      <c r="TGY40" s="223"/>
      <c r="TGZ40" s="223"/>
      <c r="THA40" s="223"/>
      <c r="THB40" s="223"/>
      <c r="THC40" s="223"/>
      <c r="THD40" s="223"/>
      <c r="THE40" s="223"/>
      <c r="THF40" s="223"/>
      <c r="THG40" s="223"/>
      <c r="THH40" s="223"/>
      <c r="THI40" s="223"/>
      <c r="THJ40" s="223"/>
      <c r="THK40" s="223"/>
      <c r="THL40" s="223"/>
      <c r="THM40" s="223"/>
      <c r="THN40" s="223"/>
      <c r="THO40" s="223"/>
      <c r="THP40" s="223"/>
      <c r="THQ40" s="223"/>
      <c r="THR40" s="223"/>
      <c r="THS40" s="223"/>
      <c r="THT40" s="223"/>
      <c r="THU40" s="223"/>
      <c r="THV40" s="223"/>
      <c r="THW40" s="223"/>
      <c r="THX40" s="223"/>
      <c r="THY40" s="223"/>
      <c r="THZ40" s="223"/>
      <c r="TIA40" s="223"/>
      <c r="TIB40" s="223"/>
      <c r="TIC40" s="223"/>
      <c r="TID40" s="223"/>
      <c r="TIE40" s="223"/>
      <c r="TIF40" s="223"/>
      <c r="TIG40" s="223"/>
      <c r="TIH40" s="223"/>
      <c r="TII40" s="223"/>
      <c r="TIJ40" s="223"/>
      <c r="TIK40" s="223"/>
      <c r="TIL40" s="223"/>
      <c r="TIM40" s="223"/>
      <c r="TIN40" s="223"/>
      <c r="TIO40" s="223"/>
      <c r="TIP40" s="223"/>
      <c r="TIQ40" s="223"/>
      <c r="TIR40" s="223"/>
      <c r="TIS40" s="223"/>
      <c r="TIT40" s="223"/>
      <c r="TIU40" s="223"/>
      <c r="TIV40" s="223"/>
      <c r="TIW40" s="223"/>
      <c r="TIX40" s="223"/>
      <c r="TIY40" s="223"/>
      <c r="TIZ40" s="223"/>
      <c r="TJA40" s="223"/>
      <c r="TJB40" s="223"/>
      <c r="TJC40" s="223"/>
      <c r="TJD40" s="223"/>
      <c r="TJE40" s="223"/>
      <c r="TJF40" s="223"/>
      <c r="TJG40" s="223"/>
      <c r="TJH40" s="223"/>
      <c r="TJI40" s="223"/>
      <c r="TJJ40" s="223"/>
      <c r="TJK40" s="223"/>
      <c r="TJL40" s="223"/>
      <c r="TJM40" s="223"/>
      <c r="TJN40" s="223"/>
      <c r="TJO40" s="223"/>
      <c r="TJP40" s="223"/>
      <c r="TJQ40" s="223"/>
      <c r="TJR40" s="223"/>
      <c r="TJS40" s="223"/>
      <c r="TJT40" s="223"/>
      <c r="TJU40" s="223"/>
      <c r="TJV40" s="223"/>
      <c r="TJW40" s="223"/>
      <c r="TJX40" s="223"/>
      <c r="TJY40" s="223"/>
      <c r="TJZ40" s="223"/>
      <c r="TKA40" s="223"/>
      <c r="TKB40" s="223"/>
      <c r="TKC40" s="223"/>
      <c r="TKD40" s="223"/>
      <c r="TKE40" s="223"/>
      <c r="TKF40" s="223"/>
      <c r="TKG40" s="223"/>
      <c r="TKH40" s="223"/>
      <c r="TKI40" s="223"/>
      <c r="TKJ40" s="223"/>
      <c r="TKK40" s="223"/>
      <c r="TKL40" s="223"/>
      <c r="TKM40" s="223"/>
      <c r="TKN40" s="223"/>
      <c r="TKO40" s="223"/>
      <c r="TKP40" s="223"/>
      <c r="TKQ40" s="223"/>
      <c r="TKR40" s="223"/>
      <c r="TKS40" s="223"/>
      <c r="TKT40" s="223"/>
      <c r="TKU40" s="223"/>
      <c r="TKV40" s="223"/>
      <c r="TKW40" s="223"/>
      <c r="TKX40" s="223"/>
      <c r="TKY40" s="223"/>
      <c r="TKZ40" s="223"/>
      <c r="TLA40" s="223"/>
      <c r="TLB40" s="223"/>
      <c r="TLC40" s="223"/>
      <c r="TLD40" s="223"/>
      <c r="TLE40" s="223"/>
      <c r="TLF40" s="223"/>
      <c r="TLG40" s="223"/>
      <c r="TLH40" s="223"/>
      <c r="TLI40" s="223"/>
      <c r="TLJ40" s="223"/>
      <c r="TLK40" s="223"/>
      <c r="TLL40" s="223"/>
      <c r="TLM40" s="223"/>
      <c r="TLN40" s="223"/>
      <c r="TLO40" s="223"/>
      <c r="TLP40" s="223"/>
      <c r="TLQ40" s="223"/>
      <c r="TLR40" s="223"/>
      <c r="TLS40" s="223"/>
      <c r="TLT40" s="223"/>
      <c r="TLU40" s="223"/>
      <c r="TLV40" s="223"/>
      <c r="TLW40" s="223"/>
      <c r="TLX40" s="223"/>
      <c r="TLY40" s="223"/>
      <c r="TLZ40" s="223"/>
      <c r="TMA40" s="223"/>
      <c r="TMB40" s="223"/>
      <c r="TMC40" s="223"/>
      <c r="TMD40" s="223"/>
      <c r="TME40" s="223"/>
      <c r="TMF40" s="223"/>
      <c r="TMG40" s="223"/>
      <c r="TMH40" s="223"/>
      <c r="TMI40" s="223"/>
      <c r="TMJ40" s="223"/>
      <c r="TMK40" s="223"/>
      <c r="TML40" s="223"/>
      <c r="TMM40" s="223"/>
      <c r="TMN40" s="223"/>
      <c r="TMO40" s="223"/>
      <c r="TMP40" s="223"/>
      <c r="TMQ40" s="223"/>
      <c r="TMR40" s="223"/>
      <c r="TMS40" s="223"/>
      <c r="TMT40" s="223"/>
      <c r="TMU40" s="223"/>
      <c r="TMV40" s="223"/>
      <c r="TMW40" s="223"/>
      <c r="TMX40" s="223"/>
      <c r="TMY40" s="223"/>
      <c r="TMZ40" s="223"/>
      <c r="TNA40" s="223"/>
      <c r="TNB40" s="223"/>
      <c r="TNC40" s="223"/>
      <c r="TND40" s="223"/>
      <c r="TNE40" s="223"/>
      <c r="TNF40" s="223"/>
      <c r="TNG40" s="223"/>
      <c r="TNH40" s="223"/>
      <c r="TNI40" s="223"/>
      <c r="TNJ40" s="223"/>
      <c r="TNK40" s="223"/>
      <c r="TNL40" s="223"/>
      <c r="TNM40" s="223"/>
      <c r="TNN40" s="223"/>
      <c r="TNO40" s="223"/>
      <c r="TNP40" s="223"/>
      <c r="TNQ40" s="223"/>
      <c r="TNR40" s="223"/>
      <c r="TNS40" s="223"/>
      <c r="TNT40" s="223"/>
      <c r="TNU40" s="223"/>
      <c r="TNV40" s="223"/>
      <c r="TNW40" s="223"/>
      <c r="TNX40" s="223"/>
      <c r="TNY40" s="223"/>
      <c r="TNZ40" s="223"/>
      <c r="TOA40" s="223"/>
      <c r="TOB40" s="223"/>
      <c r="TOC40" s="223"/>
      <c r="TOD40" s="223"/>
      <c r="TOE40" s="223"/>
      <c r="TOF40" s="223"/>
      <c r="TOG40" s="223"/>
      <c r="TOH40" s="223"/>
      <c r="TOI40" s="223"/>
      <c r="TOJ40" s="223"/>
      <c r="TOK40" s="223"/>
      <c r="TOL40" s="223"/>
      <c r="TOM40" s="223"/>
      <c r="TON40" s="223"/>
      <c r="TOO40" s="223"/>
      <c r="TOP40" s="223"/>
      <c r="TOQ40" s="223"/>
      <c r="TOR40" s="223"/>
      <c r="TOS40" s="223"/>
      <c r="TOT40" s="223"/>
      <c r="TOU40" s="223"/>
      <c r="TOV40" s="223"/>
      <c r="TOW40" s="223"/>
      <c r="TOX40" s="223"/>
      <c r="TOY40" s="223"/>
      <c r="TOZ40" s="223"/>
      <c r="TPA40" s="223"/>
      <c r="TPB40" s="223"/>
      <c r="TPC40" s="223"/>
      <c r="TPD40" s="223"/>
      <c r="TPE40" s="223"/>
      <c r="TPF40" s="223"/>
      <c r="TPG40" s="223"/>
      <c r="TPH40" s="223"/>
      <c r="TPI40" s="223"/>
      <c r="TPJ40" s="223"/>
      <c r="TPK40" s="223"/>
      <c r="TPL40" s="223"/>
      <c r="TPM40" s="223"/>
      <c r="TPN40" s="223"/>
      <c r="TPO40" s="223"/>
      <c r="TPP40" s="223"/>
      <c r="TPQ40" s="223"/>
      <c r="TPR40" s="223"/>
      <c r="TPS40" s="223"/>
      <c r="TPT40" s="223"/>
      <c r="TPU40" s="223"/>
      <c r="TPV40" s="223"/>
      <c r="TPW40" s="223"/>
      <c r="TPX40" s="223"/>
      <c r="TPY40" s="223"/>
      <c r="TPZ40" s="223"/>
      <c r="TQA40" s="223"/>
      <c r="TQB40" s="223"/>
      <c r="TQC40" s="223"/>
      <c r="TQD40" s="223"/>
      <c r="TQE40" s="223"/>
      <c r="TQF40" s="223"/>
      <c r="TQG40" s="223"/>
      <c r="TQH40" s="223"/>
      <c r="TQI40" s="223"/>
      <c r="TQJ40" s="223"/>
      <c r="TQK40" s="223"/>
      <c r="TQL40" s="223"/>
      <c r="TQM40" s="223"/>
      <c r="TQN40" s="223"/>
      <c r="TQO40" s="223"/>
      <c r="TQP40" s="223"/>
      <c r="TQQ40" s="223"/>
      <c r="TQR40" s="223"/>
      <c r="TQS40" s="223"/>
      <c r="TQT40" s="223"/>
      <c r="TQU40" s="223"/>
      <c r="TQV40" s="223"/>
      <c r="TQW40" s="223"/>
      <c r="TQX40" s="223"/>
      <c r="TQY40" s="223"/>
      <c r="TQZ40" s="223"/>
      <c r="TRA40" s="223"/>
      <c r="TRB40" s="223"/>
      <c r="TRC40" s="223"/>
      <c r="TRD40" s="223"/>
      <c r="TRE40" s="223"/>
      <c r="TRF40" s="223"/>
      <c r="TRG40" s="223"/>
      <c r="TRH40" s="223"/>
      <c r="TRI40" s="223"/>
      <c r="TRJ40" s="223"/>
      <c r="TRK40" s="223"/>
      <c r="TRL40" s="223"/>
      <c r="TRM40" s="223"/>
      <c r="TRN40" s="223"/>
      <c r="TRO40" s="223"/>
      <c r="TRP40" s="223"/>
      <c r="TRQ40" s="223"/>
      <c r="TRR40" s="223"/>
      <c r="TRS40" s="223"/>
      <c r="TRT40" s="223"/>
      <c r="TRU40" s="223"/>
      <c r="TRV40" s="223"/>
      <c r="TRW40" s="223"/>
      <c r="TRX40" s="223"/>
      <c r="TRY40" s="223"/>
      <c r="TRZ40" s="223"/>
      <c r="TSA40" s="223"/>
      <c r="TSB40" s="223"/>
      <c r="TSC40" s="223"/>
      <c r="TSD40" s="223"/>
      <c r="TSE40" s="223"/>
      <c r="TSF40" s="223"/>
      <c r="TSG40" s="223"/>
      <c r="TSH40" s="223"/>
      <c r="TSI40" s="223"/>
      <c r="TSJ40" s="223"/>
      <c r="TSK40" s="223"/>
      <c r="TSL40" s="223"/>
      <c r="TSM40" s="223"/>
      <c r="TSN40" s="223"/>
      <c r="TSO40" s="223"/>
      <c r="TSP40" s="223"/>
      <c r="TSQ40" s="223"/>
      <c r="TSR40" s="223"/>
      <c r="TSS40" s="223"/>
      <c r="TST40" s="223"/>
      <c r="TSU40" s="223"/>
      <c r="TSV40" s="223"/>
      <c r="TSW40" s="223"/>
      <c r="TSX40" s="223"/>
      <c r="TSY40" s="223"/>
      <c r="TSZ40" s="223"/>
      <c r="TTA40" s="223"/>
      <c r="TTB40" s="223"/>
      <c r="TTC40" s="223"/>
      <c r="TTD40" s="223"/>
      <c r="TTE40" s="223"/>
      <c r="TTF40" s="223"/>
      <c r="TTG40" s="223"/>
      <c r="TTH40" s="223"/>
      <c r="TTI40" s="223"/>
      <c r="TTJ40" s="223"/>
      <c r="TTK40" s="223"/>
      <c r="TTL40" s="223"/>
      <c r="TTM40" s="223"/>
      <c r="TTN40" s="223"/>
      <c r="TTO40" s="223"/>
      <c r="TTP40" s="223"/>
      <c r="TTQ40" s="223"/>
      <c r="TTR40" s="223"/>
      <c r="TTS40" s="223"/>
      <c r="TTT40" s="223"/>
      <c r="TTU40" s="223"/>
      <c r="TTV40" s="223"/>
      <c r="TTW40" s="223"/>
      <c r="TTX40" s="223"/>
      <c r="TTY40" s="223"/>
      <c r="TTZ40" s="223"/>
      <c r="TUA40" s="223"/>
      <c r="TUB40" s="223"/>
      <c r="TUC40" s="223"/>
      <c r="TUD40" s="223"/>
      <c r="TUE40" s="223"/>
      <c r="TUF40" s="223"/>
      <c r="TUG40" s="223"/>
      <c r="TUH40" s="223"/>
      <c r="TUI40" s="223"/>
      <c r="TUJ40" s="223"/>
      <c r="TUK40" s="223"/>
      <c r="TUL40" s="223"/>
      <c r="TUM40" s="223"/>
      <c r="TUN40" s="223"/>
      <c r="TUO40" s="223"/>
      <c r="TUP40" s="223"/>
      <c r="TUQ40" s="223"/>
      <c r="TUR40" s="223"/>
      <c r="TUS40" s="223"/>
      <c r="TUT40" s="223"/>
      <c r="TUU40" s="223"/>
      <c r="TUV40" s="223"/>
      <c r="TUW40" s="223"/>
      <c r="TUX40" s="223"/>
      <c r="TUY40" s="223"/>
      <c r="TUZ40" s="223"/>
      <c r="TVA40" s="223"/>
      <c r="TVB40" s="223"/>
      <c r="TVC40" s="223"/>
      <c r="TVD40" s="223"/>
      <c r="TVE40" s="223"/>
      <c r="TVF40" s="223"/>
      <c r="TVG40" s="223"/>
      <c r="TVH40" s="223"/>
      <c r="TVI40" s="223"/>
      <c r="TVJ40" s="223"/>
      <c r="TVK40" s="223"/>
      <c r="TVL40" s="223"/>
      <c r="TVM40" s="223"/>
      <c r="TVN40" s="223"/>
      <c r="TVO40" s="223"/>
      <c r="TVP40" s="223"/>
      <c r="TVQ40" s="223"/>
      <c r="TVR40" s="223"/>
      <c r="TVS40" s="223"/>
      <c r="TVT40" s="223"/>
      <c r="TVU40" s="223"/>
      <c r="TVV40" s="223"/>
      <c r="TVW40" s="223"/>
      <c r="TVX40" s="223"/>
      <c r="TVY40" s="223"/>
      <c r="TVZ40" s="223"/>
      <c r="TWA40" s="223"/>
      <c r="TWB40" s="223"/>
      <c r="TWC40" s="223"/>
      <c r="TWD40" s="223"/>
      <c r="TWE40" s="223"/>
      <c r="TWF40" s="223"/>
      <c r="TWG40" s="223"/>
      <c r="TWH40" s="223"/>
      <c r="TWI40" s="223"/>
      <c r="TWJ40" s="223"/>
      <c r="TWK40" s="223"/>
      <c r="TWL40" s="223"/>
      <c r="TWM40" s="223"/>
      <c r="TWN40" s="223"/>
      <c r="TWO40" s="223"/>
      <c r="TWP40" s="223"/>
      <c r="TWQ40" s="223"/>
      <c r="TWR40" s="223"/>
      <c r="TWS40" s="223"/>
      <c r="TWT40" s="223"/>
      <c r="TWU40" s="223"/>
      <c r="TWV40" s="223"/>
      <c r="TWW40" s="223"/>
      <c r="TWX40" s="223"/>
      <c r="TWY40" s="223"/>
      <c r="TWZ40" s="223"/>
      <c r="TXA40" s="223"/>
      <c r="TXB40" s="223"/>
      <c r="TXC40" s="223"/>
      <c r="TXD40" s="223"/>
      <c r="TXE40" s="223"/>
      <c r="TXF40" s="223"/>
      <c r="TXG40" s="223"/>
      <c r="TXH40" s="223"/>
      <c r="TXI40" s="223"/>
      <c r="TXJ40" s="223"/>
      <c r="TXK40" s="223"/>
      <c r="TXL40" s="223"/>
      <c r="TXM40" s="223"/>
      <c r="TXN40" s="223"/>
      <c r="TXO40" s="223"/>
      <c r="TXP40" s="223"/>
      <c r="TXQ40" s="223"/>
      <c r="TXR40" s="223"/>
      <c r="TXS40" s="223"/>
      <c r="TXT40" s="223"/>
      <c r="TXU40" s="223"/>
      <c r="TXV40" s="223"/>
      <c r="TXW40" s="223"/>
      <c r="TXX40" s="223"/>
      <c r="TXY40" s="223"/>
      <c r="TXZ40" s="223"/>
      <c r="TYA40" s="223"/>
      <c r="TYB40" s="223"/>
      <c r="TYC40" s="223"/>
      <c r="TYD40" s="223"/>
      <c r="TYE40" s="223"/>
      <c r="TYF40" s="223"/>
      <c r="TYG40" s="223"/>
      <c r="TYH40" s="223"/>
      <c r="TYI40" s="223"/>
      <c r="TYJ40" s="223"/>
      <c r="TYK40" s="223"/>
      <c r="TYL40" s="223"/>
      <c r="TYM40" s="223"/>
      <c r="TYN40" s="223"/>
      <c r="TYO40" s="223"/>
      <c r="TYP40" s="223"/>
      <c r="TYQ40" s="223"/>
      <c r="TYR40" s="223"/>
      <c r="TYS40" s="223"/>
      <c r="TYT40" s="223"/>
      <c r="TYU40" s="223"/>
      <c r="TYV40" s="223"/>
      <c r="TYW40" s="223"/>
      <c r="TYX40" s="223"/>
      <c r="TYY40" s="223"/>
      <c r="TYZ40" s="223"/>
      <c r="TZA40" s="223"/>
      <c r="TZB40" s="223"/>
      <c r="TZC40" s="223"/>
      <c r="TZD40" s="223"/>
      <c r="TZE40" s="223"/>
      <c r="TZF40" s="223"/>
      <c r="TZG40" s="223"/>
      <c r="TZH40" s="223"/>
      <c r="TZI40" s="223"/>
      <c r="TZJ40" s="223"/>
      <c r="TZK40" s="223"/>
      <c r="TZL40" s="223"/>
      <c r="TZM40" s="223"/>
      <c r="TZN40" s="223"/>
      <c r="TZO40" s="223"/>
      <c r="TZP40" s="223"/>
      <c r="TZQ40" s="223"/>
      <c r="TZR40" s="223"/>
      <c r="TZS40" s="223"/>
      <c r="TZT40" s="223"/>
      <c r="TZU40" s="223"/>
      <c r="TZV40" s="223"/>
      <c r="TZW40" s="223"/>
      <c r="TZX40" s="223"/>
      <c r="TZY40" s="223"/>
      <c r="TZZ40" s="223"/>
      <c r="UAA40" s="223"/>
      <c r="UAB40" s="223"/>
      <c r="UAC40" s="223"/>
      <c r="UAD40" s="223"/>
      <c r="UAE40" s="223"/>
      <c r="UAF40" s="223"/>
      <c r="UAG40" s="223"/>
      <c r="UAH40" s="223"/>
      <c r="UAI40" s="223"/>
      <c r="UAJ40" s="223"/>
      <c r="UAK40" s="223"/>
      <c r="UAL40" s="223"/>
      <c r="UAM40" s="223"/>
      <c r="UAN40" s="223"/>
      <c r="UAO40" s="223"/>
      <c r="UAP40" s="223"/>
      <c r="UAQ40" s="223"/>
      <c r="UAR40" s="223"/>
      <c r="UAS40" s="223"/>
      <c r="UAT40" s="223"/>
      <c r="UAU40" s="223"/>
      <c r="UAV40" s="223"/>
      <c r="UAW40" s="223"/>
      <c r="UAX40" s="223"/>
      <c r="UAY40" s="223"/>
      <c r="UAZ40" s="223"/>
      <c r="UBA40" s="223"/>
      <c r="UBB40" s="223"/>
      <c r="UBC40" s="223"/>
      <c r="UBD40" s="223"/>
      <c r="UBE40" s="223"/>
      <c r="UBF40" s="223"/>
      <c r="UBG40" s="223"/>
      <c r="UBH40" s="223"/>
      <c r="UBI40" s="223"/>
      <c r="UBJ40" s="223"/>
      <c r="UBK40" s="223"/>
      <c r="UBL40" s="223"/>
      <c r="UBM40" s="223"/>
      <c r="UBN40" s="223"/>
      <c r="UBO40" s="223"/>
      <c r="UBP40" s="223"/>
      <c r="UBQ40" s="223"/>
      <c r="UBR40" s="223"/>
      <c r="UBS40" s="223"/>
      <c r="UBT40" s="223"/>
      <c r="UBU40" s="223"/>
      <c r="UBV40" s="223"/>
      <c r="UBW40" s="223"/>
      <c r="UBX40" s="223"/>
      <c r="UBY40" s="223"/>
      <c r="UBZ40" s="223"/>
      <c r="UCA40" s="223"/>
      <c r="UCB40" s="223"/>
      <c r="UCC40" s="223"/>
      <c r="UCD40" s="223"/>
      <c r="UCE40" s="223"/>
      <c r="UCF40" s="223"/>
      <c r="UCG40" s="223"/>
      <c r="UCH40" s="223"/>
      <c r="UCI40" s="223"/>
      <c r="UCJ40" s="223"/>
      <c r="UCK40" s="223"/>
      <c r="UCL40" s="223"/>
      <c r="UCM40" s="223"/>
      <c r="UCN40" s="223"/>
      <c r="UCO40" s="223"/>
      <c r="UCP40" s="223"/>
      <c r="UCQ40" s="223"/>
      <c r="UCR40" s="223"/>
      <c r="UCS40" s="223"/>
      <c r="UCT40" s="223"/>
      <c r="UCU40" s="223"/>
      <c r="UCV40" s="223"/>
      <c r="UCW40" s="223"/>
      <c r="UCX40" s="223"/>
      <c r="UCY40" s="223"/>
      <c r="UCZ40" s="223"/>
      <c r="UDA40" s="223"/>
      <c r="UDB40" s="223"/>
      <c r="UDC40" s="223"/>
      <c r="UDD40" s="223"/>
      <c r="UDE40" s="223"/>
      <c r="UDF40" s="223"/>
      <c r="UDG40" s="223"/>
      <c r="UDH40" s="223"/>
      <c r="UDI40" s="223"/>
      <c r="UDJ40" s="223"/>
      <c r="UDK40" s="223"/>
      <c r="UDL40" s="223"/>
      <c r="UDM40" s="223"/>
      <c r="UDN40" s="223"/>
      <c r="UDO40" s="223"/>
      <c r="UDP40" s="223"/>
      <c r="UDQ40" s="223"/>
      <c r="UDR40" s="223"/>
      <c r="UDS40" s="223"/>
      <c r="UDT40" s="223"/>
      <c r="UDU40" s="223"/>
      <c r="UDV40" s="223"/>
      <c r="UDW40" s="223"/>
      <c r="UDX40" s="223"/>
      <c r="UDY40" s="223"/>
      <c r="UDZ40" s="223"/>
      <c r="UEA40" s="223"/>
      <c r="UEB40" s="223"/>
      <c r="UEC40" s="223"/>
      <c r="UED40" s="223"/>
      <c r="UEE40" s="223"/>
      <c r="UEF40" s="223"/>
      <c r="UEG40" s="223"/>
      <c r="UEH40" s="223"/>
      <c r="UEI40" s="223"/>
      <c r="UEJ40" s="223"/>
      <c r="UEK40" s="223"/>
      <c r="UEL40" s="223"/>
      <c r="UEM40" s="223"/>
      <c r="UEN40" s="223"/>
      <c r="UEO40" s="223"/>
      <c r="UEP40" s="223"/>
      <c r="UEQ40" s="223"/>
      <c r="UER40" s="223"/>
      <c r="UES40" s="223"/>
      <c r="UET40" s="223"/>
      <c r="UEU40" s="223"/>
      <c r="UEV40" s="223"/>
      <c r="UEW40" s="223"/>
      <c r="UEX40" s="223"/>
      <c r="UEY40" s="223"/>
      <c r="UEZ40" s="223"/>
      <c r="UFA40" s="223"/>
      <c r="UFB40" s="223"/>
      <c r="UFC40" s="223"/>
      <c r="UFD40" s="223"/>
      <c r="UFE40" s="223"/>
      <c r="UFF40" s="223"/>
      <c r="UFG40" s="223"/>
      <c r="UFH40" s="223"/>
      <c r="UFI40" s="223"/>
      <c r="UFJ40" s="223"/>
      <c r="UFK40" s="223"/>
      <c r="UFL40" s="223"/>
      <c r="UFM40" s="223"/>
      <c r="UFN40" s="223"/>
      <c r="UFO40" s="223"/>
      <c r="UFP40" s="223"/>
      <c r="UFQ40" s="223"/>
      <c r="UFR40" s="223"/>
      <c r="UFS40" s="223"/>
      <c r="UFT40" s="223"/>
      <c r="UFU40" s="223"/>
      <c r="UFV40" s="223"/>
      <c r="UFW40" s="223"/>
      <c r="UFX40" s="223"/>
      <c r="UFY40" s="223"/>
      <c r="UFZ40" s="223"/>
      <c r="UGA40" s="223"/>
      <c r="UGB40" s="223"/>
      <c r="UGC40" s="223"/>
      <c r="UGD40" s="223"/>
      <c r="UGE40" s="223"/>
      <c r="UGF40" s="223"/>
      <c r="UGG40" s="223"/>
      <c r="UGH40" s="223"/>
      <c r="UGI40" s="223"/>
      <c r="UGJ40" s="223"/>
      <c r="UGK40" s="223"/>
      <c r="UGL40" s="223"/>
      <c r="UGM40" s="223"/>
      <c r="UGN40" s="223"/>
      <c r="UGO40" s="223"/>
      <c r="UGP40" s="223"/>
      <c r="UGQ40" s="223"/>
      <c r="UGR40" s="223"/>
      <c r="UGS40" s="223"/>
      <c r="UGT40" s="223"/>
      <c r="UGU40" s="223"/>
      <c r="UGV40" s="223"/>
      <c r="UGW40" s="223"/>
      <c r="UGX40" s="223"/>
      <c r="UGY40" s="223"/>
      <c r="UGZ40" s="223"/>
      <c r="UHA40" s="223"/>
      <c r="UHB40" s="223"/>
      <c r="UHC40" s="223"/>
      <c r="UHD40" s="223"/>
      <c r="UHE40" s="223"/>
      <c r="UHF40" s="223"/>
      <c r="UHG40" s="223"/>
      <c r="UHH40" s="223"/>
      <c r="UHI40" s="223"/>
      <c r="UHJ40" s="223"/>
      <c r="UHK40" s="223"/>
      <c r="UHL40" s="223"/>
      <c r="UHM40" s="223"/>
      <c r="UHN40" s="223"/>
      <c r="UHO40" s="223"/>
      <c r="UHP40" s="223"/>
      <c r="UHQ40" s="223"/>
      <c r="UHR40" s="223"/>
      <c r="UHS40" s="223"/>
      <c r="UHT40" s="223"/>
      <c r="UHU40" s="223"/>
      <c r="UHV40" s="223"/>
      <c r="UHW40" s="223"/>
      <c r="UHX40" s="223"/>
      <c r="UHY40" s="223"/>
      <c r="UHZ40" s="223"/>
      <c r="UIA40" s="223"/>
      <c r="UIB40" s="223"/>
      <c r="UIC40" s="223"/>
      <c r="UID40" s="223"/>
      <c r="UIE40" s="223"/>
      <c r="UIF40" s="223"/>
      <c r="UIG40" s="223"/>
      <c r="UIH40" s="223"/>
      <c r="UII40" s="223"/>
      <c r="UIJ40" s="223"/>
      <c r="UIK40" s="223"/>
      <c r="UIL40" s="223"/>
      <c r="UIM40" s="223"/>
      <c r="UIN40" s="223"/>
      <c r="UIO40" s="223"/>
      <c r="UIP40" s="223"/>
      <c r="UIQ40" s="223"/>
      <c r="UIR40" s="223"/>
      <c r="UIS40" s="223"/>
      <c r="UIT40" s="223"/>
      <c r="UIU40" s="223"/>
      <c r="UIV40" s="223"/>
      <c r="UIW40" s="223"/>
      <c r="UIX40" s="223"/>
      <c r="UIY40" s="223"/>
      <c r="UIZ40" s="223"/>
      <c r="UJA40" s="223"/>
      <c r="UJB40" s="223"/>
      <c r="UJC40" s="223"/>
      <c r="UJD40" s="223"/>
      <c r="UJE40" s="223"/>
      <c r="UJF40" s="223"/>
      <c r="UJG40" s="223"/>
      <c r="UJH40" s="223"/>
      <c r="UJI40" s="223"/>
      <c r="UJJ40" s="223"/>
      <c r="UJK40" s="223"/>
      <c r="UJL40" s="223"/>
      <c r="UJM40" s="223"/>
      <c r="UJN40" s="223"/>
      <c r="UJO40" s="223"/>
      <c r="UJP40" s="223"/>
      <c r="UJQ40" s="223"/>
      <c r="UJR40" s="223"/>
      <c r="UJS40" s="223"/>
      <c r="UJT40" s="223"/>
      <c r="UJU40" s="223"/>
      <c r="UJV40" s="223"/>
      <c r="UJW40" s="223"/>
      <c r="UJX40" s="223"/>
      <c r="UJY40" s="223"/>
      <c r="UJZ40" s="223"/>
      <c r="UKA40" s="223"/>
      <c r="UKB40" s="223"/>
      <c r="UKC40" s="223"/>
      <c r="UKD40" s="223"/>
      <c r="UKE40" s="223"/>
      <c r="UKF40" s="223"/>
      <c r="UKG40" s="223"/>
      <c r="UKH40" s="223"/>
      <c r="UKI40" s="223"/>
      <c r="UKJ40" s="223"/>
      <c r="UKK40" s="223"/>
      <c r="UKL40" s="223"/>
      <c r="UKM40" s="223"/>
      <c r="UKN40" s="223"/>
      <c r="UKO40" s="223"/>
      <c r="UKP40" s="223"/>
      <c r="UKQ40" s="223"/>
      <c r="UKR40" s="223"/>
      <c r="UKS40" s="223"/>
      <c r="UKT40" s="223"/>
      <c r="UKU40" s="223"/>
      <c r="UKV40" s="223"/>
      <c r="UKW40" s="223"/>
      <c r="UKX40" s="223"/>
      <c r="UKY40" s="223"/>
      <c r="UKZ40" s="223"/>
      <c r="ULA40" s="223"/>
      <c r="ULB40" s="223"/>
      <c r="ULC40" s="223"/>
      <c r="ULD40" s="223"/>
      <c r="ULE40" s="223"/>
      <c r="ULF40" s="223"/>
      <c r="ULG40" s="223"/>
      <c r="ULH40" s="223"/>
      <c r="ULI40" s="223"/>
      <c r="ULJ40" s="223"/>
      <c r="ULK40" s="223"/>
      <c r="ULL40" s="223"/>
      <c r="ULM40" s="223"/>
      <c r="ULN40" s="223"/>
      <c r="ULO40" s="223"/>
      <c r="ULP40" s="223"/>
      <c r="ULQ40" s="223"/>
      <c r="ULR40" s="223"/>
      <c r="ULS40" s="223"/>
      <c r="ULT40" s="223"/>
      <c r="ULU40" s="223"/>
      <c r="ULV40" s="223"/>
      <c r="ULW40" s="223"/>
      <c r="ULX40" s="223"/>
      <c r="ULY40" s="223"/>
      <c r="ULZ40" s="223"/>
      <c r="UMA40" s="223"/>
      <c r="UMB40" s="223"/>
      <c r="UMC40" s="223"/>
      <c r="UMD40" s="223"/>
      <c r="UME40" s="223"/>
      <c r="UMF40" s="223"/>
      <c r="UMG40" s="223"/>
      <c r="UMH40" s="223"/>
      <c r="UMI40" s="223"/>
      <c r="UMJ40" s="223"/>
      <c r="UMK40" s="223"/>
      <c r="UML40" s="223"/>
      <c r="UMM40" s="223"/>
      <c r="UMN40" s="223"/>
      <c r="UMO40" s="223"/>
      <c r="UMP40" s="223"/>
      <c r="UMQ40" s="223"/>
      <c r="UMR40" s="223"/>
      <c r="UMS40" s="223"/>
      <c r="UMT40" s="223"/>
      <c r="UMU40" s="223"/>
      <c r="UMV40" s="223"/>
      <c r="UMW40" s="223"/>
      <c r="UMX40" s="223"/>
      <c r="UMY40" s="223"/>
      <c r="UMZ40" s="223"/>
      <c r="UNA40" s="223"/>
      <c r="UNB40" s="223"/>
      <c r="UNC40" s="223"/>
      <c r="UND40" s="223"/>
      <c r="UNE40" s="223"/>
      <c r="UNF40" s="223"/>
      <c r="UNG40" s="223"/>
      <c r="UNH40" s="223"/>
      <c r="UNI40" s="223"/>
      <c r="UNJ40" s="223"/>
      <c r="UNK40" s="223"/>
      <c r="UNL40" s="223"/>
      <c r="UNM40" s="223"/>
      <c r="UNN40" s="223"/>
      <c r="UNO40" s="223"/>
      <c r="UNP40" s="223"/>
      <c r="UNQ40" s="223"/>
      <c r="UNR40" s="223"/>
      <c r="UNS40" s="223"/>
      <c r="UNT40" s="223"/>
      <c r="UNU40" s="223"/>
      <c r="UNV40" s="223"/>
      <c r="UNW40" s="223"/>
      <c r="UNX40" s="223"/>
      <c r="UNY40" s="223"/>
      <c r="UNZ40" s="223"/>
      <c r="UOA40" s="223"/>
      <c r="UOB40" s="223"/>
      <c r="UOC40" s="223"/>
      <c r="UOD40" s="223"/>
      <c r="UOE40" s="223"/>
      <c r="UOF40" s="223"/>
      <c r="UOG40" s="223"/>
      <c r="UOH40" s="223"/>
      <c r="UOI40" s="223"/>
      <c r="UOJ40" s="223"/>
      <c r="UOK40" s="223"/>
      <c r="UOL40" s="223"/>
      <c r="UOM40" s="223"/>
      <c r="UON40" s="223"/>
      <c r="UOO40" s="223"/>
      <c r="UOP40" s="223"/>
      <c r="UOQ40" s="223"/>
      <c r="UOR40" s="223"/>
      <c r="UOS40" s="223"/>
      <c r="UOT40" s="223"/>
      <c r="UOU40" s="223"/>
      <c r="UOV40" s="223"/>
      <c r="UOW40" s="223"/>
      <c r="UOX40" s="223"/>
      <c r="UOY40" s="223"/>
      <c r="UOZ40" s="223"/>
      <c r="UPA40" s="223"/>
      <c r="UPB40" s="223"/>
      <c r="UPC40" s="223"/>
      <c r="UPD40" s="223"/>
      <c r="UPE40" s="223"/>
      <c r="UPF40" s="223"/>
      <c r="UPG40" s="223"/>
      <c r="UPH40" s="223"/>
      <c r="UPI40" s="223"/>
      <c r="UPJ40" s="223"/>
      <c r="UPK40" s="223"/>
      <c r="UPL40" s="223"/>
      <c r="UPM40" s="223"/>
      <c r="UPN40" s="223"/>
      <c r="UPO40" s="223"/>
      <c r="UPP40" s="223"/>
      <c r="UPQ40" s="223"/>
      <c r="UPR40" s="223"/>
      <c r="UPS40" s="223"/>
      <c r="UPT40" s="223"/>
      <c r="UPU40" s="223"/>
      <c r="UPV40" s="223"/>
      <c r="UPW40" s="223"/>
      <c r="UPX40" s="223"/>
      <c r="UPY40" s="223"/>
      <c r="UPZ40" s="223"/>
      <c r="UQA40" s="223"/>
      <c r="UQB40" s="223"/>
      <c r="UQC40" s="223"/>
      <c r="UQD40" s="223"/>
      <c r="UQE40" s="223"/>
      <c r="UQF40" s="223"/>
      <c r="UQG40" s="223"/>
      <c r="UQH40" s="223"/>
      <c r="UQI40" s="223"/>
      <c r="UQJ40" s="223"/>
      <c r="UQK40" s="223"/>
      <c r="UQL40" s="223"/>
      <c r="UQM40" s="223"/>
      <c r="UQN40" s="223"/>
      <c r="UQO40" s="223"/>
      <c r="UQP40" s="223"/>
      <c r="UQQ40" s="223"/>
      <c r="UQR40" s="223"/>
      <c r="UQS40" s="223"/>
      <c r="UQT40" s="223"/>
      <c r="UQU40" s="223"/>
      <c r="UQV40" s="223"/>
      <c r="UQW40" s="223"/>
      <c r="UQX40" s="223"/>
      <c r="UQY40" s="223"/>
      <c r="UQZ40" s="223"/>
      <c r="URA40" s="223"/>
      <c r="URB40" s="223"/>
      <c r="URC40" s="223"/>
      <c r="URD40" s="223"/>
      <c r="URE40" s="223"/>
      <c r="URF40" s="223"/>
      <c r="URG40" s="223"/>
      <c r="URH40" s="223"/>
      <c r="URI40" s="223"/>
      <c r="URJ40" s="223"/>
      <c r="URK40" s="223"/>
      <c r="URL40" s="223"/>
      <c r="URM40" s="223"/>
      <c r="URN40" s="223"/>
      <c r="URO40" s="223"/>
      <c r="URP40" s="223"/>
      <c r="URQ40" s="223"/>
      <c r="URR40" s="223"/>
      <c r="URS40" s="223"/>
      <c r="URT40" s="223"/>
      <c r="URU40" s="223"/>
      <c r="URV40" s="223"/>
      <c r="URW40" s="223"/>
      <c r="URX40" s="223"/>
      <c r="URY40" s="223"/>
      <c r="URZ40" s="223"/>
      <c r="USA40" s="223"/>
      <c r="USB40" s="223"/>
      <c r="USC40" s="223"/>
      <c r="USD40" s="223"/>
      <c r="USE40" s="223"/>
      <c r="USF40" s="223"/>
      <c r="USG40" s="223"/>
      <c r="USH40" s="223"/>
      <c r="USI40" s="223"/>
      <c r="USJ40" s="223"/>
      <c r="USK40" s="223"/>
      <c r="USL40" s="223"/>
      <c r="USM40" s="223"/>
      <c r="USN40" s="223"/>
      <c r="USO40" s="223"/>
      <c r="USP40" s="223"/>
      <c r="USQ40" s="223"/>
      <c r="USR40" s="223"/>
      <c r="USS40" s="223"/>
      <c r="UST40" s="223"/>
      <c r="USU40" s="223"/>
      <c r="USV40" s="223"/>
      <c r="USW40" s="223"/>
      <c r="USX40" s="223"/>
      <c r="USY40" s="223"/>
      <c r="USZ40" s="223"/>
      <c r="UTA40" s="223"/>
      <c r="UTB40" s="223"/>
      <c r="UTC40" s="223"/>
      <c r="UTD40" s="223"/>
      <c r="UTE40" s="223"/>
      <c r="UTF40" s="223"/>
      <c r="UTG40" s="223"/>
      <c r="UTH40" s="223"/>
      <c r="UTI40" s="223"/>
      <c r="UTJ40" s="223"/>
      <c r="UTK40" s="223"/>
      <c r="UTL40" s="223"/>
      <c r="UTM40" s="223"/>
      <c r="UTN40" s="223"/>
      <c r="UTO40" s="223"/>
      <c r="UTP40" s="223"/>
      <c r="UTQ40" s="223"/>
      <c r="UTR40" s="223"/>
      <c r="UTS40" s="223"/>
      <c r="UTT40" s="223"/>
      <c r="UTU40" s="223"/>
      <c r="UTV40" s="223"/>
      <c r="UTW40" s="223"/>
      <c r="UTX40" s="223"/>
      <c r="UTY40" s="223"/>
      <c r="UTZ40" s="223"/>
      <c r="UUA40" s="223"/>
      <c r="UUB40" s="223"/>
      <c r="UUC40" s="223"/>
      <c r="UUD40" s="223"/>
      <c r="UUE40" s="223"/>
      <c r="UUF40" s="223"/>
      <c r="UUG40" s="223"/>
      <c r="UUH40" s="223"/>
      <c r="UUI40" s="223"/>
      <c r="UUJ40" s="223"/>
      <c r="UUK40" s="223"/>
      <c r="UUL40" s="223"/>
      <c r="UUM40" s="223"/>
      <c r="UUN40" s="223"/>
      <c r="UUO40" s="223"/>
      <c r="UUP40" s="223"/>
      <c r="UUQ40" s="223"/>
      <c r="UUR40" s="223"/>
      <c r="UUS40" s="223"/>
      <c r="UUT40" s="223"/>
      <c r="UUU40" s="223"/>
      <c r="UUV40" s="223"/>
      <c r="UUW40" s="223"/>
      <c r="UUX40" s="223"/>
      <c r="UUY40" s="223"/>
      <c r="UUZ40" s="223"/>
      <c r="UVA40" s="223"/>
      <c r="UVB40" s="223"/>
      <c r="UVC40" s="223"/>
      <c r="UVD40" s="223"/>
      <c r="UVE40" s="223"/>
      <c r="UVF40" s="223"/>
      <c r="UVG40" s="223"/>
      <c r="UVH40" s="223"/>
      <c r="UVI40" s="223"/>
      <c r="UVJ40" s="223"/>
      <c r="UVK40" s="223"/>
      <c r="UVL40" s="223"/>
      <c r="UVM40" s="223"/>
      <c r="UVN40" s="223"/>
      <c r="UVO40" s="223"/>
      <c r="UVP40" s="223"/>
      <c r="UVQ40" s="223"/>
      <c r="UVR40" s="223"/>
      <c r="UVS40" s="223"/>
      <c r="UVT40" s="223"/>
      <c r="UVU40" s="223"/>
      <c r="UVV40" s="223"/>
      <c r="UVW40" s="223"/>
      <c r="UVX40" s="223"/>
      <c r="UVY40" s="223"/>
      <c r="UVZ40" s="223"/>
      <c r="UWA40" s="223"/>
      <c r="UWB40" s="223"/>
      <c r="UWC40" s="223"/>
      <c r="UWD40" s="223"/>
      <c r="UWE40" s="223"/>
      <c r="UWF40" s="223"/>
      <c r="UWG40" s="223"/>
      <c r="UWH40" s="223"/>
      <c r="UWI40" s="223"/>
      <c r="UWJ40" s="223"/>
      <c r="UWK40" s="223"/>
      <c r="UWL40" s="223"/>
      <c r="UWM40" s="223"/>
      <c r="UWN40" s="223"/>
      <c r="UWO40" s="223"/>
      <c r="UWP40" s="223"/>
      <c r="UWQ40" s="223"/>
      <c r="UWR40" s="223"/>
      <c r="UWS40" s="223"/>
      <c r="UWT40" s="223"/>
      <c r="UWU40" s="223"/>
      <c r="UWV40" s="223"/>
      <c r="UWW40" s="223"/>
      <c r="UWX40" s="223"/>
      <c r="UWY40" s="223"/>
      <c r="UWZ40" s="223"/>
      <c r="UXA40" s="223"/>
      <c r="UXB40" s="223"/>
      <c r="UXC40" s="223"/>
      <c r="UXD40" s="223"/>
      <c r="UXE40" s="223"/>
      <c r="UXF40" s="223"/>
      <c r="UXG40" s="223"/>
      <c r="UXH40" s="223"/>
      <c r="UXI40" s="223"/>
      <c r="UXJ40" s="223"/>
      <c r="UXK40" s="223"/>
      <c r="UXL40" s="223"/>
      <c r="UXM40" s="223"/>
      <c r="UXN40" s="223"/>
      <c r="UXO40" s="223"/>
      <c r="UXP40" s="223"/>
      <c r="UXQ40" s="223"/>
      <c r="UXR40" s="223"/>
      <c r="UXS40" s="223"/>
      <c r="UXT40" s="223"/>
      <c r="UXU40" s="223"/>
      <c r="UXV40" s="223"/>
      <c r="UXW40" s="223"/>
      <c r="UXX40" s="223"/>
      <c r="UXY40" s="223"/>
      <c r="UXZ40" s="223"/>
      <c r="UYA40" s="223"/>
      <c r="UYB40" s="223"/>
      <c r="UYC40" s="223"/>
      <c r="UYD40" s="223"/>
      <c r="UYE40" s="223"/>
      <c r="UYF40" s="223"/>
      <c r="UYG40" s="223"/>
      <c r="UYH40" s="223"/>
      <c r="UYI40" s="223"/>
      <c r="UYJ40" s="223"/>
      <c r="UYK40" s="223"/>
      <c r="UYL40" s="223"/>
      <c r="UYM40" s="223"/>
      <c r="UYN40" s="223"/>
      <c r="UYO40" s="223"/>
      <c r="UYP40" s="223"/>
      <c r="UYQ40" s="223"/>
      <c r="UYR40" s="223"/>
      <c r="UYS40" s="223"/>
      <c r="UYT40" s="223"/>
      <c r="UYU40" s="223"/>
      <c r="UYV40" s="223"/>
      <c r="UYW40" s="223"/>
      <c r="UYX40" s="223"/>
      <c r="UYY40" s="223"/>
      <c r="UYZ40" s="223"/>
      <c r="UZA40" s="223"/>
      <c r="UZB40" s="223"/>
      <c r="UZC40" s="223"/>
      <c r="UZD40" s="223"/>
      <c r="UZE40" s="223"/>
      <c r="UZF40" s="223"/>
      <c r="UZG40" s="223"/>
      <c r="UZH40" s="223"/>
      <c r="UZI40" s="223"/>
      <c r="UZJ40" s="223"/>
      <c r="UZK40" s="223"/>
      <c r="UZL40" s="223"/>
      <c r="UZM40" s="223"/>
      <c r="UZN40" s="223"/>
      <c r="UZO40" s="223"/>
      <c r="UZP40" s="223"/>
      <c r="UZQ40" s="223"/>
      <c r="UZR40" s="223"/>
      <c r="UZS40" s="223"/>
      <c r="UZT40" s="223"/>
      <c r="UZU40" s="223"/>
      <c r="UZV40" s="223"/>
      <c r="UZW40" s="223"/>
      <c r="UZX40" s="223"/>
      <c r="UZY40" s="223"/>
      <c r="UZZ40" s="223"/>
      <c r="VAA40" s="223"/>
      <c r="VAB40" s="223"/>
      <c r="VAC40" s="223"/>
      <c r="VAD40" s="223"/>
      <c r="VAE40" s="223"/>
      <c r="VAF40" s="223"/>
      <c r="VAG40" s="223"/>
      <c r="VAH40" s="223"/>
      <c r="VAI40" s="223"/>
      <c r="VAJ40" s="223"/>
      <c r="VAK40" s="223"/>
      <c r="VAL40" s="223"/>
      <c r="VAM40" s="223"/>
      <c r="VAN40" s="223"/>
      <c r="VAO40" s="223"/>
      <c r="VAP40" s="223"/>
      <c r="VAQ40" s="223"/>
      <c r="VAR40" s="223"/>
      <c r="VAS40" s="223"/>
      <c r="VAT40" s="223"/>
      <c r="VAU40" s="223"/>
      <c r="VAV40" s="223"/>
      <c r="VAW40" s="223"/>
      <c r="VAX40" s="223"/>
      <c r="VAY40" s="223"/>
      <c r="VAZ40" s="223"/>
      <c r="VBA40" s="223"/>
      <c r="VBB40" s="223"/>
      <c r="VBC40" s="223"/>
      <c r="VBD40" s="223"/>
      <c r="VBE40" s="223"/>
      <c r="VBF40" s="223"/>
      <c r="VBG40" s="223"/>
      <c r="VBH40" s="223"/>
      <c r="VBI40" s="223"/>
      <c r="VBJ40" s="223"/>
      <c r="VBK40" s="223"/>
      <c r="VBL40" s="223"/>
      <c r="VBM40" s="223"/>
      <c r="VBN40" s="223"/>
      <c r="VBO40" s="223"/>
      <c r="VBP40" s="223"/>
      <c r="VBQ40" s="223"/>
      <c r="VBR40" s="223"/>
      <c r="VBS40" s="223"/>
      <c r="VBT40" s="223"/>
      <c r="VBU40" s="223"/>
      <c r="VBV40" s="223"/>
      <c r="VBW40" s="223"/>
      <c r="VBX40" s="223"/>
      <c r="VBY40" s="223"/>
      <c r="VBZ40" s="223"/>
      <c r="VCA40" s="223"/>
      <c r="VCB40" s="223"/>
      <c r="VCC40" s="223"/>
      <c r="VCD40" s="223"/>
      <c r="VCE40" s="223"/>
      <c r="VCF40" s="223"/>
      <c r="VCG40" s="223"/>
      <c r="VCH40" s="223"/>
      <c r="VCI40" s="223"/>
      <c r="VCJ40" s="223"/>
      <c r="VCK40" s="223"/>
      <c r="VCL40" s="223"/>
      <c r="VCM40" s="223"/>
      <c r="VCN40" s="223"/>
      <c r="VCO40" s="223"/>
      <c r="VCP40" s="223"/>
      <c r="VCQ40" s="223"/>
      <c r="VCR40" s="223"/>
      <c r="VCS40" s="223"/>
      <c r="VCT40" s="223"/>
      <c r="VCU40" s="223"/>
      <c r="VCV40" s="223"/>
      <c r="VCW40" s="223"/>
      <c r="VCX40" s="223"/>
      <c r="VCY40" s="223"/>
      <c r="VCZ40" s="223"/>
      <c r="VDA40" s="223"/>
      <c r="VDB40" s="223"/>
      <c r="VDC40" s="223"/>
      <c r="VDD40" s="223"/>
      <c r="VDE40" s="223"/>
      <c r="VDF40" s="223"/>
      <c r="VDG40" s="223"/>
      <c r="VDH40" s="223"/>
      <c r="VDI40" s="223"/>
      <c r="VDJ40" s="223"/>
      <c r="VDK40" s="223"/>
      <c r="VDL40" s="223"/>
      <c r="VDM40" s="223"/>
      <c r="VDN40" s="223"/>
      <c r="VDO40" s="223"/>
      <c r="VDP40" s="223"/>
      <c r="VDQ40" s="223"/>
      <c r="VDR40" s="223"/>
      <c r="VDS40" s="223"/>
      <c r="VDT40" s="223"/>
      <c r="VDU40" s="223"/>
      <c r="VDV40" s="223"/>
      <c r="VDW40" s="223"/>
      <c r="VDX40" s="223"/>
      <c r="VDY40" s="223"/>
      <c r="VDZ40" s="223"/>
      <c r="VEA40" s="223"/>
      <c r="VEB40" s="223"/>
      <c r="VEC40" s="223"/>
      <c r="VED40" s="223"/>
      <c r="VEE40" s="223"/>
      <c r="VEF40" s="223"/>
      <c r="VEG40" s="223"/>
      <c r="VEH40" s="223"/>
      <c r="VEI40" s="223"/>
      <c r="VEJ40" s="223"/>
      <c r="VEK40" s="223"/>
      <c r="VEL40" s="223"/>
      <c r="VEM40" s="223"/>
      <c r="VEN40" s="223"/>
      <c r="VEO40" s="223"/>
      <c r="VEP40" s="223"/>
      <c r="VEQ40" s="223"/>
      <c r="VER40" s="223"/>
      <c r="VES40" s="223"/>
      <c r="VET40" s="223"/>
      <c r="VEU40" s="223"/>
      <c r="VEV40" s="223"/>
      <c r="VEW40" s="223"/>
      <c r="VEX40" s="223"/>
      <c r="VEY40" s="223"/>
      <c r="VEZ40" s="223"/>
      <c r="VFA40" s="223"/>
      <c r="VFB40" s="223"/>
      <c r="VFC40" s="223"/>
      <c r="VFD40" s="223"/>
      <c r="VFE40" s="223"/>
      <c r="VFF40" s="223"/>
      <c r="VFG40" s="223"/>
      <c r="VFH40" s="223"/>
      <c r="VFI40" s="223"/>
      <c r="VFJ40" s="223"/>
      <c r="VFK40" s="223"/>
      <c r="VFL40" s="223"/>
      <c r="VFM40" s="223"/>
      <c r="VFN40" s="223"/>
      <c r="VFO40" s="223"/>
      <c r="VFP40" s="223"/>
      <c r="VFQ40" s="223"/>
      <c r="VFR40" s="223"/>
      <c r="VFS40" s="223"/>
      <c r="VFT40" s="223"/>
      <c r="VFU40" s="223"/>
      <c r="VFV40" s="223"/>
      <c r="VFW40" s="223"/>
      <c r="VFX40" s="223"/>
      <c r="VFY40" s="223"/>
      <c r="VFZ40" s="223"/>
      <c r="VGA40" s="223"/>
      <c r="VGB40" s="223"/>
      <c r="VGC40" s="223"/>
      <c r="VGD40" s="223"/>
      <c r="VGE40" s="223"/>
      <c r="VGF40" s="223"/>
      <c r="VGG40" s="223"/>
      <c r="VGH40" s="223"/>
      <c r="VGI40" s="223"/>
      <c r="VGJ40" s="223"/>
      <c r="VGK40" s="223"/>
      <c r="VGL40" s="223"/>
      <c r="VGM40" s="223"/>
      <c r="VGN40" s="223"/>
      <c r="VGO40" s="223"/>
      <c r="VGP40" s="223"/>
      <c r="VGQ40" s="223"/>
      <c r="VGR40" s="223"/>
      <c r="VGS40" s="223"/>
      <c r="VGT40" s="223"/>
      <c r="VGU40" s="223"/>
      <c r="VGV40" s="223"/>
      <c r="VGW40" s="223"/>
      <c r="VGX40" s="223"/>
      <c r="VGY40" s="223"/>
      <c r="VGZ40" s="223"/>
      <c r="VHA40" s="223"/>
      <c r="VHB40" s="223"/>
      <c r="VHC40" s="223"/>
      <c r="VHD40" s="223"/>
      <c r="VHE40" s="223"/>
      <c r="VHF40" s="223"/>
      <c r="VHG40" s="223"/>
      <c r="VHH40" s="223"/>
      <c r="VHI40" s="223"/>
      <c r="VHJ40" s="223"/>
      <c r="VHK40" s="223"/>
      <c r="VHL40" s="223"/>
      <c r="VHM40" s="223"/>
      <c r="VHN40" s="223"/>
      <c r="VHO40" s="223"/>
      <c r="VHP40" s="223"/>
      <c r="VHQ40" s="223"/>
      <c r="VHR40" s="223"/>
      <c r="VHS40" s="223"/>
      <c r="VHT40" s="223"/>
      <c r="VHU40" s="223"/>
      <c r="VHV40" s="223"/>
      <c r="VHW40" s="223"/>
      <c r="VHX40" s="223"/>
      <c r="VHY40" s="223"/>
      <c r="VHZ40" s="223"/>
      <c r="VIA40" s="223"/>
      <c r="VIB40" s="223"/>
      <c r="VIC40" s="223"/>
      <c r="VID40" s="223"/>
      <c r="VIE40" s="223"/>
      <c r="VIF40" s="223"/>
      <c r="VIG40" s="223"/>
      <c r="VIH40" s="223"/>
      <c r="VII40" s="223"/>
      <c r="VIJ40" s="223"/>
      <c r="VIK40" s="223"/>
      <c r="VIL40" s="223"/>
      <c r="VIM40" s="223"/>
      <c r="VIN40" s="223"/>
      <c r="VIO40" s="223"/>
      <c r="VIP40" s="223"/>
      <c r="VIQ40" s="223"/>
      <c r="VIR40" s="223"/>
      <c r="VIS40" s="223"/>
      <c r="VIT40" s="223"/>
      <c r="VIU40" s="223"/>
      <c r="VIV40" s="223"/>
      <c r="VIW40" s="223"/>
      <c r="VIX40" s="223"/>
      <c r="VIY40" s="223"/>
      <c r="VIZ40" s="223"/>
      <c r="VJA40" s="223"/>
      <c r="VJB40" s="223"/>
      <c r="VJC40" s="223"/>
      <c r="VJD40" s="223"/>
      <c r="VJE40" s="223"/>
      <c r="VJF40" s="223"/>
      <c r="VJG40" s="223"/>
      <c r="VJH40" s="223"/>
      <c r="VJI40" s="223"/>
      <c r="VJJ40" s="223"/>
      <c r="VJK40" s="223"/>
      <c r="VJL40" s="223"/>
      <c r="VJM40" s="223"/>
      <c r="VJN40" s="223"/>
      <c r="VJO40" s="223"/>
      <c r="VJP40" s="223"/>
      <c r="VJQ40" s="223"/>
      <c r="VJR40" s="223"/>
      <c r="VJS40" s="223"/>
      <c r="VJT40" s="223"/>
      <c r="VJU40" s="223"/>
      <c r="VJV40" s="223"/>
      <c r="VJW40" s="223"/>
      <c r="VJX40" s="223"/>
      <c r="VJY40" s="223"/>
      <c r="VJZ40" s="223"/>
      <c r="VKA40" s="223"/>
      <c r="VKB40" s="223"/>
      <c r="VKC40" s="223"/>
      <c r="VKD40" s="223"/>
      <c r="VKE40" s="223"/>
      <c r="VKF40" s="223"/>
      <c r="VKG40" s="223"/>
      <c r="VKH40" s="223"/>
      <c r="VKI40" s="223"/>
      <c r="VKJ40" s="223"/>
      <c r="VKK40" s="223"/>
      <c r="VKL40" s="223"/>
      <c r="VKM40" s="223"/>
      <c r="VKN40" s="223"/>
      <c r="VKO40" s="223"/>
      <c r="VKP40" s="223"/>
      <c r="VKQ40" s="223"/>
      <c r="VKR40" s="223"/>
      <c r="VKS40" s="223"/>
      <c r="VKT40" s="223"/>
      <c r="VKU40" s="223"/>
      <c r="VKV40" s="223"/>
      <c r="VKW40" s="223"/>
      <c r="VKX40" s="223"/>
      <c r="VKY40" s="223"/>
      <c r="VKZ40" s="223"/>
      <c r="VLA40" s="223"/>
      <c r="VLB40" s="223"/>
      <c r="VLC40" s="223"/>
      <c r="VLD40" s="223"/>
      <c r="VLE40" s="223"/>
      <c r="VLF40" s="223"/>
      <c r="VLG40" s="223"/>
      <c r="VLH40" s="223"/>
      <c r="VLI40" s="223"/>
      <c r="VLJ40" s="223"/>
      <c r="VLK40" s="223"/>
      <c r="VLL40" s="223"/>
      <c r="VLM40" s="223"/>
      <c r="VLN40" s="223"/>
      <c r="VLO40" s="223"/>
      <c r="VLP40" s="223"/>
      <c r="VLQ40" s="223"/>
      <c r="VLR40" s="223"/>
      <c r="VLS40" s="223"/>
      <c r="VLT40" s="223"/>
      <c r="VLU40" s="223"/>
      <c r="VLV40" s="223"/>
      <c r="VLW40" s="223"/>
      <c r="VLX40" s="223"/>
      <c r="VLY40" s="223"/>
      <c r="VLZ40" s="223"/>
      <c r="VMA40" s="223"/>
      <c r="VMB40" s="223"/>
      <c r="VMC40" s="223"/>
      <c r="VMD40" s="223"/>
      <c r="VME40" s="223"/>
      <c r="VMF40" s="223"/>
      <c r="VMG40" s="223"/>
      <c r="VMH40" s="223"/>
      <c r="VMI40" s="223"/>
      <c r="VMJ40" s="223"/>
      <c r="VMK40" s="223"/>
      <c r="VML40" s="223"/>
      <c r="VMM40" s="223"/>
      <c r="VMN40" s="223"/>
      <c r="VMO40" s="223"/>
      <c r="VMP40" s="223"/>
      <c r="VMQ40" s="223"/>
      <c r="VMR40" s="223"/>
      <c r="VMS40" s="223"/>
      <c r="VMT40" s="223"/>
      <c r="VMU40" s="223"/>
      <c r="VMV40" s="223"/>
      <c r="VMW40" s="223"/>
      <c r="VMX40" s="223"/>
      <c r="VMY40" s="223"/>
      <c r="VMZ40" s="223"/>
      <c r="VNA40" s="223"/>
      <c r="VNB40" s="223"/>
      <c r="VNC40" s="223"/>
      <c r="VND40" s="223"/>
      <c r="VNE40" s="223"/>
      <c r="VNF40" s="223"/>
      <c r="VNG40" s="223"/>
      <c r="VNH40" s="223"/>
      <c r="VNI40" s="223"/>
      <c r="VNJ40" s="223"/>
      <c r="VNK40" s="223"/>
      <c r="VNL40" s="223"/>
      <c r="VNM40" s="223"/>
      <c r="VNN40" s="223"/>
      <c r="VNO40" s="223"/>
      <c r="VNP40" s="223"/>
      <c r="VNQ40" s="223"/>
      <c r="VNR40" s="223"/>
      <c r="VNS40" s="223"/>
      <c r="VNT40" s="223"/>
      <c r="VNU40" s="223"/>
      <c r="VNV40" s="223"/>
      <c r="VNW40" s="223"/>
      <c r="VNX40" s="223"/>
      <c r="VNY40" s="223"/>
      <c r="VNZ40" s="223"/>
      <c r="VOA40" s="223"/>
      <c r="VOB40" s="223"/>
      <c r="VOC40" s="223"/>
      <c r="VOD40" s="223"/>
      <c r="VOE40" s="223"/>
      <c r="VOF40" s="223"/>
      <c r="VOG40" s="223"/>
      <c r="VOH40" s="223"/>
      <c r="VOI40" s="223"/>
      <c r="VOJ40" s="223"/>
      <c r="VOK40" s="223"/>
      <c r="VOL40" s="223"/>
      <c r="VOM40" s="223"/>
      <c r="VON40" s="223"/>
      <c r="VOO40" s="223"/>
      <c r="VOP40" s="223"/>
      <c r="VOQ40" s="223"/>
      <c r="VOR40" s="223"/>
      <c r="VOS40" s="223"/>
      <c r="VOT40" s="223"/>
      <c r="VOU40" s="223"/>
      <c r="VOV40" s="223"/>
      <c r="VOW40" s="223"/>
      <c r="VOX40" s="223"/>
      <c r="VOY40" s="223"/>
      <c r="VOZ40" s="223"/>
      <c r="VPA40" s="223"/>
      <c r="VPB40" s="223"/>
      <c r="VPC40" s="223"/>
      <c r="VPD40" s="223"/>
      <c r="VPE40" s="223"/>
      <c r="VPF40" s="223"/>
      <c r="VPG40" s="223"/>
      <c r="VPH40" s="223"/>
      <c r="VPI40" s="223"/>
      <c r="VPJ40" s="223"/>
      <c r="VPK40" s="223"/>
      <c r="VPL40" s="223"/>
      <c r="VPM40" s="223"/>
      <c r="VPN40" s="223"/>
      <c r="VPO40" s="223"/>
      <c r="VPP40" s="223"/>
      <c r="VPQ40" s="223"/>
      <c r="VPR40" s="223"/>
      <c r="VPS40" s="223"/>
      <c r="VPT40" s="223"/>
      <c r="VPU40" s="223"/>
      <c r="VPV40" s="223"/>
      <c r="VPW40" s="223"/>
      <c r="VPX40" s="223"/>
      <c r="VPY40" s="223"/>
      <c r="VPZ40" s="223"/>
      <c r="VQA40" s="223"/>
      <c r="VQB40" s="223"/>
      <c r="VQC40" s="223"/>
      <c r="VQD40" s="223"/>
      <c r="VQE40" s="223"/>
      <c r="VQF40" s="223"/>
      <c r="VQG40" s="223"/>
      <c r="VQH40" s="223"/>
      <c r="VQI40" s="223"/>
      <c r="VQJ40" s="223"/>
      <c r="VQK40" s="223"/>
      <c r="VQL40" s="223"/>
      <c r="VQM40" s="223"/>
      <c r="VQN40" s="223"/>
      <c r="VQO40" s="223"/>
      <c r="VQP40" s="223"/>
      <c r="VQQ40" s="223"/>
      <c r="VQR40" s="223"/>
      <c r="VQS40" s="223"/>
      <c r="VQT40" s="223"/>
      <c r="VQU40" s="223"/>
      <c r="VQV40" s="223"/>
      <c r="VQW40" s="223"/>
      <c r="VQX40" s="223"/>
      <c r="VQY40" s="223"/>
      <c r="VQZ40" s="223"/>
      <c r="VRA40" s="223"/>
      <c r="VRB40" s="223"/>
      <c r="VRC40" s="223"/>
      <c r="VRD40" s="223"/>
      <c r="VRE40" s="223"/>
      <c r="VRF40" s="223"/>
      <c r="VRG40" s="223"/>
      <c r="VRH40" s="223"/>
      <c r="VRI40" s="223"/>
      <c r="VRJ40" s="223"/>
      <c r="VRK40" s="223"/>
      <c r="VRL40" s="223"/>
      <c r="VRM40" s="223"/>
      <c r="VRN40" s="223"/>
      <c r="VRO40" s="223"/>
      <c r="VRP40" s="223"/>
      <c r="VRQ40" s="223"/>
      <c r="VRR40" s="223"/>
      <c r="VRS40" s="223"/>
      <c r="VRT40" s="223"/>
      <c r="VRU40" s="223"/>
      <c r="VRV40" s="223"/>
      <c r="VRW40" s="223"/>
      <c r="VRX40" s="223"/>
      <c r="VRY40" s="223"/>
      <c r="VRZ40" s="223"/>
      <c r="VSA40" s="223"/>
      <c r="VSB40" s="223"/>
      <c r="VSC40" s="223"/>
      <c r="VSD40" s="223"/>
      <c r="VSE40" s="223"/>
      <c r="VSF40" s="223"/>
      <c r="VSG40" s="223"/>
      <c r="VSH40" s="223"/>
      <c r="VSI40" s="223"/>
      <c r="VSJ40" s="223"/>
      <c r="VSK40" s="223"/>
      <c r="VSL40" s="223"/>
      <c r="VSM40" s="223"/>
      <c r="VSN40" s="223"/>
      <c r="VSO40" s="223"/>
      <c r="VSP40" s="223"/>
      <c r="VSQ40" s="223"/>
      <c r="VSR40" s="223"/>
      <c r="VSS40" s="223"/>
      <c r="VST40" s="223"/>
      <c r="VSU40" s="223"/>
      <c r="VSV40" s="223"/>
      <c r="VSW40" s="223"/>
      <c r="VSX40" s="223"/>
      <c r="VSY40" s="223"/>
      <c r="VSZ40" s="223"/>
      <c r="VTA40" s="223"/>
      <c r="VTB40" s="223"/>
      <c r="VTC40" s="223"/>
      <c r="VTD40" s="223"/>
      <c r="VTE40" s="223"/>
      <c r="VTF40" s="223"/>
      <c r="VTG40" s="223"/>
      <c r="VTH40" s="223"/>
      <c r="VTI40" s="223"/>
      <c r="VTJ40" s="223"/>
      <c r="VTK40" s="223"/>
      <c r="VTL40" s="223"/>
      <c r="VTM40" s="223"/>
      <c r="VTN40" s="223"/>
      <c r="VTO40" s="223"/>
      <c r="VTP40" s="223"/>
      <c r="VTQ40" s="223"/>
      <c r="VTR40" s="223"/>
      <c r="VTS40" s="223"/>
      <c r="VTT40" s="223"/>
      <c r="VTU40" s="223"/>
      <c r="VTV40" s="223"/>
      <c r="VTW40" s="223"/>
      <c r="VTX40" s="223"/>
      <c r="VTY40" s="223"/>
      <c r="VTZ40" s="223"/>
      <c r="VUA40" s="223"/>
      <c r="VUB40" s="223"/>
      <c r="VUC40" s="223"/>
      <c r="VUD40" s="223"/>
      <c r="VUE40" s="223"/>
      <c r="VUF40" s="223"/>
      <c r="VUG40" s="223"/>
      <c r="VUH40" s="223"/>
      <c r="VUI40" s="223"/>
      <c r="VUJ40" s="223"/>
      <c r="VUK40" s="223"/>
      <c r="VUL40" s="223"/>
      <c r="VUM40" s="223"/>
      <c r="VUN40" s="223"/>
      <c r="VUO40" s="223"/>
      <c r="VUP40" s="223"/>
      <c r="VUQ40" s="223"/>
      <c r="VUR40" s="223"/>
      <c r="VUS40" s="223"/>
      <c r="VUT40" s="223"/>
      <c r="VUU40" s="223"/>
      <c r="VUV40" s="223"/>
      <c r="VUW40" s="223"/>
      <c r="VUX40" s="223"/>
      <c r="VUY40" s="223"/>
      <c r="VUZ40" s="223"/>
      <c r="VVA40" s="223"/>
      <c r="VVB40" s="223"/>
      <c r="VVC40" s="223"/>
      <c r="VVD40" s="223"/>
      <c r="VVE40" s="223"/>
      <c r="VVF40" s="223"/>
      <c r="VVG40" s="223"/>
      <c r="VVH40" s="223"/>
      <c r="VVI40" s="223"/>
      <c r="VVJ40" s="223"/>
      <c r="VVK40" s="223"/>
      <c r="VVL40" s="223"/>
      <c r="VVM40" s="223"/>
      <c r="VVN40" s="223"/>
      <c r="VVO40" s="223"/>
      <c r="VVP40" s="223"/>
      <c r="VVQ40" s="223"/>
      <c r="VVR40" s="223"/>
      <c r="VVS40" s="223"/>
      <c r="VVT40" s="223"/>
      <c r="VVU40" s="223"/>
      <c r="VVV40" s="223"/>
      <c r="VVW40" s="223"/>
      <c r="VVX40" s="223"/>
      <c r="VVY40" s="223"/>
      <c r="VVZ40" s="223"/>
      <c r="VWA40" s="223"/>
      <c r="VWB40" s="223"/>
      <c r="VWC40" s="223"/>
      <c r="VWD40" s="223"/>
      <c r="VWE40" s="223"/>
      <c r="VWF40" s="223"/>
      <c r="VWG40" s="223"/>
      <c r="VWH40" s="223"/>
      <c r="VWI40" s="223"/>
      <c r="VWJ40" s="223"/>
      <c r="VWK40" s="223"/>
      <c r="VWL40" s="223"/>
      <c r="VWM40" s="223"/>
      <c r="VWN40" s="223"/>
      <c r="VWO40" s="223"/>
      <c r="VWP40" s="223"/>
      <c r="VWQ40" s="223"/>
      <c r="VWR40" s="223"/>
      <c r="VWS40" s="223"/>
      <c r="VWT40" s="223"/>
      <c r="VWU40" s="223"/>
      <c r="VWV40" s="223"/>
      <c r="VWW40" s="223"/>
      <c r="VWX40" s="223"/>
      <c r="VWY40" s="223"/>
      <c r="VWZ40" s="223"/>
      <c r="VXA40" s="223"/>
      <c r="VXB40" s="223"/>
      <c r="VXC40" s="223"/>
      <c r="VXD40" s="223"/>
      <c r="VXE40" s="223"/>
      <c r="VXF40" s="223"/>
      <c r="VXG40" s="223"/>
      <c r="VXH40" s="223"/>
      <c r="VXI40" s="223"/>
      <c r="VXJ40" s="223"/>
      <c r="VXK40" s="223"/>
      <c r="VXL40" s="223"/>
      <c r="VXM40" s="223"/>
      <c r="VXN40" s="223"/>
      <c r="VXO40" s="223"/>
      <c r="VXP40" s="223"/>
      <c r="VXQ40" s="223"/>
      <c r="VXR40" s="223"/>
      <c r="VXS40" s="223"/>
      <c r="VXT40" s="223"/>
      <c r="VXU40" s="223"/>
      <c r="VXV40" s="223"/>
      <c r="VXW40" s="223"/>
      <c r="VXX40" s="223"/>
      <c r="VXY40" s="223"/>
      <c r="VXZ40" s="223"/>
      <c r="VYA40" s="223"/>
      <c r="VYB40" s="223"/>
      <c r="VYC40" s="223"/>
      <c r="VYD40" s="223"/>
      <c r="VYE40" s="223"/>
      <c r="VYF40" s="223"/>
      <c r="VYG40" s="223"/>
      <c r="VYH40" s="223"/>
      <c r="VYI40" s="223"/>
      <c r="VYJ40" s="223"/>
      <c r="VYK40" s="223"/>
      <c r="VYL40" s="223"/>
      <c r="VYM40" s="223"/>
      <c r="VYN40" s="223"/>
      <c r="VYO40" s="223"/>
      <c r="VYP40" s="223"/>
      <c r="VYQ40" s="223"/>
      <c r="VYR40" s="223"/>
      <c r="VYS40" s="223"/>
      <c r="VYT40" s="223"/>
      <c r="VYU40" s="223"/>
      <c r="VYV40" s="223"/>
      <c r="VYW40" s="223"/>
      <c r="VYX40" s="223"/>
      <c r="VYY40" s="223"/>
      <c r="VYZ40" s="223"/>
      <c r="VZA40" s="223"/>
      <c r="VZB40" s="223"/>
      <c r="VZC40" s="223"/>
      <c r="VZD40" s="223"/>
      <c r="VZE40" s="223"/>
      <c r="VZF40" s="223"/>
      <c r="VZG40" s="223"/>
      <c r="VZH40" s="223"/>
      <c r="VZI40" s="223"/>
      <c r="VZJ40" s="223"/>
      <c r="VZK40" s="223"/>
      <c r="VZL40" s="223"/>
      <c r="VZM40" s="223"/>
      <c r="VZN40" s="223"/>
      <c r="VZO40" s="223"/>
      <c r="VZP40" s="223"/>
      <c r="VZQ40" s="223"/>
      <c r="VZR40" s="223"/>
      <c r="VZS40" s="223"/>
      <c r="VZT40" s="223"/>
      <c r="VZU40" s="223"/>
      <c r="VZV40" s="223"/>
      <c r="VZW40" s="223"/>
      <c r="VZX40" s="223"/>
      <c r="VZY40" s="223"/>
      <c r="VZZ40" s="223"/>
      <c r="WAA40" s="223"/>
      <c r="WAB40" s="223"/>
      <c r="WAC40" s="223"/>
      <c r="WAD40" s="223"/>
      <c r="WAE40" s="223"/>
      <c r="WAF40" s="223"/>
      <c r="WAG40" s="223"/>
      <c r="WAH40" s="223"/>
      <c r="WAI40" s="223"/>
      <c r="WAJ40" s="223"/>
      <c r="WAK40" s="223"/>
      <c r="WAL40" s="223"/>
      <c r="WAM40" s="223"/>
      <c r="WAN40" s="223"/>
      <c r="WAO40" s="223"/>
      <c r="WAP40" s="223"/>
      <c r="WAQ40" s="223"/>
      <c r="WAR40" s="223"/>
      <c r="WAS40" s="223"/>
      <c r="WAT40" s="223"/>
      <c r="WAU40" s="223"/>
      <c r="WAV40" s="223"/>
      <c r="WAW40" s="223"/>
      <c r="WAX40" s="223"/>
      <c r="WAY40" s="223"/>
      <c r="WAZ40" s="223"/>
      <c r="WBA40" s="223"/>
      <c r="WBB40" s="223"/>
      <c r="WBC40" s="223"/>
      <c r="WBD40" s="223"/>
      <c r="WBE40" s="223"/>
      <c r="WBF40" s="223"/>
      <c r="WBG40" s="223"/>
      <c r="WBH40" s="223"/>
      <c r="WBI40" s="223"/>
      <c r="WBJ40" s="223"/>
      <c r="WBK40" s="223"/>
      <c r="WBL40" s="223"/>
      <c r="WBM40" s="223"/>
      <c r="WBN40" s="223"/>
      <c r="WBO40" s="223"/>
      <c r="WBP40" s="223"/>
      <c r="WBQ40" s="223"/>
      <c r="WBR40" s="223"/>
      <c r="WBS40" s="223"/>
      <c r="WBT40" s="223"/>
      <c r="WBU40" s="223"/>
      <c r="WBV40" s="223"/>
      <c r="WBW40" s="223"/>
      <c r="WBX40" s="223"/>
      <c r="WBY40" s="223"/>
      <c r="WBZ40" s="223"/>
      <c r="WCA40" s="223"/>
      <c r="WCB40" s="223"/>
      <c r="WCC40" s="223"/>
      <c r="WCD40" s="223"/>
      <c r="WCE40" s="223"/>
      <c r="WCF40" s="223"/>
      <c r="WCG40" s="223"/>
      <c r="WCH40" s="223"/>
      <c r="WCI40" s="223"/>
      <c r="WCJ40" s="223"/>
      <c r="WCK40" s="223"/>
      <c r="WCL40" s="223"/>
      <c r="WCM40" s="223"/>
      <c r="WCN40" s="223"/>
      <c r="WCO40" s="223"/>
      <c r="WCP40" s="223"/>
      <c r="WCQ40" s="223"/>
      <c r="WCR40" s="223"/>
      <c r="WCS40" s="223"/>
      <c r="WCT40" s="223"/>
      <c r="WCU40" s="223"/>
      <c r="WCV40" s="223"/>
      <c r="WCW40" s="223"/>
      <c r="WCX40" s="223"/>
      <c r="WCY40" s="223"/>
      <c r="WCZ40" s="223"/>
      <c r="WDA40" s="223"/>
      <c r="WDB40" s="223"/>
      <c r="WDC40" s="223"/>
      <c r="WDD40" s="223"/>
      <c r="WDE40" s="223"/>
      <c r="WDF40" s="223"/>
      <c r="WDG40" s="223"/>
      <c r="WDH40" s="223"/>
      <c r="WDI40" s="223"/>
      <c r="WDJ40" s="223"/>
      <c r="WDK40" s="223"/>
      <c r="WDL40" s="223"/>
      <c r="WDM40" s="223"/>
      <c r="WDN40" s="223"/>
      <c r="WDO40" s="223"/>
      <c r="WDP40" s="223"/>
      <c r="WDQ40" s="223"/>
      <c r="WDR40" s="223"/>
      <c r="WDS40" s="223"/>
      <c r="WDT40" s="223"/>
      <c r="WDU40" s="223"/>
      <c r="WDV40" s="223"/>
      <c r="WDW40" s="223"/>
      <c r="WDX40" s="223"/>
      <c r="WDY40" s="223"/>
      <c r="WDZ40" s="223"/>
      <c r="WEA40" s="223"/>
      <c r="WEB40" s="223"/>
      <c r="WEC40" s="223"/>
      <c r="WED40" s="223"/>
      <c r="WEE40" s="223"/>
      <c r="WEF40" s="223"/>
      <c r="WEG40" s="223"/>
      <c r="WEH40" s="223"/>
      <c r="WEI40" s="223"/>
      <c r="WEJ40" s="223"/>
      <c r="WEK40" s="223"/>
      <c r="WEL40" s="223"/>
      <c r="WEM40" s="223"/>
      <c r="WEN40" s="223"/>
      <c r="WEO40" s="223"/>
      <c r="WEP40" s="223"/>
      <c r="WEQ40" s="223"/>
      <c r="WER40" s="223"/>
      <c r="WES40" s="223"/>
      <c r="WET40" s="223"/>
      <c r="WEU40" s="223"/>
      <c r="WEV40" s="223"/>
      <c r="WEW40" s="223"/>
      <c r="WEX40" s="223"/>
      <c r="WEY40" s="223"/>
      <c r="WEZ40" s="223"/>
      <c r="WFA40" s="223"/>
      <c r="WFB40" s="223"/>
      <c r="WFC40" s="223"/>
      <c r="WFD40" s="223"/>
      <c r="WFE40" s="223"/>
      <c r="WFF40" s="223"/>
      <c r="WFG40" s="223"/>
      <c r="WFH40" s="223"/>
      <c r="WFI40" s="223"/>
      <c r="WFJ40" s="223"/>
      <c r="WFK40" s="223"/>
      <c r="WFL40" s="223"/>
      <c r="WFM40" s="223"/>
      <c r="WFN40" s="223"/>
      <c r="WFO40" s="223"/>
      <c r="WFP40" s="223"/>
      <c r="WFQ40" s="223"/>
      <c r="WFR40" s="223"/>
      <c r="WFS40" s="223"/>
      <c r="WFT40" s="223"/>
      <c r="WFU40" s="223"/>
      <c r="WFV40" s="223"/>
      <c r="WFW40" s="223"/>
      <c r="WFX40" s="223"/>
      <c r="WFY40" s="223"/>
      <c r="WFZ40" s="223"/>
      <c r="WGA40" s="223"/>
      <c r="WGB40" s="223"/>
      <c r="WGC40" s="223"/>
      <c r="WGD40" s="223"/>
      <c r="WGE40" s="223"/>
      <c r="WGF40" s="223"/>
      <c r="WGG40" s="223"/>
      <c r="WGH40" s="223"/>
      <c r="WGI40" s="223"/>
      <c r="WGJ40" s="223"/>
      <c r="WGK40" s="223"/>
      <c r="WGL40" s="223"/>
      <c r="WGM40" s="223"/>
      <c r="WGN40" s="223"/>
      <c r="WGO40" s="223"/>
      <c r="WGP40" s="223"/>
      <c r="WGQ40" s="223"/>
      <c r="WGR40" s="223"/>
      <c r="WGS40" s="223"/>
      <c r="WGT40" s="223"/>
      <c r="WGU40" s="223"/>
      <c r="WGV40" s="223"/>
      <c r="WGW40" s="223"/>
      <c r="WGX40" s="223"/>
      <c r="WGY40" s="223"/>
      <c r="WGZ40" s="223"/>
      <c r="WHA40" s="223"/>
      <c r="WHB40" s="223"/>
      <c r="WHC40" s="223"/>
      <c r="WHD40" s="223"/>
      <c r="WHE40" s="223"/>
      <c r="WHF40" s="223"/>
      <c r="WHG40" s="223"/>
      <c r="WHH40" s="223"/>
      <c r="WHI40" s="223"/>
      <c r="WHJ40" s="223"/>
      <c r="WHK40" s="223"/>
      <c r="WHL40" s="223"/>
      <c r="WHM40" s="223"/>
      <c r="WHN40" s="223"/>
      <c r="WHO40" s="223"/>
      <c r="WHP40" s="223"/>
      <c r="WHQ40" s="223"/>
      <c r="WHR40" s="223"/>
      <c r="WHS40" s="223"/>
      <c r="WHT40" s="223"/>
      <c r="WHU40" s="223"/>
      <c r="WHV40" s="223"/>
      <c r="WHW40" s="223"/>
      <c r="WHX40" s="223"/>
      <c r="WHY40" s="223"/>
      <c r="WHZ40" s="223"/>
      <c r="WIA40" s="223"/>
      <c r="WIB40" s="223"/>
      <c r="WIC40" s="223"/>
      <c r="WID40" s="223"/>
      <c r="WIE40" s="223"/>
      <c r="WIF40" s="223"/>
      <c r="WIG40" s="223"/>
      <c r="WIH40" s="223"/>
      <c r="WII40" s="223"/>
      <c r="WIJ40" s="223"/>
      <c r="WIK40" s="223"/>
      <c r="WIL40" s="223"/>
      <c r="WIM40" s="223"/>
      <c r="WIN40" s="223"/>
      <c r="WIO40" s="223"/>
      <c r="WIP40" s="223"/>
      <c r="WIQ40" s="223"/>
      <c r="WIR40" s="223"/>
      <c r="WIS40" s="223"/>
      <c r="WIT40" s="223"/>
      <c r="WIU40" s="223"/>
      <c r="WIV40" s="223"/>
      <c r="WIW40" s="223"/>
      <c r="WIX40" s="223"/>
      <c r="WIY40" s="223"/>
      <c r="WIZ40" s="223"/>
      <c r="WJA40" s="223"/>
      <c r="WJB40" s="223"/>
      <c r="WJC40" s="223"/>
      <c r="WJD40" s="223"/>
      <c r="WJE40" s="223"/>
      <c r="WJF40" s="223"/>
      <c r="WJG40" s="223"/>
      <c r="WJH40" s="223"/>
      <c r="WJI40" s="223"/>
      <c r="WJJ40" s="223"/>
      <c r="WJK40" s="223"/>
      <c r="WJL40" s="223"/>
      <c r="WJM40" s="223"/>
      <c r="WJN40" s="223"/>
      <c r="WJO40" s="223"/>
      <c r="WJP40" s="223"/>
      <c r="WJQ40" s="223"/>
      <c r="WJR40" s="223"/>
      <c r="WJS40" s="223"/>
      <c r="WJT40" s="223"/>
      <c r="WJU40" s="223"/>
      <c r="WJV40" s="223"/>
      <c r="WJW40" s="223"/>
      <c r="WJX40" s="223"/>
      <c r="WJY40" s="223"/>
      <c r="WJZ40" s="223"/>
      <c r="WKA40" s="223"/>
      <c r="WKB40" s="223"/>
      <c r="WKC40" s="223"/>
      <c r="WKD40" s="223"/>
      <c r="WKE40" s="223"/>
      <c r="WKF40" s="223"/>
      <c r="WKG40" s="223"/>
      <c r="WKH40" s="223"/>
      <c r="WKI40" s="223"/>
      <c r="WKJ40" s="223"/>
      <c r="WKK40" s="223"/>
      <c r="WKL40" s="223"/>
      <c r="WKM40" s="223"/>
      <c r="WKN40" s="223"/>
      <c r="WKO40" s="223"/>
      <c r="WKP40" s="223"/>
      <c r="WKQ40" s="223"/>
      <c r="WKR40" s="223"/>
      <c r="WKS40" s="223"/>
      <c r="WKT40" s="223"/>
      <c r="WKU40" s="223"/>
      <c r="WKV40" s="223"/>
      <c r="WKW40" s="223"/>
      <c r="WKX40" s="223"/>
      <c r="WKY40" s="223"/>
      <c r="WKZ40" s="223"/>
      <c r="WLA40" s="223"/>
      <c r="WLB40" s="223"/>
      <c r="WLC40" s="223"/>
      <c r="WLD40" s="223"/>
      <c r="WLE40" s="223"/>
      <c r="WLF40" s="223"/>
      <c r="WLG40" s="223"/>
      <c r="WLH40" s="223"/>
      <c r="WLI40" s="223"/>
      <c r="WLJ40" s="223"/>
      <c r="WLK40" s="223"/>
      <c r="WLL40" s="223"/>
      <c r="WLM40" s="223"/>
      <c r="WLN40" s="223"/>
      <c r="WLO40" s="223"/>
      <c r="WLP40" s="223"/>
      <c r="WLQ40" s="223"/>
      <c r="WLR40" s="223"/>
      <c r="WLS40" s="223"/>
      <c r="WLT40" s="223"/>
      <c r="WLU40" s="223"/>
      <c r="WLV40" s="223"/>
      <c r="WLW40" s="223"/>
      <c r="WLX40" s="223"/>
      <c r="WLY40" s="223"/>
      <c r="WLZ40" s="223"/>
      <c r="WMA40" s="223"/>
      <c r="WMB40" s="223"/>
      <c r="WMC40" s="223"/>
      <c r="WMD40" s="223"/>
      <c r="WME40" s="223"/>
      <c r="WMF40" s="223"/>
      <c r="WMG40" s="223"/>
      <c r="WMH40" s="223"/>
      <c r="WMI40" s="223"/>
      <c r="WMJ40" s="223"/>
      <c r="WMK40" s="223"/>
      <c r="WML40" s="223"/>
      <c r="WMM40" s="223"/>
      <c r="WMN40" s="223"/>
      <c r="WMO40" s="223"/>
      <c r="WMP40" s="223"/>
      <c r="WMQ40" s="223"/>
      <c r="WMR40" s="223"/>
      <c r="WMS40" s="223"/>
      <c r="WMT40" s="223"/>
      <c r="WMU40" s="223"/>
      <c r="WMV40" s="223"/>
      <c r="WMW40" s="223"/>
      <c r="WMX40" s="223"/>
      <c r="WMY40" s="223"/>
      <c r="WMZ40" s="223"/>
      <c r="WNA40" s="223"/>
      <c r="WNB40" s="223"/>
      <c r="WNC40" s="223"/>
      <c r="WND40" s="223"/>
      <c r="WNE40" s="223"/>
      <c r="WNF40" s="223"/>
      <c r="WNG40" s="223"/>
      <c r="WNH40" s="223"/>
      <c r="WNI40" s="223"/>
      <c r="WNJ40" s="223"/>
      <c r="WNK40" s="223"/>
      <c r="WNL40" s="223"/>
      <c r="WNM40" s="223"/>
      <c r="WNN40" s="223"/>
      <c r="WNO40" s="223"/>
      <c r="WNP40" s="223"/>
      <c r="WNQ40" s="223"/>
      <c r="WNR40" s="223"/>
      <c r="WNS40" s="223"/>
      <c r="WNT40" s="223"/>
      <c r="WNU40" s="223"/>
      <c r="WNV40" s="223"/>
      <c r="WNW40" s="223"/>
      <c r="WNX40" s="223"/>
      <c r="WNY40" s="223"/>
      <c r="WNZ40" s="223"/>
      <c r="WOA40" s="223"/>
      <c r="WOB40" s="223"/>
      <c r="WOC40" s="223"/>
      <c r="WOD40" s="223"/>
      <c r="WOE40" s="223"/>
      <c r="WOF40" s="223"/>
      <c r="WOG40" s="223"/>
      <c r="WOH40" s="223"/>
      <c r="WOI40" s="223"/>
      <c r="WOJ40" s="223"/>
      <c r="WOK40" s="223"/>
      <c r="WOL40" s="223"/>
      <c r="WOM40" s="223"/>
      <c r="WON40" s="223"/>
      <c r="WOO40" s="223"/>
      <c r="WOP40" s="223"/>
      <c r="WOQ40" s="223"/>
      <c r="WOR40" s="223"/>
      <c r="WOS40" s="223"/>
      <c r="WOT40" s="223"/>
      <c r="WOU40" s="223"/>
      <c r="WOV40" s="223"/>
      <c r="WOW40" s="223"/>
      <c r="WOX40" s="223"/>
      <c r="WOY40" s="223"/>
      <c r="WOZ40" s="223"/>
      <c r="WPA40" s="223"/>
      <c r="WPB40" s="223"/>
      <c r="WPC40" s="223"/>
      <c r="WPD40" s="223"/>
      <c r="WPE40" s="223"/>
      <c r="WPF40" s="223"/>
      <c r="WPG40" s="223"/>
      <c r="WPH40" s="223"/>
      <c r="WPI40" s="223"/>
      <c r="WPJ40" s="223"/>
      <c r="WPK40" s="223"/>
      <c r="WPL40" s="223"/>
      <c r="WPM40" s="223"/>
      <c r="WPN40" s="223"/>
      <c r="WPO40" s="223"/>
      <c r="WPP40" s="223"/>
      <c r="WPQ40" s="223"/>
      <c r="WPR40" s="223"/>
      <c r="WPS40" s="223"/>
      <c r="WPT40" s="223"/>
      <c r="WPU40" s="223"/>
      <c r="WPV40" s="223"/>
      <c r="WPW40" s="223"/>
      <c r="WPX40" s="223"/>
      <c r="WPY40" s="223"/>
      <c r="WPZ40" s="223"/>
      <c r="WQA40" s="223"/>
      <c r="WQB40" s="223"/>
      <c r="WQC40" s="223"/>
      <c r="WQD40" s="223"/>
      <c r="WQE40" s="223"/>
      <c r="WQF40" s="223"/>
      <c r="WQG40" s="223"/>
      <c r="WQH40" s="223"/>
      <c r="WQI40" s="223"/>
      <c r="WQJ40" s="223"/>
      <c r="WQK40" s="223"/>
      <c r="WQL40" s="223"/>
      <c r="WQM40" s="223"/>
      <c r="WQN40" s="223"/>
      <c r="WQO40" s="223"/>
      <c r="WQP40" s="223"/>
      <c r="WQQ40" s="223"/>
      <c r="WQR40" s="223"/>
      <c r="WQS40" s="223"/>
      <c r="WQT40" s="223"/>
      <c r="WQU40" s="223"/>
      <c r="WQV40" s="223"/>
      <c r="WQW40" s="223"/>
      <c r="WQX40" s="223"/>
      <c r="WQY40" s="223"/>
      <c r="WQZ40" s="223"/>
      <c r="WRA40" s="223"/>
      <c r="WRB40" s="223"/>
      <c r="WRC40" s="223"/>
      <c r="WRD40" s="223"/>
      <c r="WRE40" s="223"/>
      <c r="WRF40" s="223"/>
      <c r="WRG40" s="223"/>
      <c r="WRH40" s="223"/>
      <c r="WRI40" s="223"/>
      <c r="WRJ40" s="223"/>
      <c r="WRK40" s="223"/>
      <c r="WRL40" s="223"/>
      <c r="WRM40" s="223"/>
      <c r="WRN40" s="223"/>
      <c r="WRO40" s="223"/>
      <c r="WRP40" s="223"/>
      <c r="WRQ40" s="223"/>
      <c r="WRR40" s="223"/>
      <c r="WRS40" s="223"/>
      <c r="WRT40" s="223"/>
      <c r="WRU40" s="223"/>
      <c r="WRV40" s="223"/>
      <c r="WRW40" s="223"/>
      <c r="WRX40" s="223"/>
      <c r="WRY40" s="223"/>
      <c r="WRZ40" s="223"/>
      <c r="WSA40" s="223"/>
      <c r="WSB40" s="223"/>
      <c r="WSC40" s="223"/>
      <c r="WSD40" s="223"/>
      <c r="WSE40" s="223"/>
      <c r="WSF40" s="223"/>
      <c r="WSG40" s="223"/>
      <c r="WSH40" s="223"/>
      <c r="WSI40" s="223"/>
      <c r="WSJ40" s="223"/>
      <c r="WSK40" s="223"/>
      <c r="WSL40" s="223"/>
      <c r="WSM40" s="223"/>
      <c r="WSN40" s="223"/>
      <c r="WSO40" s="223"/>
      <c r="WSP40" s="223"/>
      <c r="WSQ40" s="223"/>
      <c r="WSR40" s="223"/>
      <c r="WSS40" s="223"/>
      <c r="WST40" s="223"/>
      <c r="WSU40" s="223"/>
      <c r="WSV40" s="223"/>
      <c r="WSW40" s="223"/>
      <c r="WSX40" s="223"/>
      <c r="WSY40" s="223"/>
      <c r="WSZ40" s="223"/>
      <c r="WTA40" s="223"/>
      <c r="WTB40" s="223"/>
      <c r="WTC40" s="223"/>
      <c r="WTD40" s="223"/>
      <c r="WTE40" s="223"/>
      <c r="WTF40" s="223"/>
      <c r="WTG40" s="223"/>
      <c r="WTH40" s="223"/>
      <c r="WTI40" s="223"/>
      <c r="WTJ40" s="223"/>
      <c r="WTK40" s="223"/>
      <c r="WTL40" s="223"/>
      <c r="WTM40" s="223"/>
      <c r="WTN40" s="223"/>
      <c r="WTO40" s="223"/>
      <c r="WTP40" s="223"/>
      <c r="WTQ40" s="223"/>
      <c r="WTR40" s="223"/>
      <c r="WTS40" s="223"/>
      <c r="WTT40" s="223"/>
      <c r="WTU40" s="223"/>
      <c r="WTV40" s="223"/>
      <c r="WTW40" s="223"/>
      <c r="WTX40" s="223"/>
      <c r="WTY40" s="223"/>
      <c r="WTZ40" s="223"/>
      <c r="WUA40" s="223"/>
      <c r="WUB40" s="223"/>
      <c r="WUC40" s="223"/>
      <c r="WUD40" s="223"/>
      <c r="WUE40" s="223"/>
      <c r="WUF40" s="223"/>
      <c r="WUG40" s="223"/>
      <c r="WUH40" s="223"/>
      <c r="WUI40" s="223"/>
      <c r="WUJ40" s="223"/>
      <c r="WUK40" s="223"/>
      <c r="WUL40" s="223"/>
      <c r="WUM40" s="223"/>
      <c r="WUN40" s="223"/>
      <c r="WUO40" s="223"/>
      <c r="WUP40" s="223"/>
      <c r="WUQ40" s="223"/>
      <c r="WUR40" s="223"/>
      <c r="WUS40" s="223"/>
      <c r="WUT40" s="223"/>
      <c r="WUU40" s="223"/>
      <c r="WUV40" s="223"/>
      <c r="WUW40" s="223"/>
      <c r="WUX40" s="223"/>
      <c r="WUY40" s="223"/>
      <c r="WUZ40" s="223"/>
      <c r="WVA40" s="223"/>
      <c r="WVB40" s="223"/>
      <c r="WVC40" s="223"/>
      <c r="WVD40" s="223"/>
      <c r="WVE40" s="223"/>
      <c r="WVF40" s="223"/>
      <c r="WVG40" s="223"/>
      <c r="WVH40" s="223"/>
      <c r="WVI40" s="223"/>
      <c r="WVJ40" s="223"/>
      <c r="WVK40" s="223"/>
      <c r="WVL40" s="223"/>
      <c r="WVM40" s="223"/>
      <c r="WVN40" s="223"/>
      <c r="WVO40" s="223"/>
      <c r="WVP40" s="223"/>
      <c r="WVQ40" s="223"/>
      <c r="WVR40" s="223"/>
      <c r="WVS40" s="223"/>
      <c r="WVT40" s="223"/>
      <c r="WVU40" s="223"/>
      <c r="WVV40" s="223"/>
      <c r="WVW40" s="223"/>
      <c r="WVX40" s="223"/>
      <c r="WVY40" s="223"/>
      <c r="WVZ40" s="223"/>
      <c r="WWA40" s="223"/>
      <c r="WWB40" s="223"/>
      <c r="WWC40" s="223"/>
      <c r="WWD40" s="223"/>
      <c r="WWE40" s="223"/>
      <c r="WWF40" s="223"/>
      <c r="WWG40" s="223"/>
      <c r="WWH40" s="223"/>
      <c r="WWI40" s="223"/>
      <c r="WWJ40" s="223"/>
      <c r="WWK40" s="223"/>
      <c r="WWL40" s="223"/>
      <c r="WWM40" s="223"/>
      <c r="WWN40" s="223"/>
      <c r="WWO40" s="223"/>
      <c r="WWP40" s="223"/>
      <c r="WWQ40" s="223"/>
      <c r="WWR40" s="223"/>
      <c r="WWS40" s="223"/>
      <c r="WWT40" s="223"/>
      <c r="WWU40" s="223"/>
      <c r="WWV40" s="223"/>
      <c r="WWW40" s="223"/>
      <c r="WWX40" s="223"/>
      <c r="WWY40" s="223"/>
      <c r="WWZ40" s="223"/>
      <c r="WXA40" s="223"/>
      <c r="WXB40" s="223"/>
      <c r="WXC40" s="223"/>
      <c r="WXD40" s="223"/>
      <c r="WXE40" s="223"/>
      <c r="WXF40" s="223"/>
      <c r="WXG40" s="223"/>
      <c r="WXH40" s="223"/>
      <c r="WXI40" s="223"/>
      <c r="WXJ40" s="223"/>
      <c r="WXK40" s="223"/>
      <c r="WXL40" s="223"/>
      <c r="WXM40" s="223"/>
      <c r="WXN40" s="223"/>
      <c r="WXO40" s="223"/>
      <c r="WXP40" s="223"/>
      <c r="WXQ40" s="223"/>
      <c r="WXR40" s="223"/>
      <c r="WXS40" s="223"/>
      <c r="WXT40" s="223"/>
      <c r="WXU40" s="223"/>
      <c r="WXV40" s="223"/>
      <c r="WXW40" s="223"/>
      <c r="WXX40" s="223"/>
      <c r="WXY40" s="223"/>
      <c r="WXZ40" s="223"/>
      <c r="WYA40" s="223"/>
      <c r="WYB40" s="223"/>
      <c r="WYC40" s="223"/>
      <c r="WYD40" s="223"/>
      <c r="WYE40" s="223"/>
      <c r="WYF40" s="223"/>
      <c r="WYG40" s="223"/>
      <c r="WYH40" s="223"/>
      <c r="WYI40" s="223"/>
      <c r="WYJ40" s="223"/>
      <c r="WYK40" s="223"/>
      <c r="WYL40" s="223"/>
      <c r="WYM40" s="223"/>
      <c r="WYN40" s="223"/>
      <c r="WYO40" s="223"/>
      <c r="WYP40" s="223"/>
      <c r="WYQ40" s="223"/>
      <c r="WYR40" s="223"/>
      <c r="WYS40" s="223"/>
      <c r="WYT40" s="223"/>
      <c r="WYU40" s="223"/>
      <c r="WYV40" s="223"/>
      <c r="WYW40" s="223"/>
      <c r="WYX40" s="223"/>
      <c r="WYY40" s="223"/>
      <c r="WYZ40" s="223"/>
      <c r="WZA40" s="223"/>
      <c r="WZB40" s="223"/>
      <c r="WZC40" s="223"/>
      <c r="WZD40" s="223"/>
      <c r="WZE40" s="223"/>
      <c r="WZF40" s="223"/>
      <c r="WZG40" s="223"/>
      <c r="WZH40" s="223"/>
      <c r="WZI40" s="223"/>
      <c r="WZJ40" s="223"/>
      <c r="WZK40" s="223"/>
      <c r="WZL40" s="223"/>
      <c r="WZM40" s="223"/>
      <c r="WZN40" s="223"/>
      <c r="WZO40" s="223"/>
      <c r="WZP40" s="223"/>
      <c r="WZQ40" s="223"/>
      <c r="WZR40" s="223"/>
      <c r="WZS40" s="223"/>
      <c r="WZT40" s="223"/>
      <c r="WZU40" s="223"/>
      <c r="WZV40" s="223"/>
      <c r="WZW40" s="223"/>
      <c r="WZX40" s="223"/>
      <c r="WZY40" s="223"/>
      <c r="WZZ40" s="223"/>
      <c r="XAA40" s="223"/>
      <c r="XAB40" s="223"/>
      <c r="XAC40" s="223"/>
      <c r="XAD40" s="223"/>
      <c r="XAE40" s="223"/>
      <c r="XAF40" s="223"/>
      <c r="XAG40" s="223"/>
      <c r="XAH40" s="223"/>
      <c r="XAI40" s="223"/>
      <c r="XAJ40" s="223"/>
      <c r="XAK40" s="223"/>
      <c r="XAL40" s="223"/>
      <c r="XAM40" s="223"/>
      <c r="XAN40" s="223"/>
      <c r="XAO40" s="223"/>
      <c r="XAP40" s="223"/>
      <c r="XAQ40" s="223"/>
      <c r="XAR40" s="223"/>
      <c r="XAS40" s="223"/>
      <c r="XAT40" s="223"/>
      <c r="XAU40" s="223"/>
      <c r="XAV40" s="223"/>
      <c r="XAW40" s="223"/>
      <c r="XAX40" s="223"/>
      <c r="XAY40" s="223"/>
      <c r="XAZ40" s="223"/>
      <c r="XBA40" s="223"/>
      <c r="XBB40" s="223"/>
      <c r="XBC40" s="223"/>
      <c r="XBD40" s="223"/>
      <c r="XBE40" s="223"/>
      <c r="XBF40" s="223"/>
      <c r="XBG40" s="223"/>
      <c r="XBH40" s="223"/>
      <c r="XBI40" s="223"/>
      <c r="XBJ40" s="223"/>
      <c r="XBK40" s="223"/>
      <c r="XBL40" s="223"/>
      <c r="XBM40" s="223"/>
      <c r="XBN40" s="223"/>
      <c r="XBO40" s="223"/>
      <c r="XBP40" s="223"/>
      <c r="XBQ40" s="223"/>
      <c r="XBR40" s="223"/>
      <c r="XBS40" s="223"/>
      <c r="XBT40" s="223"/>
      <c r="XBU40" s="223"/>
      <c r="XBV40" s="223"/>
      <c r="XBW40" s="223"/>
      <c r="XBX40" s="223"/>
      <c r="XBY40" s="223"/>
      <c r="XBZ40" s="223"/>
      <c r="XCA40" s="223"/>
      <c r="XCB40" s="223"/>
      <c r="XCC40" s="223"/>
      <c r="XCD40" s="223"/>
      <c r="XCE40" s="223"/>
      <c r="XCF40" s="223"/>
      <c r="XCG40" s="223"/>
      <c r="XCH40" s="223"/>
      <c r="XCI40" s="223"/>
      <c r="XCJ40" s="223"/>
      <c r="XCK40" s="223"/>
      <c r="XCL40" s="223"/>
      <c r="XCM40" s="223"/>
      <c r="XCN40" s="223"/>
      <c r="XCO40" s="223"/>
      <c r="XCP40" s="223"/>
      <c r="XCQ40" s="223"/>
      <c r="XCR40" s="223"/>
      <c r="XCS40" s="223"/>
      <c r="XCT40" s="223"/>
      <c r="XCU40" s="223"/>
      <c r="XCV40" s="223"/>
      <c r="XCW40" s="223"/>
      <c r="XCX40" s="223"/>
      <c r="XCY40" s="223"/>
      <c r="XCZ40" s="223"/>
      <c r="XDA40" s="223"/>
      <c r="XDB40" s="223"/>
      <c r="XDC40" s="223"/>
      <c r="XDD40" s="223"/>
      <c r="XDE40" s="223"/>
      <c r="XDF40" s="223"/>
      <c r="XDG40" s="223"/>
      <c r="XDH40" s="223"/>
      <c r="XDI40" s="223"/>
      <c r="XDJ40" s="223"/>
      <c r="XDK40" s="223"/>
      <c r="XDL40" s="223"/>
      <c r="XDM40" s="223"/>
      <c r="XDN40" s="223"/>
      <c r="XDO40" s="223"/>
      <c r="XDP40" s="223"/>
      <c r="XDQ40" s="223"/>
      <c r="XDR40" s="223"/>
      <c r="XDS40" s="223"/>
      <c r="XDT40" s="223"/>
      <c r="XDU40" s="223"/>
      <c r="XDV40" s="223"/>
      <c r="XDW40" s="223"/>
      <c r="XDX40" s="223"/>
      <c r="XDY40" s="223"/>
      <c r="XDZ40" s="223"/>
      <c r="XEA40" s="223"/>
      <c r="XEB40" s="223"/>
      <c r="XEC40" s="223"/>
      <c r="XED40" s="223"/>
      <c r="XEE40" s="223"/>
      <c r="XEF40" s="223"/>
      <c r="XEG40" s="223"/>
      <c r="XEH40" s="223"/>
      <c r="XEI40" s="223"/>
      <c r="XEJ40" s="223"/>
      <c r="XEK40" s="223"/>
      <c r="XEL40" s="223"/>
      <c r="XEM40" s="223"/>
      <c r="XEN40" s="223"/>
      <c r="XEO40" s="223"/>
      <c r="XEP40" s="223"/>
      <c r="XEQ40" s="223"/>
      <c r="XER40" s="223"/>
      <c r="XES40" s="223"/>
      <c r="XET40" s="223"/>
      <c r="XEU40" s="223"/>
      <c r="XEV40" s="223"/>
      <c r="XEW40" s="223"/>
      <c r="XEX40" s="223"/>
      <c r="XEY40" s="223"/>
      <c r="XEZ40" s="223"/>
      <c r="XFA40" s="223"/>
      <c r="XFB40" s="223"/>
      <c r="XFC40" s="223"/>
      <c r="XFD40" s="223"/>
    </row>
    <row r="41" spans="1:16384" ht="18" customHeight="1" x14ac:dyDescent="0.25">
      <c r="A41" s="983" t="s">
        <v>719</v>
      </c>
      <c r="B41" s="983"/>
      <c r="C41" s="983"/>
      <c r="D41" s="983"/>
      <c r="E41" s="983"/>
      <c r="F41" s="983"/>
      <c r="G41" s="983"/>
      <c r="H41" s="983"/>
      <c r="I41" s="983"/>
      <c r="J41" s="983"/>
      <c r="K41" s="983"/>
      <c r="L41" s="983"/>
      <c r="M41" s="983"/>
      <c r="N41" s="983"/>
      <c r="O41" s="983"/>
      <c r="P41" s="983"/>
      <c r="Q41" s="983"/>
      <c r="R41" s="983"/>
      <c r="S41" s="983"/>
      <c r="T41" s="983"/>
      <c r="U41" s="983"/>
      <c r="V41" s="983"/>
      <c r="W41" s="983"/>
      <c r="X41" s="983"/>
      <c r="Y41" s="983"/>
    </row>
  </sheetData>
  <mergeCells count="15">
    <mergeCell ref="P5:Q5"/>
    <mergeCell ref="R5:S5"/>
    <mergeCell ref="T5:U5"/>
    <mergeCell ref="V5:W5"/>
    <mergeCell ref="A41:Y41"/>
    <mergeCell ref="A4:A5"/>
    <mergeCell ref="B4:W4"/>
    <mergeCell ref="X4:Y5"/>
    <mergeCell ref="B5:C5"/>
    <mergeCell ref="D5:E5"/>
    <mergeCell ref="F5:G5"/>
    <mergeCell ref="H5:I5"/>
    <mergeCell ref="J5:K5"/>
    <mergeCell ref="L5:M5"/>
    <mergeCell ref="N5:O5"/>
  </mergeCells>
  <printOptions horizontalCentered="1" verticalCentered="1"/>
  <pageMargins left="0.39370078740157483" right="0.39370078740157483" top="0.39370078740157483" bottom="0.39370078740157483" header="0" footer="0.59055118110236227"/>
  <pageSetup scale="80" orientation="landscape" r:id="rId1"/>
  <headerFooter>
    <oddFooter>&amp;R&amp;"Tahoma,Normal"&amp;10 427</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FD42"/>
  <sheetViews>
    <sheetView showGridLines="0" view="pageBreakPreview" zoomScaleNormal="100" zoomScaleSheetLayoutView="100" workbookViewId="0">
      <selection activeCell="B40" sqref="B40"/>
    </sheetView>
  </sheetViews>
  <sheetFormatPr baseColWidth="10" defaultRowHeight="15" x14ac:dyDescent="0.25"/>
  <cols>
    <col min="1" max="1" width="19" customWidth="1"/>
    <col min="2" max="2" width="9" customWidth="1"/>
    <col min="3" max="3" width="2.5703125" customWidth="1"/>
    <col min="4" max="4" width="7.85546875" bestFit="1" customWidth="1"/>
    <col min="5" max="5" width="2.85546875" customWidth="1"/>
    <col min="6" max="6" width="8.140625" customWidth="1"/>
    <col min="7" max="7" width="3.5703125" customWidth="1"/>
    <col min="8" max="8" width="7.85546875" customWidth="1"/>
    <col min="9" max="9" width="3.42578125" customWidth="1"/>
    <col min="10" max="10" width="8" customWidth="1"/>
    <col min="11" max="11" width="3.28515625" customWidth="1"/>
    <col min="12" max="12" width="8" customWidth="1"/>
    <col min="13" max="13" width="4.28515625" customWidth="1"/>
    <col min="14" max="14" width="8.28515625" customWidth="1"/>
    <col min="15" max="15" width="5" customWidth="1"/>
    <col min="16" max="16" width="7.140625" customWidth="1"/>
    <col min="17" max="17" width="5" customWidth="1"/>
    <col min="18" max="18" width="7.42578125" customWidth="1"/>
    <col min="19" max="19" width="3.7109375" customWidth="1"/>
    <col min="20" max="20" width="7.5703125" customWidth="1"/>
    <col min="21" max="21" width="3.7109375" customWidth="1"/>
    <col min="22" max="22" width="7.7109375" customWidth="1"/>
    <col min="23" max="23" width="4.7109375" customWidth="1"/>
    <col min="24" max="24" width="9.85546875" customWidth="1"/>
    <col min="25" max="25" width="1.5703125" customWidth="1"/>
  </cols>
  <sheetData>
    <row r="1" spans="1:34" ht="15.75" x14ac:dyDescent="0.25">
      <c r="A1" s="80" t="s">
        <v>733</v>
      </c>
      <c r="B1" s="236"/>
      <c r="C1" s="236"/>
      <c r="D1" s="236"/>
      <c r="E1" s="236"/>
      <c r="F1" s="236"/>
      <c r="G1" s="236"/>
      <c r="H1" s="236"/>
      <c r="I1" s="236"/>
      <c r="J1" s="236"/>
      <c r="K1" s="236"/>
      <c r="L1" s="236"/>
      <c r="M1" s="236"/>
      <c r="N1" s="236"/>
      <c r="O1" s="236"/>
      <c r="P1" s="236"/>
      <c r="Q1" s="236"/>
      <c r="R1" s="236"/>
      <c r="S1" s="236"/>
      <c r="T1" s="236"/>
      <c r="U1" s="236"/>
      <c r="V1" s="237"/>
      <c r="W1" s="237"/>
      <c r="X1" s="237"/>
      <c r="Y1" s="180" t="s">
        <v>1038</v>
      </c>
    </row>
    <row r="2" spans="1:34" ht="15.75" x14ac:dyDescent="0.25">
      <c r="A2" s="227" t="s">
        <v>1046</v>
      </c>
      <c r="B2" s="91"/>
      <c r="C2" s="91"/>
      <c r="D2" s="91"/>
      <c r="E2" s="91"/>
      <c r="F2" s="91"/>
      <c r="G2" s="91"/>
      <c r="H2" s="91"/>
      <c r="I2" s="91"/>
      <c r="J2" s="91"/>
      <c r="K2" s="91"/>
      <c r="L2" s="91"/>
      <c r="M2" s="91"/>
      <c r="N2" s="91"/>
      <c r="O2" s="91"/>
      <c r="P2" s="91"/>
      <c r="Q2" s="91"/>
      <c r="R2" s="91"/>
      <c r="S2" s="91"/>
      <c r="T2" s="91"/>
      <c r="U2" s="91"/>
      <c r="V2" s="91"/>
      <c r="W2" s="91"/>
      <c r="X2" s="91"/>
      <c r="Y2" s="91"/>
    </row>
    <row r="3" spans="1:34" ht="14.25" customHeight="1" x14ac:dyDescent="0.25">
      <c r="A3" s="222"/>
      <c r="B3" s="91"/>
      <c r="C3" s="91"/>
      <c r="D3" s="91"/>
      <c r="E3" s="91"/>
      <c r="F3" s="91"/>
      <c r="G3" s="91"/>
      <c r="H3" s="91"/>
      <c r="I3" s="91"/>
      <c r="J3" s="91"/>
      <c r="K3" s="91"/>
      <c r="L3" s="91"/>
      <c r="M3" s="91"/>
      <c r="N3" s="91"/>
      <c r="O3" s="91"/>
      <c r="P3" s="91"/>
      <c r="Q3" s="91"/>
      <c r="R3" s="91"/>
      <c r="S3" s="91"/>
      <c r="T3" s="91"/>
      <c r="U3" s="91"/>
      <c r="V3" s="91"/>
      <c r="W3" s="91"/>
      <c r="X3" s="91"/>
      <c r="Y3" s="91"/>
    </row>
    <row r="4" spans="1:34" x14ac:dyDescent="0.25">
      <c r="A4" s="984" t="s">
        <v>3</v>
      </c>
      <c r="B4" s="914" t="s">
        <v>735</v>
      </c>
      <c r="C4" s="914"/>
      <c r="D4" s="914"/>
      <c r="E4" s="914"/>
      <c r="F4" s="914"/>
      <c r="G4" s="914"/>
      <c r="H4" s="914"/>
      <c r="I4" s="914"/>
      <c r="J4" s="914"/>
      <c r="K4" s="914"/>
      <c r="L4" s="914"/>
      <c r="M4" s="914"/>
      <c r="N4" s="914"/>
      <c r="O4" s="914"/>
      <c r="P4" s="914"/>
      <c r="Q4" s="914"/>
      <c r="R4" s="914"/>
      <c r="S4" s="914"/>
      <c r="T4" s="914"/>
      <c r="U4" s="914"/>
      <c r="V4" s="914"/>
      <c r="W4" s="914"/>
      <c r="X4" s="984" t="s">
        <v>4</v>
      </c>
      <c r="Y4" s="984"/>
    </row>
    <row r="5" spans="1:34" x14ac:dyDescent="0.25">
      <c r="A5" s="985"/>
      <c r="B5" s="991" t="s">
        <v>726</v>
      </c>
      <c r="C5" s="991"/>
      <c r="D5" s="991" t="s">
        <v>736</v>
      </c>
      <c r="E5" s="991"/>
      <c r="F5" s="991" t="s">
        <v>737</v>
      </c>
      <c r="G5" s="991"/>
      <c r="H5" s="991" t="s">
        <v>738</v>
      </c>
      <c r="I5" s="991"/>
      <c r="J5" s="991" t="s">
        <v>739</v>
      </c>
      <c r="K5" s="991"/>
      <c r="L5" s="991" t="s">
        <v>740</v>
      </c>
      <c r="M5" s="991"/>
      <c r="N5" s="991" t="s">
        <v>741</v>
      </c>
      <c r="O5" s="991"/>
      <c r="P5" s="991" t="s">
        <v>742</v>
      </c>
      <c r="Q5" s="991"/>
      <c r="R5" s="991" t="s">
        <v>743</v>
      </c>
      <c r="S5" s="991"/>
      <c r="T5" s="991" t="s">
        <v>744</v>
      </c>
      <c r="U5" s="991"/>
      <c r="V5" s="990" t="s">
        <v>745</v>
      </c>
      <c r="W5" s="990"/>
      <c r="X5" s="985"/>
      <c r="Y5" s="985"/>
      <c r="Z5" s="229"/>
      <c r="AA5" s="229"/>
      <c r="AB5" s="229"/>
    </row>
    <row r="6" spans="1:34" x14ac:dyDescent="0.25">
      <c r="A6" s="407" t="s">
        <v>718</v>
      </c>
      <c r="B6" s="480">
        <f>SUM(B7:B39)</f>
        <v>168469</v>
      </c>
      <c r="C6" s="480"/>
      <c r="D6" s="480">
        <f t="shared" ref="D6:V6" si="0">SUM(D7:D39)</f>
        <v>56470</v>
      </c>
      <c r="E6" s="480"/>
      <c r="F6" s="480">
        <f t="shared" si="0"/>
        <v>13416</v>
      </c>
      <c r="G6" s="480"/>
      <c r="H6" s="480">
        <f t="shared" si="0"/>
        <v>1014</v>
      </c>
      <c r="I6" s="480"/>
      <c r="J6" s="480">
        <f t="shared" si="0"/>
        <v>727</v>
      </c>
      <c r="K6" s="480"/>
      <c r="L6" s="480">
        <f t="shared" si="0"/>
        <v>1222</v>
      </c>
      <c r="M6" s="480"/>
      <c r="N6" s="480">
        <f t="shared" si="0"/>
        <v>159</v>
      </c>
      <c r="O6" s="480"/>
      <c r="P6" s="480">
        <f t="shared" si="0"/>
        <v>537</v>
      </c>
      <c r="Q6" s="480"/>
      <c r="R6" s="480">
        <f t="shared" si="0"/>
        <v>16</v>
      </c>
      <c r="S6" s="480"/>
      <c r="T6" s="480">
        <f t="shared" si="0"/>
        <v>0</v>
      </c>
      <c r="U6" s="480"/>
      <c r="V6" s="480">
        <f t="shared" si="0"/>
        <v>37</v>
      </c>
      <c r="W6" s="480"/>
      <c r="X6" s="480">
        <f>SUM(X7:X39)</f>
        <v>242030</v>
      </c>
      <c r="Y6" s="480"/>
      <c r="Z6" s="161"/>
      <c r="AA6" s="161"/>
      <c r="AB6" s="161"/>
      <c r="AC6" s="161"/>
      <c r="AD6" s="161"/>
      <c r="AE6" s="161"/>
      <c r="AF6" s="161"/>
      <c r="AG6" s="161"/>
      <c r="AH6" s="161"/>
    </row>
    <row r="7" spans="1:34" x14ac:dyDescent="0.25">
      <c r="A7" s="231" t="s">
        <v>76</v>
      </c>
      <c r="B7" s="232">
        <v>378</v>
      </c>
      <c r="C7" s="232"/>
      <c r="D7" s="232">
        <v>218</v>
      </c>
      <c r="E7" s="232"/>
      <c r="F7" s="232">
        <v>28</v>
      </c>
      <c r="G7" s="232"/>
      <c r="H7" s="232">
        <v>6</v>
      </c>
      <c r="I7" s="232"/>
      <c r="J7" s="232">
        <v>4</v>
      </c>
      <c r="K7" s="232"/>
      <c r="L7" s="232">
        <v>0</v>
      </c>
      <c r="M7" s="232"/>
      <c r="N7" s="232">
        <v>0</v>
      </c>
      <c r="O7" s="232"/>
      <c r="P7" s="232">
        <v>0</v>
      </c>
      <c r="Q7" s="232"/>
      <c r="R7" s="232">
        <v>0</v>
      </c>
      <c r="S7" s="232"/>
      <c r="T7" s="838">
        <v>0</v>
      </c>
      <c r="U7" s="838"/>
      <c r="V7" s="833">
        <v>0</v>
      </c>
      <c r="W7" s="833"/>
      <c r="X7" s="838">
        <f>SUM(A7:U7)</f>
        <v>634</v>
      </c>
      <c r="Y7" s="838"/>
      <c r="Z7" s="161"/>
      <c r="AA7" s="161"/>
      <c r="AB7" s="161"/>
      <c r="AC7" s="161"/>
      <c r="AD7" s="161"/>
      <c r="AE7" s="161"/>
      <c r="AF7" s="161"/>
      <c r="AG7" s="161"/>
      <c r="AH7" s="161"/>
    </row>
    <row r="8" spans="1:34" x14ac:dyDescent="0.25">
      <c r="A8" s="234" t="s">
        <v>162</v>
      </c>
      <c r="B8" s="233">
        <v>1606</v>
      </c>
      <c r="C8" s="233"/>
      <c r="D8" s="233">
        <v>1132</v>
      </c>
      <c r="E8" s="233"/>
      <c r="F8" s="233">
        <v>99</v>
      </c>
      <c r="G8" s="233"/>
      <c r="H8" s="233">
        <v>13</v>
      </c>
      <c r="I8" s="233"/>
      <c r="J8" s="233">
        <v>8</v>
      </c>
      <c r="K8" s="233"/>
      <c r="L8" s="233">
        <v>3</v>
      </c>
      <c r="M8" s="233"/>
      <c r="N8" s="233">
        <v>0</v>
      </c>
      <c r="O8" s="233"/>
      <c r="P8" s="233">
        <v>0</v>
      </c>
      <c r="Q8" s="233"/>
      <c r="R8" s="233">
        <v>0</v>
      </c>
      <c r="S8" s="233"/>
      <c r="T8" s="839">
        <v>0</v>
      </c>
      <c r="U8" s="839"/>
      <c r="V8" s="830">
        <v>0</v>
      </c>
      <c r="W8" s="830"/>
      <c r="X8" s="839">
        <f t="shared" ref="X8:X39" si="1">SUM(A8:U8)</f>
        <v>2861</v>
      </c>
      <c r="Y8" s="839"/>
      <c r="Z8" s="161"/>
      <c r="AA8" s="161"/>
      <c r="AB8" s="161"/>
      <c r="AC8" s="161"/>
      <c r="AD8" s="161"/>
      <c r="AE8" s="161"/>
      <c r="AF8" s="161"/>
      <c r="AG8" s="161"/>
      <c r="AH8" s="161"/>
    </row>
    <row r="9" spans="1:34" x14ac:dyDescent="0.25">
      <c r="A9" s="234" t="s">
        <v>153</v>
      </c>
      <c r="B9" s="233">
        <v>1218</v>
      </c>
      <c r="C9" s="233"/>
      <c r="D9" s="233">
        <v>1339</v>
      </c>
      <c r="E9" s="233"/>
      <c r="F9" s="233">
        <v>17</v>
      </c>
      <c r="G9" s="233"/>
      <c r="H9" s="233">
        <v>4</v>
      </c>
      <c r="I9" s="233"/>
      <c r="J9" s="233">
        <v>9</v>
      </c>
      <c r="K9" s="233"/>
      <c r="L9" s="233">
        <v>1</v>
      </c>
      <c r="M9" s="233"/>
      <c r="N9" s="233">
        <v>0</v>
      </c>
      <c r="O9" s="233"/>
      <c r="P9" s="233">
        <v>0</v>
      </c>
      <c r="Q9" s="233"/>
      <c r="R9" s="233">
        <v>0</v>
      </c>
      <c r="S9" s="233"/>
      <c r="T9" s="839">
        <v>0</v>
      </c>
      <c r="U9" s="839"/>
      <c r="V9" s="830">
        <v>0</v>
      </c>
      <c r="W9" s="830"/>
      <c r="X9" s="839">
        <f t="shared" si="1"/>
        <v>2588</v>
      </c>
      <c r="Y9" s="839"/>
      <c r="Z9" s="161"/>
      <c r="AA9" s="161"/>
      <c r="AB9" s="161"/>
      <c r="AC9" s="161"/>
      <c r="AD9" s="161"/>
      <c r="AE9" s="161"/>
      <c r="AF9" s="161"/>
      <c r="AG9" s="161"/>
      <c r="AH9" s="161"/>
    </row>
    <row r="10" spans="1:34" x14ac:dyDescent="0.25">
      <c r="A10" s="234" t="s">
        <v>78</v>
      </c>
      <c r="B10" s="233">
        <v>3892</v>
      </c>
      <c r="C10" s="233"/>
      <c r="D10" s="233">
        <v>2822</v>
      </c>
      <c r="E10" s="233"/>
      <c r="F10" s="233">
        <v>203</v>
      </c>
      <c r="G10" s="233"/>
      <c r="H10" s="233">
        <v>25</v>
      </c>
      <c r="I10" s="233"/>
      <c r="J10" s="233">
        <v>18</v>
      </c>
      <c r="K10" s="233"/>
      <c r="L10" s="233">
        <v>4</v>
      </c>
      <c r="M10" s="233"/>
      <c r="N10" s="233">
        <v>0</v>
      </c>
      <c r="O10" s="233"/>
      <c r="P10" s="233">
        <v>0</v>
      </c>
      <c r="Q10" s="233"/>
      <c r="R10" s="233">
        <v>0</v>
      </c>
      <c r="S10" s="233"/>
      <c r="T10" s="839">
        <v>0</v>
      </c>
      <c r="U10" s="839"/>
      <c r="V10" s="830">
        <v>0</v>
      </c>
      <c r="W10" s="830"/>
      <c r="X10" s="839">
        <f t="shared" si="1"/>
        <v>6964</v>
      </c>
      <c r="Y10" s="839"/>
      <c r="Z10" s="161"/>
      <c r="AA10" s="161"/>
      <c r="AB10" s="161"/>
      <c r="AC10" s="161"/>
      <c r="AD10" s="161"/>
      <c r="AE10" s="161"/>
      <c r="AF10" s="161"/>
      <c r="AG10" s="161"/>
      <c r="AH10" s="161"/>
    </row>
    <row r="11" spans="1:34" x14ac:dyDescent="0.25">
      <c r="A11" s="234" t="s">
        <v>163</v>
      </c>
      <c r="B11" s="233">
        <v>225</v>
      </c>
      <c r="C11" s="233"/>
      <c r="D11" s="233">
        <v>232</v>
      </c>
      <c r="E11" s="233"/>
      <c r="F11" s="233">
        <v>39</v>
      </c>
      <c r="G11" s="233"/>
      <c r="H11" s="233">
        <v>0</v>
      </c>
      <c r="I11" s="233"/>
      <c r="J11" s="233">
        <v>1</v>
      </c>
      <c r="K11" s="233"/>
      <c r="L11" s="233">
        <v>1</v>
      </c>
      <c r="M11" s="233"/>
      <c r="N11" s="233">
        <v>0</v>
      </c>
      <c r="O11" s="233"/>
      <c r="P11" s="233">
        <v>0</v>
      </c>
      <c r="Q11" s="233"/>
      <c r="R11" s="233">
        <v>0</v>
      </c>
      <c r="S11" s="233"/>
      <c r="T11" s="839">
        <v>0</v>
      </c>
      <c r="U11" s="839"/>
      <c r="V11" s="830">
        <v>0</v>
      </c>
      <c r="W11" s="830"/>
      <c r="X11" s="839">
        <f t="shared" si="1"/>
        <v>498</v>
      </c>
      <c r="Y11" s="839"/>
      <c r="Z11" s="161"/>
      <c r="AA11" s="161"/>
      <c r="AB11" s="161"/>
      <c r="AC11" s="161"/>
      <c r="AD11" s="161"/>
      <c r="AE11" s="161"/>
      <c r="AF11" s="161"/>
      <c r="AG11" s="161"/>
      <c r="AH11" s="161"/>
    </row>
    <row r="12" spans="1:34" x14ac:dyDescent="0.25">
      <c r="A12" s="234" t="s">
        <v>21</v>
      </c>
      <c r="B12" s="233">
        <v>17887</v>
      </c>
      <c r="C12" s="233"/>
      <c r="D12" s="233">
        <v>6287</v>
      </c>
      <c r="E12" s="233"/>
      <c r="F12" s="233">
        <v>980</v>
      </c>
      <c r="G12" s="233"/>
      <c r="H12" s="233">
        <v>133</v>
      </c>
      <c r="I12" s="233"/>
      <c r="J12" s="233">
        <v>110</v>
      </c>
      <c r="K12" s="233"/>
      <c r="L12" s="233">
        <v>60</v>
      </c>
      <c r="M12" s="233"/>
      <c r="N12" s="233">
        <v>12</v>
      </c>
      <c r="O12" s="233"/>
      <c r="P12" s="233">
        <v>0</v>
      </c>
      <c r="Q12" s="233"/>
      <c r="R12" s="233">
        <v>0</v>
      </c>
      <c r="S12" s="233"/>
      <c r="T12" s="839">
        <v>0</v>
      </c>
      <c r="U12" s="839"/>
      <c r="V12" s="830">
        <v>0</v>
      </c>
      <c r="W12" s="830"/>
      <c r="X12" s="839">
        <f t="shared" si="1"/>
        <v>25469</v>
      </c>
      <c r="Y12" s="839"/>
      <c r="Z12" s="161"/>
      <c r="AA12" s="161"/>
      <c r="AB12" s="161"/>
      <c r="AC12" s="161"/>
      <c r="AD12" s="161"/>
      <c r="AE12" s="161"/>
      <c r="AF12" s="161"/>
      <c r="AG12" s="161"/>
      <c r="AH12" s="161"/>
    </row>
    <row r="13" spans="1:34" x14ac:dyDescent="0.25">
      <c r="A13" s="234" t="s">
        <v>7</v>
      </c>
      <c r="B13" s="233">
        <v>67853</v>
      </c>
      <c r="C13" s="233"/>
      <c r="D13" s="233">
        <v>12582</v>
      </c>
      <c r="E13" s="233"/>
      <c r="F13" s="233">
        <v>4951</v>
      </c>
      <c r="G13" s="233"/>
      <c r="H13" s="233">
        <v>451</v>
      </c>
      <c r="I13" s="233"/>
      <c r="J13" s="233">
        <v>251</v>
      </c>
      <c r="K13" s="233"/>
      <c r="L13" s="233">
        <v>758</v>
      </c>
      <c r="M13" s="233"/>
      <c r="N13" s="233">
        <v>109</v>
      </c>
      <c r="O13" s="233"/>
      <c r="P13" s="233">
        <v>537</v>
      </c>
      <c r="Q13" s="233"/>
      <c r="R13" s="233">
        <v>16</v>
      </c>
      <c r="S13" s="233"/>
      <c r="T13" s="839">
        <v>0</v>
      </c>
      <c r="U13" s="839"/>
      <c r="V13" s="830">
        <v>36</v>
      </c>
      <c r="W13" s="830"/>
      <c r="X13" s="839">
        <f t="shared" si="1"/>
        <v>87508</v>
      </c>
      <c r="Y13" s="839"/>
      <c r="Z13" s="161"/>
      <c r="AA13" s="161"/>
      <c r="AB13" s="161"/>
      <c r="AC13" s="161"/>
      <c r="AD13" s="161"/>
      <c r="AE13" s="161"/>
      <c r="AF13" s="161"/>
      <c r="AG13" s="161"/>
      <c r="AH13" s="161"/>
    </row>
    <row r="14" spans="1:34" x14ac:dyDescent="0.25">
      <c r="A14" s="234" t="s">
        <v>12</v>
      </c>
      <c r="B14" s="233">
        <v>5146</v>
      </c>
      <c r="C14" s="233"/>
      <c r="D14" s="233">
        <v>1462</v>
      </c>
      <c r="E14" s="233"/>
      <c r="F14" s="233">
        <v>711</v>
      </c>
      <c r="G14" s="233"/>
      <c r="H14" s="233">
        <v>40</v>
      </c>
      <c r="I14" s="233"/>
      <c r="J14" s="233">
        <v>12</v>
      </c>
      <c r="K14" s="233"/>
      <c r="L14" s="233">
        <v>33</v>
      </c>
      <c r="M14" s="233"/>
      <c r="N14" s="233">
        <v>0</v>
      </c>
      <c r="O14" s="233"/>
      <c r="P14" s="233">
        <v>0</v>
      </c>
      <c r="Q14" s="233"/>
      <c r="R14" s="233">
        <v>0</v>
      </c>
      <c r="S14" s="233"/>
      <c r="T14" s="839">
        <v>0</v>
      </c>
      <c r="U14" s="839"/>
      <c r="V14" s="830">
        <v>0</v>
      </c>
      <c r="W14" s="830"/>
      <c r="X14" s="839">
        <f t="shared" si="1"/>
        <v>7404</v>
      </c>
      <c r="Y14" s="839"/>
      <c r="Z14" s="161"/>
      <c r="AA14" s="161"/>
      <c r="AB14" s="161"/>
      <c r="AC14" s="161"/>
      <c r="AD14" s="161"/>
      <c r="AE14" s="161"/>
      <c r="AF14" s="161"/>
      <c r="AG14" s="161"/>
      <c r="AH14" s="161"/>
    </row>
    <row r="15" spans="1:34" x14ac:dyDescent="0.25">
      <c r="A15" s="234" t="s">
        <v>66</v>
      </c>
      <c r="B15" s="233">
        <v>1228</v>
      </c>
      <c r="C15" s="233"/>
      <c r="D15" s="233">
        <v>577</v>
      </c>
      <c r="E15" s="233"/>
      <c r="F15" s="233">
        <v>30</v>
      </c>
      <c r="G15" s="233"/>
      <c r="H15" s="233">
        <v>9</v>
      </c>
      <c r="I15" s="233"/>
      <c r="J15" s="233">
        <v>4</v>
      </c>
      <c r="K15" s="233"/>
      <c r="L15" s="233">
        <v>16</v>
      </c>
      <c r="M15" s="233"/>
      <c r="N15" s="233">
        <v>0</v>
      </c>
      <c r="O15" s="233"/>
      <c r="P15" s="233">
        <v>0</v>
      </c>
      <c r="Q15" s="233"/>
      <c r="R15" s="233">
        <v>0</v>
      </c>
      <c r="S15" s="233"/>
      <c r="T15" s="839">
        <v>0</v>
      </c>
      <c r="U15" s="839"/>
      <c r="V15" s="830">
        <v>0</v>
      </c>
      <c r="W15" s="830"/>
      <c r="X15" s="839">
        <f t="shared" si="1"/>
        <v>1864</v>
      </c>
      <c r="Y15" s="839"/>
      <c r="Z15" s="161"/>
      <c r="AA15" s="161"/>
      <c r="AB15" s="161"/>
      <c r="AC15" s="161"/>
      <c r="AD15" s="161"/>
      <c r="AE15" s="161"/>
      <c r="AF15" s="161"/>
      <c r="AG15" s="161"/>
      <c r="AH15" s="161"/>
    </row>
    <row r="16" spans="1:34" x14ac:dyDescent="0.25">
      <c r="A16" s="234" t="s">
        <v>80</v>
      </c>
      <c r="B16" s="233">
        <v>936</v>
      </c>
      <c r="C16" s="233"/>
      <c r="D16" s="233">
        <v>831</v>
      </c>
      <c r="E16" s="233"/>
      <c r="F16" s="233">
        <v>16</v>
      </c>
      <c r="G16" s="233"/>
      <c r="H16" s="233">
        <v>3</v>
      </c>
      <c r="I16" s="233"/>
      <c r="J16" s="233">
        <v>4</v>
      </c>
      <c r="K16" s="233"/>
      <c r="L16" s="233">
        <v>1</v>
      </c>
      <c r="M16" s="233"/>
      <c r="N16" s="233">
        <v>0</v>
      </c>
      <c r="O16" s="233"/>
      <c r="P16" s="233">
        <v>0</v>
      </c>
      <c r="Q16" s="233"/>
      <c r="R16" s="233">
        <v>0</v>
      </c>
      <c r="S16" s="233"/>
      <c r="T16" s="839">
        <v>0</v>
      </c>
      <c r="U16" s="839"/>
      <c r="V16" s="830">
        <v>0</v>
      </c>
      <c r="W16" s="830"/>
      <c r="X16" s="839">
        <f t="shared" si="1"/>
        <v>1791</v>
      </c>
      <c r="Y16" s="839"/>
      <c r="Z16" s="161"/>
      <c r="AA16" s="161"/>
      <c r="AB16" s="161"/>
      <c r="AC16" s="161"/>
      <c r="AD16" s="161"/>
      <c r="AE16" s="161"/>
      <c r="AF16" s="161"/>
      <c r="AG16" s="161"/>
      <c r="AH16" s="161"/>
    </row>
    <row r="17" spans="1:34" x14ac:dyDescent="0.25">
      <c r="A17" s="234" t="s">
        <v>1</v>
      </c>
      <c r="B17" s="233">
        <v>22443</v>
      </c>
      <c r="C17" s="233"/>
      <c r="D17" s="233">
        <v>6085</v>
      </c>
      <c r="E17" s="233"/>
      <c r="F17" s="233">
        <v>2212</v>
      </c>
      <c r="G17" s="233"/>
      <c r="H17" s="233">
        <v>86</v>
      </c>
      <c r="I17" s="233"/>
      <c r="J17" s="233">
        <v>86</v>
      </c>
      <c r="K17" s="233"/>
      <c r="L17" s="233">
        <v>160</v>
      </c>
      <c r="M17" s="233"/>
      <c r="N17" s="233">
        <v>34</v>
      </c>
      <c r="O17" s="233"/>
      <c r="P17" s="233">
        <v>0</v>
      </c>
      <c r="Q17" s="233"/>
      <c r="R17" s="233">
        <v>0</v>
      </c>
      <c r="S17" s="233"/>
      <c r="T17" s="839">
        <v>0</v>
      </c>
      <c r="U17" s="839"/>
      <c r="V17" s="830">
        <v>0</v>
      </c>
      <c r="W17" s="830"/>
      <c r="X17" s="839">
        <f t="shared" si="1"/>
        <v>31106</v>
      </c>
      <c r="Y17" s="839"/>
      <c r="Z17" s="161"/>
      <c r="AA17" s="161"/>
      <c r="AB17" s="161"/>
      <c r="AC17" s="161"/>
      <c r="AD17" s="161"/>
      <c r="AE17" s="161"/>
      <c r="AF17" s="161"/>
      <c r="AG17" s="161"/>
      <c r="AH17" s="161"/>
    </row>
    <row r="18" spans="1:34" x14ac:dyDescent="0.25">
      <c r="A18" s="234" t="s">
        <v>81</v>
      </c>
      <c r="B18" s="233">
        <v>4547</v>
      </c>
      <c r="C18" s="233"/>
      <c r="D18" s="233">
        <v>1635</v>
      </c>
      <c r="E18" s="233"/>
      <c r="F18" s="233">
        <v>533</v>
      </c>
      <c r="G18" s="233"/>
      <c r="H18" s="233">
        <v>38</v>
      </c>
      <c r="I18" s="233"/>
      <c r="J18" s="233">
        <v>18</v>
      </c>
      <c r="K18" s="233"/>
      <c r="L18" s="233">
        <v>18</v>
      </c>
      <c r="M18" s="233"/>
      <c r="N18" s="233">
        <v>0</v>
      </c>
      <c r="O18" s="233"/>
      <c r="P18" s="233">
        <v>0</v>
      </c>
      <c r="Q18" s="233"/>
      <c r="R18" s="233">
        <v>0</v>
      </c>
      <c r="S18" s="233"/>
      <c r="T18" s="839">
        <v>0</v>
      </c>
      <c r="U18" s="839"/>
      <c r="V18" s="830">
        <v>1</v>
      </c>
      <c r="W18" s="830"/>
      <c r="X18" s="839">
        <f t="shared" si="1"/>
        <v>6789</v>
      </c>
      <c r="Y18" s="839"/>
      <c r="Z18" s="161"/>
      <c r="AA18" s="161"/>
      <c r="AB18" s="161"/>
      <c r="AC18" s="161"/>
      <c r="AD18" s="161"/>
      <c r="AE18" s="161"/>
      <c r="AF18" s="161"/>
      <c r="AG18" s="161"/>
      <c r="AH18" s="161"/>
    </row>
    <row r="19" spans="1:34" x14ac:dyDescent="0.25">
      <c r="A19" s="234" t="s">
        <v>82</v>
      </c>
      <c r="B19" s="233">
        <v>958</v>
      </c>
      <c r="C19" s="233"/>
      <c r="D19" s="233">
        <v>805</v>
      </c>
      <c r="E19" s="233"/>
      <c r="F19" s="233">
        <v>26</v>
      </c>
      <c r="G19" s="233"/>
      <c r="H19" s="233">
        <v>3</v>
      </c>
      <c r="I19" s="233"/>
      <c r="J19" s="233">
        <v>9</v>
      </c>
      <c r="K19" s="233"/>
      <c r="L19" s="233">
        <v>2</v>
      </c>
      <c r="M19" s="233"/>
      <c r="N19" s="233">
        <v>0</v>
      </c>
      <c r="O19" s="233"/>
      <c r="P19" s="233">
        <v>0</v>
      </c>
      <c r="Q19" s="233"/>
      <c r="R19" s="233">
        <v>0</v>
      </c>
      <c r="S19" s="233"/>
      <c r="T19" s="839">
        <v>0</v>
      </c>
      <c r="U19" s="839"/>
      <c r="V19" s="830">
        <v>0</v>
      </c>
      <c r="W19" s="830"/>
      <c r="X19" s="839">
        <f t="shared" si="1"/>
        <v>1803</v>
      </c>
      <c r="Y19" s="839"/>
      <c r="Z19" s="161"/>
      <c r="AA19" s="161"/>
      <c r="AB19" s="161"/>
      <c r="AC19" s="161"/>
      <c r="AD19" s="161"/>
      <c r="AE19" s="161"/>
      <c r="AF19" s="161"/>
      <c r="AG19" s="161"/>
      <c r="AH19" s="161"/>
    </row>
    <row r="20" spans="1:34" x14ac:dyDescent="0.25">
      <c r="A20" s="234" t="s">
        <v>151</v>
      </c>
      <c r="B20" s="233">
        <v>499</v>
      </c>
      <c r="C20" s="233"/>
      <c r="D20" s="233">
        <v>289</v>
      </c>
      <c r="E20" s="233"/>
      <c r="F20" s="233">
        <v>16</v>
      </c>
      <c r="G20" s="233"/>
      <c r="H20" s="233">
        <v>1</v>
      </c>
      <c r="I20" s="233"/>
      <c r="J20" s="233">
        <v>3</v>
      </c>
      <c r="K20" s="233"/>
      <c r="L20" s="233">
        <v>1</v>
      </c>
      <c r="M20" s="233"/>
      <c r="N20" s="233">
        <v>0</v>
      </c>
      <c r="O20" s="233"/>
      <c r="P20" s="233">
        <v>0</v>
      </c>
      <c r="Q20" s="233"/>
      <c r="R20" s="233">
        <v>0</v>
      </c>
      <c r="S20" s="233"/>
      <c r="T20" s="839">
        <v>0</v>
      </c>
      <c r="U20" s="839"/>
      <c r="V20" s="830">
        <v>0</v>
      </c>
      <c r="W20" s="830"/>
      <c r="X20" s="839">
        <f t="shared" si="1"/>
        <v>809</v>
      </c>
      <c r="Y20" s="839"/>
      <c r="Z20" s="161"/>
      <c r="AA20" s="161"/>
      <c r="AB20" s="161"/>
      <c r="AC20" s="161"/>
      <c r="AD20" s="161"/>
      <c r="AE20" s="161"/>
      <c r="AF20" s="161"/>
      <c r="AG20" s="161"/>
      <c r="AH20" s="161"/>
    </row>
    <row r="21" spans="1:34" x14ac:dyDescent="0.25">
      <c r="A21" s="234" t="s">
        <v>37</v>
      </c>
      <c r="B21" s="233">
        <v>909</v>
      </c>
      <c r="C21" s="233"/>
      <c r="D21" s="233">
        <v>759</v>
      </c>
      <c r="E21" s="233"/>
      <c r="F21" s="233">
        <v>42</v>
      </c>
      <c r="G21" s="233"/>
      <c r="H21" s="233">
        <v>3</v>
      </c>
      <c r="I21" s="233"/>
      <c r="J21" s="233">
        <v>2</v>
      </c>
      <c r="K21" s="233"/>
      <c r="L21" s="233">
        <v>1</v>
      </c>
      <c r="M21" s="233"/>
      <c r="N21" s="233">
        <v>0</v>
      </c>
      <c r="O21" s="233"/>
      <c r="P21" s="233">
        <v>0</v>
      </c>
      <c r="Q21" s="233"/>
      <c r="R21" s="233">
        <v>0</v>
      </c>
      <c r="S21" s="233"/>
      <c r="T21" s="839">
        <v>0</v>
      </c>
      <c r="U21" s="839"/>
      <c r="V21" s="830">
        <v>0</v>
      </c>
      <c r="W21" s="830"/>
      <c r="X21" s="839">
        <f t="shared" si="1"/>
        <v>1716</v>
      </c>
      <c r="Y21" s="839"/>
      <c r="Z21" s="161"/>
      <c r="AA21" s="161"/>
      <c r="AB21" s="161"/>
      <c r="AC21" s="161"/>
      <c r="AD21" s="161"/>
      <c r="AE21" s="161"/>
      <c r="AF21" s="161"/>
      <c r="AG21" s="161"/>
      <c r="AH21" s="161"/>
    </row>
    <row r="22" spans="1:34" x14ac:dyDescent="0.25">
      <c r="A22" s="234" t="s">
        <v>85</v>
      </c>
      <c r="B22" s="233">
        <v>496</v>
      </c>
      <c r="C22" s="233"/>
      <c r="D22" s="233">
        <v>687</v>
      </c>
      <c r="E22" s="233"/>
      <c r="F22" s="233">
        <v>7</v>
      </c>
      <c r="G22" s="233"/>
      <c r="H22" s="233">
        <v>0</v>
      </c>
      <c r="I22" s="233"/>
      <c r="J22" s="233">
        <v>2</v>
      </c>
      <c r="K22" s="233"/>
      <c r="L22" s="233">
        <v>0</v>
      </c>
      <c r="M22" s="233"/>
      <c r="N22" s="233">
        <v>0</v>
      </c>
      <c r="O22" s="233"/>
      <c r="P22" s="233">
        <v>0</v>
      </c>
      <c r="Q22" s="233"/>
      <c r="R22" s="233">
        <v>0</v>
      </c>
      <c r="S22" s="233"/>
      <c r="T22" s="839">
        <v>0</v>
      </c>
      <c r="U22" s="839"/>
      <c r="V22" s="830">
        <v>0</v>
      </c>
      <c r="W22" s="830"/>
      <c r="X22" s="839">
        <f t="shared" si="1"/>
        <v>1192</v>
      </c>
      <c r="Y22" s="839"/>
      <c r="Z22" s="161"/>
      <c r="AA22" s="161"/>
      <c r="AB22" s="161"/>
      <c r="AC22" s="161"/>
      <c r="AD22" s="161"/>
      <c r="AE22" s="161"/>
      <c r="AF22" s="161"/>
      <c r="AG22" s="161"/>
      <c r="AH22" s="161"/>
    </row>
    <row r="23" spans="1:34" x14ac:dyDescent="0.25">
      <c r="A23" s="234" t="s">
        <v>38</v>
      </c>
      <c r="B23" s="233">
        <v>2426</v>
      </c>
      <c r="C23" s="233"/>
      <c r="D23" s="233">
        <v>1529</v>
      </c>
      <c r="E23" s="233"/>
      <c r="F23" s="233">
        <v>180</v>
      </c>
      <c r="G23" s="233"/>
      <c r="H23" s="233">
        <v>3</v>
      </c>
      <c r="I23" s="233"/>
      <c r="J23" s="233">
        <v>17</v>
      </c>
      <c r="K23" s="233"/>
      <c r="L23" s="233">
        <v>4</v>
      </c>
      <c r="M23" s="233"/>
      <c r="N23" s="233">
        <v>0</v>
      </c>
      <c r="O23" s="233"/>
      <c r="P23" s="233">
        <v>0</v>
      </c>
      <c r="Q23" s="233"/>
      <c r="R23" s="233">
        <v>0</v>
      </c>
      <c r="S23" s="233"/>
      <c r="T23" s="839">
        <v>0</v>
      </c>
      <c r="U23" s="839"/>
      <c r="V23" s="830">
        <v>0</v>
      </c>
      <c r="W23" s="830"/>
      <c r="X23" s="839">
        <f t="shared" si="1"/>
        <v>4159</v>
      </c>
      <c r="Y23" s="839"/>
      <c r="Z23" s="161"/>
      <c r="AA23" s="161"/>
      <c r="AB23" s="161"/>
      <c r="AC23" s="161"/>
      <c r="AD23" s="161"/>
      <c r="AE23" s="161"/>
      <c r="AF23" s="161"/>
      <c r="AG23" s="161"/>
      <c r="AH23" s="161"/>
    </row>
    <row r="24" spans="1:34" x14ac:dyDescent="0.25">
      <c r="A24" s="234" t="s">
        <v>71</v>
      </c>
      <c r="B24" s="233">
        <v>7835</v>
      </c>
      <c r="C24" s="233"/>
      <c r="D24" s="233">
        <v>2279</v>
      </c>
      <c r="E24" s="233"/>
      <c r="F24" s="233">
        <v>669</v>
      </c>
      <c r="G24" s="233"/>
      <c r="H24" s="233">
        <v>40</v>
      </c>
      <c r="I24" s="233"/>
      <c r="J24" s="233">
        <v>32</v>
      </c>
      <c r="K24" s="233"/>
      <c r="L24" s="233">
        <v>64</v>
      </c>
      <c r="M24" s="233"/>
      <c r="N24" s="233">
        <v>1</v>
      </c>
      <c r="O24" s="233"/>
      <c r="P24" s="233">
        <v>0</v>
      </c>
      <c r="Q24" s="233"/>
      <c r="R24" s="233">
        <v>0</v>
      </c>
      <c r="S24" s="233"/>
      <c r="T24" s="839">
        <v>0</v>
      </c>
      <c r="U24" s="839"/>
      <c r="V24" s="830">
        <v>0</v>
      </c>
      <c r="W24" s="830"/>
      <c r="X24" s="839">
        <f t="shared" si="1"/>
        <v>10920</v>
      </c>
      <c r="Y24" s="839"/>
      <c r="Z24" s="161"/>
      <c r="AA24" s="161"/>
      <c r="AB24" s="161"/>
      <c r="AC24" s="161"/>
      <c r="AD24" s="161"/>
      <c r="AE24" s="161"/>
      <c r="AF24" s="161"/>
      <c r="AG24" s="161"/>
      <c r="AH24" s="161"/>
    </row>
    <row r="25" spans="1:34" x14ac:dyDescent="0.25">
      <c r="A25" s="234" t="s">
        <v>39</v>
      </c>
      <c r="B25" s="233">
        <v>469</v>
      </c>
      <c r="C25" s="233"/>
      <c r="D25" s="233">
        <v>533</v>
      </c>
      <c r="E25" s="233"/>
      <c r="F25" s="233">
        <v>17</v>
      </c>
      <c r="G25" s="233"/>
      <c r="H25" s="233">
        <v>0</v>
      </c>
      <c r="I25" s="233"/>
      <c r="J25" s="233">
        <v>6</v>
      </c>
      <c r="K25" s="233"/>
      <c r="L25" s="233">
        <v>0</v>
      </c>
      <c r="M25" s="233"/>
      <c r="N25" s="233">
        <v>0</v>
      </c>
      <c r="O25" s="233"/>
      <c r="P25" s="233">
        <v>0</v>
      </c>
      <c r="Q25" s="233"/>
      <c r="R25" s="233">
        <v>0</v>
      </c>
      <c r="S25" s="233"/>
      <c r="T25" s="839">
        <v>0</v>
      </c>
      <c r="U25" s="839"/>
      <c r="V25" s="830">
        <v>0</v>
      </c>
      <c r="W25" s="830"/>
      <c r="X25" s="839">
        <f t="shared" si="1"/>
        <v>1025</v>
      </c>
      <c r="Y25" s="839"/>
      <c r="Z25" s="161"/>
      <c r="AA25" s="161"/>
      <c r="AB25" s="161"/>
      <c r="AC25" s="161"/>
      <c r="AD25" s="161"/>
      <c r="AE25" s="161"/>
      <c r="AF25" s="161"/>
      <c r="AG25" s="161"/>
      <c r="AH25" s="161"/>
    </row>
    <row r="26" spans="1:34" x14ac:dyDescent="0.25">
      <c r="A26" s="234" t="s">
        <v>41</v>
      </c>
      <c r="B26" s="233">
        <v>935</v>
      </c>
      <c r="C26" s="233"/>
      <c r="D26" s="233">
        <v>1037</v>
      </c>
      <c r="E26" s="233"/>
      <c r="F26" s="233">
        <v>18</v>
      </c>
      <c r="G26" s="233"/>
      <c r="H26" s="233">
        <v>10</v>
      </c>
      <c r="I26" s="233"/>
      <c r="J26" s="233">
        <v>4</v>
      </c>
      <c r="K26" s="233"/>
      <c r="L26" s="233">
        <v>0</v>
      </c>
      <c r="M26" s="233"/>
      <c r="N26" s="233">
        <v>0</v>
      </c>
      <c r="O26" s="233"/>
      <c r="P26" s="233">
        <v>0</v>
      </c>
      <c r="Q26" s="233"/>
      <c r="R26" s="233">
        <v>0</v>
      </c>
      <c r="S26" s="233"/>
      <c r="T26" s="839">
        <v>0</v>
      </c>
      <c r="U26" s="839"/>
      <c r="V26" s="830">
        <v>0</v>
      </c>
      <c r="W26" s="830"/>
      <c r="X26" s="839">
        <f t="shared" si="1"/>
        <v>2004</v>
      </c>
      <c r="Y26" s="839"/>
      <c r="Z26" s="161"/>
      <c r="AA26" s="161"/>
      <c r="AB26" s="161"/>
      <c r="AC26" s="161"/>
      <c r="AD26" s="161"/>
      <c r="AE26" s="161"/>
      <c r="AF26" s="161"/>
      <c r="AG26" s="161"/>
      <c r="AH26" s="161"/>
    </row>
    <row r="27" spans="1:34" x14ac:dyDescent="0.25">
      <c r="A27" s="234" t="s">
        <v>42</v>
      </c>
      <c r="B27" s="233">
        <v>2978</v>
      </c>
      <c r="C27" s="233"/>
      <c r="D27" s="233">
        <v>1316</v>
      </c>
      <c r="E27" s="233"/>
      <c r="F27" s="233">
        <v>162</v>
      </c>
      <c r="G27" s="233"/>
      <c r="H27" s="233">
        <v>22</v>
      </c>
      <c r="I27" s="233"/>
      <c r="J27" s="233">
        <v>11</v>
      </c>
      <c r="K27" s="233"/>
      <c r="L27" s="233">
        <v>9</v>
      </c>
      <c r="M27" s="233"/>
      <c r="N27" s="233">
        <v>0</v>
      </c>
      <c r="O27" s="233"/>
      <c r="P27" s="233">
        <v>0</v>
      </c>
      <c r="Q27" s="233"/>
      <c r="R27" s="233">
        <v>0</v>
      </c>
      <c r="S27" s="233"/>
      <c r="T27" s="839">
        <v>0</v>
      </c>
      <c r="U27" s="839"/>
      <c r="V27" s="830">
        <v>0</v>
      </c>
      <c r="W27" s="830"/>
      <c r="X27" s="839">
        <f t="shared" si="1"/>
        <v>4498</v>
      </c>
      <c r="Y27" s="839"/>
      <c r="Z27" s="161"/>
      <c r="AA27" s="161"/>
      <c r="AB27" s="161"/>
      <c r="AC27" s="161"/>
      <c r="AD27" s="161"/>
      <c r="AE27" s="161"/>
      <c r="AF27" s="161"/>
      <c r="AG27" s="161"/>
      <c r="AH27" s="161"/>
    </row>
    <row r="28" spans="1:34" x14ac:dyDescent="0.25">
      <c r="A28" s="234" t="s">
        <v>86</v>
      </c>
      <c r="B28" s="233">
        <v>287</v>
      </c>
      <c r="C28" s="233"/>
      <c r="D28" s="233">
        <v>106</v>
      </c>
      <c r="E28" s="233"/>
      <c r="F28" s="233">
        <v>5</v>
      </c>
      <c r="G28" s="233"/>
      <c r="H28" s="233">
        <v>0</v>
      </c>
      <c r="I28" s="233"/>
      <c r="J28" s="233">
        <v>1</v>
      </c>
      <c r="K28" s="233"/>
      <c r="L28" s="233">
        <v>1</v>
      </c>
      <c r="M28" s="233"/>
      <c r="N28" s="233">
        <v>0</v>
      </c>
      <c r="O28" s="233"/>
      <c r="P28" s="233">
        <v>0</v>
      </c>
      <c r="Q28" s="233"/>
      <c r="R28" s="233">
        <v>0</v>
      </c>
      <c r="S28" s="233"/>
      <c r="T28" s="839">
        <v>0</v>
      </c>
      <c r="U28" s="839"/>
      <c r="V28" s="830">
        <v>0</v>
      </c>
      <c r="W28" s="830"/>
      <c r="X28" s="839">
        <f t="shared" si="1"/>
        <v>400</v>
      </c>
      <c r="Y28" s="839"/>
      <c r="Z28" s="161"/>
      <c r="AA28" s="161"/>
      <c r="AB28" s="161"/>
      <c r="AC28" s="161"/>
      <c r="AD28" s="161"/>
      <c r="AE28" s="161"/>
      <c r="AF28" s="161"/>
      <c r="AG28" s="161"/>
      <c r="AH28" s="161"/>
    </row>
    <row r="29" spans="1:34" x14ac:dyDescent="0.25">
      <c r="A29" s="234" t="s">
        <v>87</v>
      </c>
      <c r="B29" s="233">
        <v>503</v>
      </c>
      <c r="C29" s="233"/>
      <c r="D29" s="233">
        <v>527</v>
      </c>
      <c r="E29" s="233"/>
      <c r="F29" s="233">
        <v>7</v>
      </c>
      <c r="G29" s="233"/>
      <c r="H29" s="233">
        <v>0</v>
      </c>
      <c r="I29" s="233"/>
      <c r="J29" s="233">
        <v>1</v>
      </c>
      <c r="K29" s="233"/>
      <c r="L29" s="233">
        <v>0</v>
      </c>
      <c r="M29" s="233"/>
      <c r="N29" s="233">
        <v>0</v>
      </c>
      <c r="O29" s="233"/>
      <c r="P29" s="233">
        <v>0</v>
      </c>
      <c r="Q29" s="233"/>
      <c r="R29" s="233">
        <v>0</v>
      </c>
      <c r="S29" s="233"/>
      <c r="T29" s="839">
        <v>0</v>
      </c>
      <c r="U29" s="839"/>
      <c r="V29" s="830">
        <v>0</v>
      </c>
      <c r="W29" s="830"/>
      <c r="X29" s="839">
        <f t="shared" si="1"/>
        <v>1038</v>
      </c>
      <c r="Y29" s="839"/>
      <c r="Z29" s="161"/>
      <c r="AA29" s="161"/>
      <c r="AB29" s="161"/>
      <c r="AC29" s="161"/>
      <c r="AD29" s="161"/>
      <c r="AE29" s="161"/>
      <c r="AF29" s="161"/>
      <c r="AG29" s="161"/>
      <c r="AH29" s="161"/>
    </row>
    <row r="30" spans="1:34" x14ac:dyDescent="0.25">
      <c r="A30" s="234" t="s">
        <v>88</v>
      </c>
      <c r="B30" s="233">
        <v>273</v>
      </c>
      <c r="C30" s="233"/>
      <c r="D30" s="233">
        <v>530</v>
      </c>
      <c r="E30" s="233"/>
      <c r="F30" s="233">
        <v>0</v>
      </c>
      <c r="G30" s="233"/>
      <c r="H30" s="233">
        <v>0</v>
      </c>
      <c r="I30" s="233"/>
      <c r="J30" s="233">
        <v>0</v>
      </c>
      <c r="K30" s="233"/>
      <c r="L30" s="233">
        <v>1</v>
      </c>
      <c r="M30" s="233"/>
      <c r="N30" s="233">
        <v>0</v>
      </c>
      <c r="O30" s="233"/>
      <c r="P30" s="233">
        <v>0</v>
      </c>
      <c r="Q30" s="233"/>
      <c r="R30" s="233">
        <v>0</v>
      </c>
      <c r="S30" s="233"/>
      <c r="T30" s="839">
        <v>0</v>
      </c>
      <c r="U30" s="839"/>
      <c r="V30" s="830">
        <v>0</v>
      </c>
      <c r="W30" s="830"/>
      <c r="X30" s="839">
        <f t="shared" si="1"/>
        <v>804</v>
      </c>
      <c r="Y30" s="839"/>
      <c r="Z30" s="161"/>
      <c r="AA30" s="161"/>
      <c r="AB30" s="161"/>
      <c r="AC30" s="161"/>
      <c r="AD30" s="161"/>
      <c r="AE30" s="161"/>
      <c r="AF30" s="161"/>
      <c r="AG30" s="161"/>
      <c r="AH30" s="161"/>
    </row>
    <row r="31" spans="1:34" x14ac:dyDescent="0.25">
      <c r="A31" s="234" t="s">
        <v>13</v>
      </c>
      <c r="B31" s="233">
        <v>2675</v>
      </c>
      <c r="C31" s="233"/>
      <c r="D31" s="233">
        <v>1583</v>
      </c>
      <c r="E31" s="233"/>
      <c r="F31" s="233">
        <v>537</v>
      </c>
      <c r="G31" s="233"/>
      <c r="H31" s="233">
        <v>10</v>
      </c>
      <c r="I31" s="233"/>
      <c r="J31" s="233">
        <v>12</v>
      </c>
      <c r="K31" s="233"/>
      <c r="L31" s="233">
        <v>5</v>
      </c>
      <c r="M31" s="233"/>
      <c r="N31" s="233">
        <v>0</v>
      </c>
      <c r="O31" s="233"/>
      <c r="P31" s="233">
        <v>0</v>
      </c>
      <c r="Q31" s="233"/>
      <c r="R31" s="233">
        <v>0</v>
      </c>
      <c r="S31" s="233"/>
      <c r="T31" s="839">
        <v>0</v>
      </c>
      <c r="U31" s="839"/>
      <c r="V31" s="830">
        <v>0</v>
      </c>
      <c r="W31" s="830"/>
      <c r="X31" s="839">
        <f t="shared" si="1"/>
        <v>4822</v>
      </c>
      <c r="Y31" s="839"/>
      <c r="Z31" s="161"/>
      <c r="AA31" s="161"/>
      <c r="AB31" s="161"/>
      <c r="AC31" s="161"/>
      <c r="AD31" s="161"/>
      <c r="AE31" s="161"/>
      <c r="AF31" s="161"/>
      <c r="AG31" s="161"/>
      <c r="AH31" s="161"/>
    </row>
    <row r="32" spans="1:34" x14ac:dyDescent="0.25">
      <c r="A32" s="234" t="s">
        <v>43</v>
      </c>
      <c r="B32" s="233">
        <v>1661</v>
      </c>
      <c r="C32" s="233"/>
      <c r="D32" s="233">
        <v>1062</v>
      </c>
      <c r="E32" s="233"/>
      <c r="F32" s="233">
        <v>291</v>
      </c>
      <c r="G32" s="233"/>
      <c r="H32" s="233">
        <v>9</v>
      </c>
      <c r="I32" s="233"/>
      <c r="J32" s="233">
        <v>6</v>
      </c>
      <c r="K32" s="233"/>
      <c r="L32" s="233">
        <v>0</v>
      </c>
      <c r="M32" s="233"/>
      <c r="N32" s="233">
        <v>0</v>
      </c>
      <c r="O32" s="233"/>
      <c r="P32" s="233">
        <v>0</v>
      </c>
      <c r="Q32" s="233"/>
      <c r="R32" s="233">
        <v>0</v>
      </c>
      <c r="S32" s="233"/>
      <c r="T32" s="839">
        <v>0</v>
      </c>
      <c r="U32" s="839"/>
      <c r="V32" s="830">
        <v>0</v>
      </c>
      <c r="W32" s="830"/>
      <c r="X32" s="839">
        <f t="shared" si="1"/>
        <v>3029</v>
      </c>
      <c r="Y32" s="839"/>
      <c r="Z32" s="161"/>
      <c r="AA32" s="161"/>
      <c r="AB32" s="161"/>
      <c r="AC32" s="161"/>
      <c r="AD32" s="161"/>
      <c r="AE32" s="161"/>
      <c r="AF32" s="161"/>
      <c r="AG32" s="161"/>
      <c r="AH32" s="161"/>
    </row>
    <row r="33" spans="1:16384" x14ac:dyDescent="0.25">
      <c r="A33" s="234" t="s">
        <v>89</v>
      </c>
      <c r="B33" s="233">
        <v>882</v>
      </c>
      <c r="C33" s="233"/>
      <c r="D33" s="233">
        <v>662</v>
      </c>
      <c r="E33" s="233"/>
      <c r="F33" s="233">
        <v>38</v>
      </c>
      <c r="G33" s="233"/>
      <c r="H33" s="233">
        <v>3</v>
      </c>
      <c r="I33" s="233"/>
      <c r="J33" s="233">
        <v>1</v>
      </c>
      <c r="K33" s="233"/>
      <c r="L33" s="233">
        <v>2</v>
      </c>
      <c r="M33" s="233"/>
      <c r="N33" s="233">
        <v>0</v>
      </c>
      <c r="O33" s="233"/>
      <c r="P33" s="233">
        <v>0</v>
      </c>
      <c r="Q33" s="233"/>
      <c r="R33" s="233">
        <v>0</v>
      </c>
      <c r="S33" s="233"/>
      <c r="T33" s="839">
        <v>0</v>
      </c>
      <c r="U33" s="839"/>
      <c r="V33" s="830">
        <v>0</v>
      </c>
      <c r="W33" s="830"/>
      <c r="X33" s="839">
        <f t="shared" si="1"/>
        <v>1588</v>
      </c>
      <c r="Y33" s="839"/>
      <c r="Z33" s="161"/>
      <c r="AA33" s="161"/>
      <c r="AB33" s="161"/>
      <c r="AC33" s="161"/>
      <c r="AD33" s="161"/>
      <c r="AE33" s="161"/>
      <c r="AF33" s="161"/>
      <c r="AG33" s="161"/>
      <c r="AH33" s="161"/>
    </row>
    <row r="34" spans="1:16384" x14ac:dyDescent="0.25">
      <c r="A34" s="234" t="s">
        <v>90</v>
      </c>
      <c r="B34" s="233">
        <v>292</v>
      </c>
      <c r="C34" s="233"/>
      <c r="D34" s="233">
        <v>430</v>
      </c>
      <c r="E34" s="233"/>
      <c r="F34" s="233">
        <v>38</v>
      </c>
      <c r="G34" s="233"/>
      <c r="H34" s="233">
        <v>2</v>
      </c>
      <c r="I34" s="233"/>
      <c r="J34" s="233">
        <v>0</v>
      </c>
      <c r="K34" s="233"/>
      <c r="L34" s="233">
        <v>7</v>
      </c>
      <c r="M34" s="233"/>
      <c r="N34" s="233">
        <v>0</v>
      </c>
      <c r="O34" s="233"/>
      <c r="P34" s="233">
        <v>0</v>
      </c>
      <c r="Q34" s="233"/>
      <c r="R34" s="233">
        <v>0</v>
      </c>
      <c r="S34" s="233"/>
      <c r="T34" s="839">
        <v>0</v>
      </c>
      <c r="U34" s="839"/>
      <c r="V34" s="830">
        <v>0</v>
      </c>
      <c r="W34" s="830"/>
      <c r="X34" s="839">
        <f t="shared" si="1"/>
        <v>769</v>
      </c>
      <c r="Y34" s="839"/>
      <c r="Z34" s="161"/>
      <c r="AA34" s="161"/>
      <c r="AB34" s="161"/>
      <c r="AC34" s="161"/>
      <c r="AD34" s="161"/>
      <c r="AE34" s="161"/>
      <c r="AF34" s="161"/>
      <c r="AG34" s="161"/>
      <c r="AH34" s="161"/>
    </row>
    <row r="35" spans="1:16384" x14ac:dyDescent="0.25">
      <c r="A35" s="234" t="s">
        <v>44</v>
      </c>
      <c r="B35" s="233">
        <v>3686</v>
      </c>
      <c r="C35" s="233"/>
      <c r="D35" s="233">
        <v>1273</v>
      </c>
      <c r="E35" s="233"/>
      <c r="F35" s="233">
        <v>571</v>
      </c>
      <c r="G35" s="233"/>
      <c r="H35" s="233">
        <v>13</v>
      </c>
      <c r="I35" s="233"/>
      <c r="J35" s="233">
        <v>30</v>
      </c>
      <c r="K35" s="233"/>
      <c r="L35" s="233">
        <v>25</v>
      </c>
      <c r="M35" s="233"/>
      <c r="N35" s="233">
        <v>0</v>
      </c>
      <c r="O35" s="233"/>
      <c r="P35" s="233">
        <v>0</v>
      </c>
      <c r="Q35" s="233"/>
      <c r="R35" s="233">
        <v>0</v>
      </c>
      <c r="S35" s="233"/>
      <c r="T35" s="839">
        <v>0</v>
      </c>
      <c r="U35" s="839"/>
      <c r="V35" s="830">
        <v>0</v>
      </c>
      <c r="W35" s="830"/>
      <c r="X35" s="839">
        <f t="shared" si="1"/>
        <v>5598</v>
      </c>
      <c r="Y35" s="839"/>
      <c r="Z35" s="161"/>
      <c r="AA35" s="161"/>
      <c r="AB35" s="161"/>
      <c r="AC35" s="161"/>
      <c r="AD35" s="161"/>
      <c r="AE35" s="161"/>
      <c r="AF35" s="161"/>
      <c r="AG35" s="161"/>
      <c r="AH35" s="161"/>
    </row>
    <row r="36" spans="1:16384" x14ac:dyDescent="0.25">
      <c r="A36" s="234" t="s">
        <v>14</v>
      </c>
      <c r="B36" s="233">
        <v>7521</v>
      </c>
      <c r="C36" s="233"/>
      <c r="D36" s="233">
        <v>2895</v>
      </c>
      <c r="E36" s="233"/>
      <c r="F36" s="233">
        <v>566</v>
      </c>
      <c r="G36" s="233"/>
      <c r="H36" s="233">
        <v>62</v>
      </c>
      <c r="I36" s="233"/>
      <c r="J36" s="233">
        <v>45</v>
      </c>
      <c r="K36" s="233"/>
      <c r="L36" s="233">
        <v>40</v>
      </c>
      <c r="M36" s="233"/>
      <c r="N36" s="233">
        <v>0</v>
      </c>
      <c r="O36" s="233"/>
      <c r="P36" s="233">
        <v>0</v>
      </c>
      <c r="Q36" s="233"/>
      <c r="R36" s="233">
        <v>0</v>
      </c>
      <c r="S36" s="233"/>
      <c r="T36" s="839">
        <v>0</v>
      </c>
      <c r="U36" s="839"/>
      <c r="V36" s="830">
        <v>0</v>
      </c>
      <c r="W36" s="830"/>
      <c r="X36" s="839">
        <f t="shared" si="1"/>
        <v>11129</v>
      </c>
      <c r="Y36" s="839"/>
      <c r="Z36" s="161"/>
      <c r="AA36" s="161"/>
      <c r="AB36" s="161"/>
      <c r="AC36" s="161"/>
      <c r="AD36" s="161"/>
      <c r="AE36" s="161"/>
      <c r="AF36" s="161"/>
      <c r="AG36" s="161"/>
      <c r="AH36" s="161"/>
    </row>
    <row r="37" spans="1:16384" x14ac:dyDescent="0.25">
      <c r="A37" s="234" t="s">
        <v>91</v>
      </c>
      <c r="B37" s="233">
        <v>2192</v>
      </c>
      <c r="C37" s="233"/>
      <c r="D37" s="233">
        <v>1687</v>
      </c>
      <c r="E37" s="233"/>
      <c r="F37" s="233">
        <v>119</v>
      </c>
      <c r="G37" s="233"/>
      <c r="H37" s="233">
        <v>5</v>
      </c>
      <c r="I37" s="233"/>
      <c r="J37" s="233">
        <v>9</v>
      </c>
      <c r="K37" s="233"/>
      <c r="L37" s="233">
        <v>3</v>
      </c>
      <c r="M37" s="233"/>
      <c r="N37" s="233">
        <v>0</v>
      </c>
      <c r="O37" s="233"/>
      <c r="P37" s="233">
        <v>0</v>
      </c>
      <c r="Q37" s="233"/>
      <c r="R37" s="233">
        <v>0</v>
      </c>
      <c r="S37" s="233"/>
      <c r="T37" s="839">
        <v>0</v>
      </c>
      <c r="U37" s="839"/>
      <c r="V37" s="830">
        <v>0</v>
      </c>
      <c r="W37" s="830"/>
      <c r="X37" s="839">
        <f t="shared" si="1"/>
        <v>4015</v>
      </c>
      <c r="Y37" s="839"/>
      <c r="Z37" s="161"/>
      <c r="AA37" s="161"/>
      <c r="AB37" s="161"/>
      <c r="AC37" s="161"/>
      <c r="AD37" s="161"/>
      <c r="AE37" s="161"/>
      <c r="AF37" s="161"/>
      <c r="AG37" s="161"/>
      <c r="AH37" s="161"/>
    </row>
    <row r="38" spans="1:16384" x14ac:dyDescent="0.25">
      <c r="A38" s="234" t="s">
        <v>17</v>
      </c>
      <c r="B38" s="233">
        <v>3169</v>
      </c>
      <c r="C38" s="233"/>
      <c r="D38" s="233">
        <v>904</v>
      </c>
      <c r="E38" s="233"/>
      <c r="F38" s="233">
        <v>284</v>
      </c>
      <c r="G38" s="233"/>
      <c r="H38" s="233">
        <v>19</v>
      </c>
      <c r="I38" s="233"/>
      <c r="J38" s="233">
        <v>9</v>
      </c>
      <c r="K38" s="233"/>
      <c r="L38" s="233">
        <v>2</v>
      </c>
      <c r="M38" s="233"/>
      <c r="N38" s="233">
        <v>3</v>
      </c>
      <c r="O38" s="233"/>
      <c r="P38" s="233">
        <v>0</v>
      </c>
      <c r="Q38" s="233"/>
      <c r="R38" s="233">
        <v>0</v>
      </c>
      <c r="S38" s="233"/>
      <c r="T38" s="839">
        <v>0</v>
      </c>
      <c r="U38" s="839"/>
      <c r="V38" s="830">
        <v>0</v>
      </c>
      <c r="W38" s="830"/>
      <c r="X38" s="839">
        <f t="shared" si="1"/>
        <v>4390</v>
      </c>
      <c r="Y38" s="839"/>
      <c r="Z38" s="161"/>
      <c r="AA38" s="161"/>
      <c r="AB38" s="161"/>
      <c r="AC38" s="161"/>
      <c r="AD38" s="161"/>
      <c r="AE38" s="161"/>
      <c r="AF38" s="161"/>
      <c r="AG38" s="161"/>
      <c r="AH38" s="161"/>
    </row>
    <row r="39" spans="1:16384" x14ac:dyDescent="0.25">
      <c r="A39" s="824" t="s">
        <v>45</v>
      </c>
      <c r="B39" s="825">
        <v>464</v>
      </c>
      <c r="C39" s="825"/>
      <c r="D39" s="825">
        <v>375</v>
      </c>
      <c r="E39" s="825"/>
      <c r="F39" s="825">
        <v>4</v>
      </c>
      <c r="G39" s="825"/>
      <c r="H39" s="825">
        <v>1</v>
      </c>
      <c r="I39" s="825"/>
      <c r="J39" s="825">
        <v>2</v>
      </c>
      <c r="K39" s="825"/>
      <c r="L39" s="825">
        <v>0</v>
      </c>
      <c r="M39" s="825"/>
      <c r="N39" s="825">
        <v>0</v>
      </c>
      <c r="O39" s="825"/>
      <c r="P39" s="825">
        <v>0</v>
      </c>
      <c r="Q39" s="825"/>
      <c r="R39" s="825">
        <v>0</v>
      </c>
      <c r="S39" s="825"/>
      <c r="T39" s="840">
        <v>0</v>
      </c>
      <c r="U39" s="840"/>
      <c r="V39" s="836">
        <v>0</v>
      </c>
      <c r="W39" s="836"/>
      <c r="X39" s="840">
        <f t="shared" si="1"/>
        <v>846</v>
      </c>
      <c r="Y39" s="840"/>
      <c r="Z39" s="230"/>
      <c r="AA39" s="230"/>
      <c r="AB39" s="230"/>
      <c r="AC39" s="230"/>
      <c r="AD39" s="230"/>
      <c r="AE39" s="230"/>
      <c r="AF39" s="230"/>
      <c r="AG39" s="230"/>
      <c r="AH39" s="230"/>
    </row>
    <row r="40" spans="1:16384" x14ac:dyDescent="0.25">
      <c r="A40" s="231"/>
      <c r="B40" s="232"/>
      <c r="C40" s="232"/>
      <c r="D40" s="232"/>
      <c r="E40" s="232"/>
      <c r="F40" s="232"/>
      <c r="G40" s="232"/>
      <c r="H40" s="232"/>
      <c r="I40" s="232"/>
      <c r="J40" s="232"/>
      <c r="K40" s="232"/>
      <c r="L40" s="232"/>
      <c r="M40" s="232"/>
      <c r="N40" s="232"/>
      <c r="O40" s="232"/>
      <c r="P40" s="232"/>
      <c r="Q40" s="232"/>
      <c r="R40" s="232"/>
      <c r="S40" s="232"/>
      <c r="T40" s="233"/>
      <c r="U40" s="233"/>
      <c r="V40" s="233"/>
      <c r="W40" s="233"/>
      <c r="X40" s="233"/>
      <c r="Y40" s="192"/>
      <c r="Z40" s="230"/>
      <c r="AA40" s="230"/>
      <c r="AB40" s="230"/>
      <c r="AC40" s="230"/>
      <c r="AD40" s="230"/>
      <c r="AE40" s="230"/>
      <c r="AF40" s="230"/>
      <c r="AG40" s="230"/>
      <c r="AH40" s="230"/>
      <c r="AI40" s="230"/>
      <c r="AJ40" s="223"/>
      <c r="AK40" s="223"/>
      <c r="AL40" s="223"/>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c r="BP40" s="223"/>
      <c r="BQ40" s="223"/>
      <c r="BR40" s="223"/>
      <c r="BS40" s="223"/>
      <c r="BT40" s="223"/>
      <c r="BU40" s="223"/>
      <c r="BV40" s="223"/>
      <c r="BW40" s="223"/>
      <c r="BX40" s="223"/>
      <c r="BY40" s="223"/>
      <c r="BZ40" s="223"/>
      <c r="CA40" s="223"/>
      <c r="CB40" s="223"/>
      <c r="CC40" s="223"/>
      <c r="CD40" s="223"/>
      <c r="CE40" s="223"/>
      <c r="CF40" s="223"/>
      <c r="CG40" s="223"/>
      <c r="CH40" s="223"/>
      <c r="CI40" s="223"/>
      <c r="CJ40" s="223"/>
      <c r="CK40" s="223"/>
      <c r="CL40" s="223"/>
      <c r="CM40" s="223"/>
      <c r="CN40" s="223"/>
      <c r="CO40" s="223"/>
      <c r="CP40" s="223"/>
      <c r="CQ40" s="223"/>
      <c r="CR40" s="223"/>
      <c r="CS40" s="223"/>
      <c r="CT40" s="223"/>
      <c r="CU40" s="223"/>
      <c r="CV40" s="223"/>
      <c r="CW40" s="223"/>
      <c r="CX40" s="223"/>
      <c r="CY40" s="223"/>
      <c r="CZ40" s="223"/>
      <c r="DA40" s="223"/>
      <c r="DB40" s="223"/>
      <c r="DC40" s="223"/>
      <c r="DD40" s="223"/>
      <c r="DE40" s="223"/>
      <c r="DF40" s="223"/>
      <c r="DG40" s="223"/>
      <c r="DH40" s="223"/>
      <c r="DI40" s="223"/>
      <c r="DJ40" s="223"/>
      <c r="DK40" s="223"/>
      <c r="DL40" s="223"/>
      <c r="DM40" s="223"/>
      <c r="DN40" s="223"/>
      <c r="DO40" s="223"/>
      <c r="DP40" s="223"/>
      <c r="DQ40" s="223"/>
      <c r="DR40" s="223"/>
      <c r="DS40" s="223"/>
      <c r="DT40" s="223"/>
      <c r="DU40" s="223"/>
      <c r="DV40" s="223"/>
      <c r="DW40" s="223"/>
      <c r="DX40" s="223"/>
      <c r="DY40" s="223"/>
      <c r="DZ40" s="223"/>
      <c r="EA40" s="223"/>
      <c r="EB40" s="223"/>
      <c r="EC40" s="223"/>
      <c r="ED40" s="223"/>
      <c r="EE40" s="223"/>
      <c r="EF40" s="223"/>
      <c r="EG40" s="223"/>
      <c r="EH40" s="223"/>
      <c r="EI40" s="223"/>
      <c r="EJ40" s="223"/>
      <c r="EK40" s="223"/>
      <c r="EL40" s="223"/>
      <c r="EM40" s="223"/>
      <c r="EN40" s="223"/>
      <c r="EO40" s="223"/>
      <c r="EP40" s="223"/>
      <c r="EQ40" s="223"/>
      <c r="ER40" s="223"/>
      <c r="ES40" s="223"/>
      <c r="ET40" s="223"/>
      <c r="EU40" s="223"/>
      <c r="EV40" s="223"/>
      <c r="EW40" s="223"/>
      <c r="EX40" s="223"/>
      <c r="EY40" s="223"/>
      <c r="EZ40" s="223"/>
      <c r="FA40" s="223"/>
      <c r="FB40" s="223"/>
      <c r="FC40" s="223"/>
      <c r="FD40" s="223"/>
      <c r="FE40" s="223"/>
      <c r="FF40" s="223"/>
      <c r="FG40" s="223"/>
      <c r="FH40" s="223"/>
      <c r="FI40" s="223"/>
      <c r="FJ40" s="223"/>
      <c r="FK40" s="223"/>
      <c r="FL40" s="223"/>
      <c r="FM40" s="223"/>
      <c r="FN40" s="223"/>
      <c r="FO40" s="223"/>
      <c r="FP40" s="223"/>
      <c r="FQ40" s="223"/>
      <c r="FR40" s="223"/>
      <c r="FS40" s="223"/>
      <c r="FT40" s="223"/>
      <c r="FU40" s="223"/>
      <c r="FV40" s="223"/>
      <c r="FW40" s="223"/>
      <c r="FX40" s="223"/>
      <c r="FY40" s="223"/>
      <c r="FZ40" s="223"/>
      <c r="GA40" s="223"/>
      <c r="GB40" s="223"/>
      <c r="GC40" s="223"/>
      <c r="GD40" s="223"/>
      <c r="GE40" s="223"/>
      <c r="GF40" s="223"/>
      <c r="GG40" s="223"/>
      <c r="GH40" s="223"/>
      <c r="GI40" s="223"/>
      <c r="GJ40" s="223"/>
      <c r="GK40" s="223"/>
      <c r="GL40" s="223"/>
      <c r="GM40" s="223"/>
      <c r="GN40" s="223"/>
      <c r="GO40" s="223"/>
      <c r="GP40" s="223"/>
      <c r="GQ40" s="223"/>
      <c r="GR40" s="223"/>
      <c r="GS40" s="223"/>
      <c r="GT40" s="223"/>
      <c r="GU40" s="223"/>
      <c r="GV40" s="223"/>
      <c r="GW40" s="223"/>
      <c r="GX40" s="223"/>
      <c r="GY40" s="223"/>
      <c r="GZ40" s="223"/>
      <c r="HA40" s="223"/>
      <c r="HB40" s="223"/>
      <c r="HC40" s="223"/>
      <c r="HD40" s="223"/>
      <c r="HE40" s="223"/>
      <c r="HF40" s="223"/>
      <c r="HG40" s="223"/>
      <c r="HH40" s="223"/>
      <c r="HI40" s="223"/>
      <c r="HJ40" s="223"/>
      <c r="HK40" s="223"/>
      <c r="HL40" s="223"/>
      <c r="HM40" s="223"/>
      <c r="HN40" s="223"/>
      <c r="HO40" s="223"/>
      <c r="HP40" s="223"/>
      <c r="HQ40" s="223"/>
      <c r="HR40" s="223"/>
      <c r="HS40" s="223"/>
      <c r="HT40" s="223"/>
      <c r="HU40" s="223"/>
      <c r="HV40" s="223"/>
      <c r="HW40" s="223"/>
      <c r="HX40" s="223"/>
      <c r="HY40" s="223"/>
      <c r="HZ40" s="223"/>
      <c r="IA40" s="223"/>
      <c r="IB40" s="223"/>
      <c r="IC40" s="223"/>
      <c r="ID40" s="223"/>
      <c r="IE40" s="223"/>
      <c r="IF40" s="223"/>
      <c r="IG40" s="223"/>
      <c r="IH40" s="223"/>
      <c r="II40" s="223"/>
      <c r="IJ40" s="223"/>
      <c r="IK40" s="223"/>
      <c r="IL40" s="223"/>
      <c r="IM40" s="223"/>
      <c r="IN40" s="223"/>
      <c r="IO40" s="223"/>
      <c r="IP40" s="223"/>
      <c r="IQ40" s="223"/>
      <c r="IR40" s="223"/>
      <c r="IS40" s="223"/>
      <c r="IT40" s="223"/>
      <c r="IU40" s="223"/>
      <c r="IV40" s="223"/>
      <c r="IW40" s="223"/>
      <c r="IX40" s="223"/>
      <c r="IY40" s="223"/>
      <c r="IZ40" s="223"/>
      <c r="JA40" s="223"/>
      <c r="JB40" s="223"/>
      <c r="JC40" s="223"/>
      <c r="JD40" s="223"/>
      <c r="JE40" s="223"/>
      <c r="JF40" s="223"/>
      <c r="JG40" s="223"/>
      <c r="JH40" s="223"/>
      <c r="JI40" s="223"/>
      <c r="JJ40" s="223"/>
      <c r="JK40" s="223"/>
      <c r="JL40" s="223"/>
      <c r="JM40" s="223"/>
      <c r="JN40" s="223"/>
      <c r="JO40" s="223"/>
      <c r="JP40" s="223"/>
      <c r="JQ40" s="223"/>
      <c r="JR40" s="223"/>
      <c r="JS40" s="223"/>
      <c r="JT40" s="223"/>
      <c r="JU40" s="223"/>
      <c r="JV40" s="223"/>
      <c r="JW40" s="223"/>
      <c r="JX40" s="223"/>
      <c r="JY40" s="223"/>
      <c r="JZ40" s="223"/>
      <c r="KA40" s="223"/>
      <c r="KB40" s="223"/>
      <c r="KC40" s="223"/>
      <c r="KD40" s="223"/>
      <c r="KE40" s="223"/>
      <c r="KF40" s="223"/>
      <c r="KG40" s="223"/>
      <c r="KH40" s="223"/>
      <c r="KI40" s="223"/>
      <c r="KJ40" s="223"/>
      <c r="KK40" s="223"/>
      <c r="KL40" s="223"/>
      <c r="KM40" s="223"/>
      <c r="KN40" s="223"/>
      <c r="KO40" s="223"/>
      <c r="KP40" s="223"/>
      <c r="KQ40" s="223"/>
      <c r="KR40" s="223"/>
      <c r="KS40" s="223"/>
      <c r="KT40" s="223"/>
      <c r="KU40" s="223"/>
      <c r="KV40" s="223"/>
      <c r="KW40" s="223"/>
      <c r="KX40" s="223"/>
      <c r="KY40" s="223"/>
      <c r="KZ40" s="223"/>
      <c r="LA40" s="223"/>
      <c r="LB40" s="223"/>
      <c r="LC40" s="223"/>
      <c r="LD40" s="223"/>
      <c r="LE40" s="223"/>
      <c r="LF40" s="223"/>
      <c r="LG40" s="223"/>
      <c r="LH40" s="223"/>
      <c r="LI40" s="223"/>
      <c r="LJ40" s="223"/>
      <c r="LK40" s="223"/>
      <c r="LL40" s="223"/>
      <c r="LM40" s="223"/>
      <c r="LN40" s="223"/>
      <c r="LO40" s="223"/>
      <c r="LP40" s="223"/>
      <c r="LQ40" s="223"/>
      <c r="LR40" s="223"/>
      <c r="LS40" s="223"/>
      <c r="LT40" s="223"/>
      <c r="LU40" s="223"/>
      <c r="LV40" s="223"/>
      <c r="LW40" s="223"/>
      <c r="LX40" s="223"/>
      <c r="LY40" s="223"/>
      <c r="LZ40" s="223"/>
      <c r="MA40" s="223"/>
      <c r="MB40" s="223"/>
      <c r="MC40" s="223"/>
      <c r="MD40" s="223"/>
      <c r="ME40" s="223"/>
      <c r="MF40" s="223"/>
      <c r="MG40" s="223"/>
      <c r="MH40" s="223"/>
      <c r="MI40" s="223"/>
      <c r="MJ40" s="223"/>
      <c r="MK40" s="223"/>
      <c r="ML40" s="223"/>
      <c r="MM40" s="223"/>
      <c r="MN40" s="223"/>
      <c r="MO40" s="223"/>
      <c r="MP40" s="223"/>
      <c r="MQ40" s="223"/>
      <c r="MR40" s="223"/>
      <c r="MS40" s="223"/>
      <c r="MT40" s="223"/>
      <c r="MU40" s="223"/>
      <c r="MV40" s="223"/>
      <c r="MW40" s="223"/>
      <c r="MX40" s="223"/>
      <c r="MY40" s="223"/>
      <c r="MZ40" s="223"/>
      <c r="NA40" s="223"/>
      <c r="NB40" s="223"/>
      <c r="NC40" s="223"/>
      <c r="ND40" s="223"/>
      <c r="NE40" s="223"/>
      <c r="NF40" s="223"/>
      <c r="NG40" s="223"/>
      <c r="NH40" s="223"/>
      <c r="NI40" s="223"/>
      <c r="NJ40" s="223"/>
      <c r="NK40" s="223"/>
      <c r="NL40" s="223"/>
      <c r="NM40" s="223"/>
      <c r="NN40" s="223"/>
      <c r="NO40" s="223"/>
      <c r="NP40" s="223"/>
      <c r="NQ40" s="223"/>
      <c r="NR40" s="223"/>
      <c r="NS40" s="223"/>
      <c r="NT40" s="223"/>
      <c r="NU40" s="223"/>
      <c r="NV40" s="223"/>
      <c r="NW40" s="223"/>
      <c r="NX40" s="223"/>
      <c r="NY40" s="223"/>
      <c r="NZ40" s="223"/>
      <c r="OA40" s="223"/>
      <c r="OB40" s="223"/>
      <c r="OC40" s="223"/>
      <c r="OD40" s="223"/>
      <c r="OE40" s="223"/>
      <c r="OF40" s="223"/>
      <c r="OG40" s="223"/>
      <c r="OH40" s="223"/>
      <c r="OI40" s="223"/>
      <c r="OJ40" s="223"/>
      <c r="OK40" s="223"/>
      <c r="OL40" s="223"/>
      <c r="OM40" s="223"/>
      <c r="ON40" s="223"/>
      <c r="OO40" s="223"/>
      <c r="OP40" s="223"/>
      <c r="OQ40" s="223"/>
      <c r="OR40" s="223"/>
      <c r="OS40" s="223"/>
      <c r="OT40" s="223"/>
      <c r="OU40" s="223"/>
      <c r="OV40" s="223"/>
      <c r="OW40" s="223"/>
      <c r="OX40" s="223"/>
      <c r="OY40" s="223"/>
      <c r="OZ40" s="223"/>
      <c r="PA40" s="223"/>
      <c r="PB40" s="223"/>
      <c r="PC40" s="223"/>
      <c r="PD40" s="223"/>
      <c r="PE40" s="223"/>
      <c r="PF40" s="223"/>
      <c r="PG40" s="223"/>
      <c r="PH40" s="223"/>
      <c r="PI40" s="223"/>
      <c r="PJ40" s="223"/>
      <c r="PK40" s="223"/>
      <c r="PL40" s="223"/>
      <c r="PM40" s="223"/>
      <c r="PN40" s="223"/>
      <c r="PO40" s="223"/>
      <c r="PP40" s="223"/>
      <c r="PQ40" s="223"/>
      <c r="PR40" s="223"/>
      <c r="PS40" s="223"/>
      <c r="PT40" s="223"/>
      <c r="PU40" s="223"/>
      <c r="PV40" s="223"/>
      <c r="PW40" s="223"/>
      <c r="PX40" s="223"/>
      <c r="PY40" s="223"/>
      <c r="PZ40" s="223"/>
      <c r="QA40" s="223"/>
      <c r="QB40" s="223"/>
      <c r="QC40" s="223"/>
      <c r="QD40" s="223"/>
      <c r="QE40" s="223"/>
      <c r="QF40" s="223"/>
      <c r="QG40" s="223"/>
      <c r="QH40" s="223"/>
      <c r="QI40" s="223"/>
      <c r="QJ40" s="223"/>
      <c r="QK40" s="223"/>
      <c r="QL40" s="223"/>
      <c r="QM40" s="223"/>
      <c r="QN40" s="223"/>
      <c r="QO40" s="223"/>
      <c r="QP40" s="223"/>
      <c r="QQ40" s="223"/>
      <c r="QR40" s="223"/>
      <c r="QS40" s="223"/>
      <c r="QT40" s="223"/>
      <c r="QU40" s="223"/>
      <c r="QV40" s="223"/>
      <c r="QW40" s="223"/>
      <c r="QX40" s="223"/>
      <c r="QY40" s="223"/>
      <c r="QZ40" s="223"/>
      <c r="RA40" s="223"/>
      <c r="RB40" s="223"/>
      <c r="RC40" s="223"/>
      <c r="RD40" s="223"/>
      <c r="RE40" s="223"/>
      <c r="RF40" s="223"/>
      <c r="RG40" s="223"/>
      <c r="RH40" s="223"/>
      <c r="RI40" s="223"/>
      <c r="RJ40" s="223"/>
      <c r="RK40" s="223"/>
      <c r="RL40" s="223"/>
      <c r="RM40" s="223"/>
      <c r="RN40" s="223"/>
      <c r="RO40" s="223"/>
      <c r="RP40" s="223"/>
      <c r="RQ40" s="223"/>
      <c r="RR40" s="223"/>
      <c r="RS40" s="223"/>
      <c r="RT40" s="223"/>
      <c r="RU40" s="223"/>
      <c r="RV40" s="223"/>
      <c r="RW40" s="223"/>
      <c r="RX40" s="223"/>
      <c r="RY40" s="223"/>
      <c r="RZ40" s="223"/>
      <c r="SA40" s="223"/>
      <c r="SB40" s="223"/>
      <c r="SC40" s="223"/>
      <c r="SD40" s="223"/>
      <c r="SE40" s="223"/>
      <c r="SF40" s="223"/>
      <c r="SG40" s="223"/>
      <c r="SH40" s="223"/>
      <c r="SI40" s="223"/>
      <c r="SJ40" s="223"/>
      <c r="SK40" s="223"/>
      <c r="SL40" s="223"/>
      <c r="SM40" s="223"/>
      <c r="SN40" s="223"/>
      <c r="SO40" s="223"/>
      <c r="SP40" s="223"/>
      <c r="SQ40" s="223"/>
      <c r="SR40" s="223"/>
      <c r="SS40" s="223"/>
      <c r="ST40" s="223"/>
      <c r="SU40" s="223"/>
      <c r="SV40" s="223"/>
      <c r="SW40" s="223"/>
      <c r="SX40" s="223"/>
      <c r="SY40" s="223"/>
      <c r="SZ40" s="223"/>
      <c r="TA40" s="223"/>
      <c r="TB40" s="223"/>
      <c r="TC40" s="223"/>
      <c r="TD40" s="223"/>
      <c r="TE40" s="223"/>
      <c r="TF40" s="223"/>
      <c r="TG40" s="223"/>
      <c r="TH40" s="223"/>
      <c r="TI40" s="223"/>
      <c r="TJ40" s="223"/>
      <c r="TK40" s="223"/>
      <c r="TL40" s="223"/>
      <c r="TM40" s="223"/>
      <c r="TN40" s="223"/>
      <c r="TO40" s="223"/>
      <c r="TP40" s="223"/>
      <c r="TQ40" s="223"/>
      <c r="TR40" s="223"/>
      <c r="TS40" s="223"/>
      <c r="TT40" s="223"/>
      <c r="TU40" s="223"/>
      <c r="TV40" s="223"/>
      <c r="TW40" s="223"/>
      <c r="TX40" s="223"/>
      <c r="TY40" s="223"/>
      <c r="TZ40" s="223"/>
      <c r="UA40" s="223"/>
      <c r="UB40" s="223"/>
      <c r="UC40" s="223"/>
      <c r="UD40" s="223"/>
      <c r="UE40" s="223"/>
      <c r="UF40" s="223"/>
      <c r="UG40" s="223"/>
      <c r="UH40" s="223"/>
      <c r="UI40" s="223"/>
      <c r="UJ40" s="223"/>
      <c r="UK40" s="223"/>
      <c r="UL40" s="223"/>
      <c r="UM40" s="223"/>
      <c r="UN40" s="223"/>
      <c r="UO40" s="223"/>
      <c r="UP40" s="223"/>
      <c r="UQ40" s="223"/>
      <c r="UR40" s="223"/>
      <c r="US40" s="223"/>
      <c r="UT40" s="223"/>
      <c r="UU40" s="223"/>
      <c r="UV40" s="223"/>
      <c r="UW40" s="223"/>
      <c r="UX40" s="223"/>
      <c r="UY40" s="223"/>
      <c r="UZ40" s="223"/>
      <c r="VA40" s="223"/>
      <c r="VB40" s="223"/>
      <c r="VC40" s="223"/>
      <c r="VD40" s="223"/>
      <c r="VE40" s="223"/>
      <c r="VF40" s="223"/>
      <c r="VG40" s="223"/>
      <c r="VH40" s="223"/>
      <c r="VI40" s="223"/>
      <c r="VJ40" s="223"/>
      <c r="VK40" s="223"/>
      <c r="VL40" s="223"/>
      <c r="VM40" s="223"/>
      <c r="VN40" s="223"/>
      <c r="VO40" s="223"/>
      <c r="VP40" s="223"/>
      <c r="VQ40" s="223"/>
      <c r="VR40" s="223"/>
      <c r="VS40" s="223"/>
      <c r="VT40" s="223"/>
      <c r="VU40" s="223"/>
      <c r="VV40" s="223"/>
      <c r="VW40" s="223"/>
      <c r="VX40" s="223"/>
      <c r="VY40" s="223"/>
      <c r="VZ40" s="223"/>
      <c r="WA40" s="223"/>
      <c r="WB40" s="223"/>
      <c r="WC40" s="223"/>
      <c r="WD40" s="223"/>
      <c r="WE40" s="223"/>
      <c r="WF40" s="223"/>
      <c r="WG40" s="223"/>
      <c r="WH40" s="223"/>
      <c r="WI40" s="223"/>
      <c r="WJ40" s="223"/>
      <c r="WK40" s="223"/>
      <c r="WL40" s="223"/>
      <c r="WM40" s="223"/>
      <c r="WN40" s="223"/>
      <c r="WO40" s="223"/>
      <c r="WP40" s="223"/>
      <c r="WQ40" s="223"/>
      <c r="WR40" s="223"/>
      <c r="WS40" s="223"/>
      <c r="WT40" s="223"/>
      <c r="WU40" s="223"/>
      <c r="WV40" s="223"/>
      <c r="WW40" s="223"/>
      <c r="WX40" s="223"/>
      <c r="WY40" s="223"/>
      <c r="WZ40" s="223"/>
      <c r="XA40" s="223"/>
      <c r="XB40" s="223"/>
      <c r="XC40" s="223"/>
      <c r="XD40" s="223"/>
      <c r="XE40" s="223"/>
      <c r="XF40" s="223"/>
      <c r="XG40" s="223"/>
      <c r="XH40" s="223"/>
      <c r="XI40" s="223"/>
      <c r="XJ40" s="223"/>
      <c r="XK40" s="223"/>
      <c r="XL40" s="223"/>
      <c r="XM40" s="223"/>
      <c r="XN40" s="223"/>
      <c r="XO40" s="223"/>
      <c r="XP40" s="223"/>
      <c r="XQ40" s="223"/>
      <c r="XR40" s="223"/>
      <c r="XS40" s="223"/>
      <c r="XT40" s="223"/>
      <c r="XU40" s="223"/>
      <c r="XV40" s="223"/>
      <c r="XW40" s="223"/>
      <c r="XX40" s="223"/>
      <c r="XY40" s="223"/>
      <c r="XZ40" s="223"/>
      <c r="YA40" s="223"/>
      <c r="YB40" s="223"/>
      <c r="YC40" s="223"/>
      <c r="YD40" s="223"/>
      <c r="YE40" s="223"/>
      <c r="YF40" s="223"/>
      <c r="YG40" s="223"/>
      <c r="YH40" s="223"/>
      <c r="YI40" s="223"/>
      <c r="YJ40" s="223"/>
      <c r="YK40" s="223"/>
      <c r="YL40" s="223"/>
      <c r="YM40" s="223"/>
      <c r="YN40" s="223"/>
      <c r="YO40" s="223"/>
      <c r="YP40" s="223"/>
      <c r="YQ40" s="223"/>
      <c r="YR40" s="223"/>
      <c r="YS40" s="223"/>
      <c r="YT40" s="223"/>
      <c r="YU40" s="223"/>
      <c r="YV40" s="223"/>
      <c r="YW40" s="223"/>
      <c r="YX40" s="223"/>
      <c r="YY40" s="223"/>
      <c r="YZ40" s="223"/>
      <c r="ZA40" s="223"/>
      <c r="ZB40" s="223"/>
      <c r="ZC40" s="223"/>
      <c r="ZD40" s="223"/>
      <c r="ZE40" s="223"/>
      <c r="ZF40" s="223"/>
      <c r="ZG40" s="223"/>
      <c r="ZH40" s="223"/>
      <c r="ZI40" s="223"/>
      <c r="ZJ40" s="223"/>
      <c r="ZK40" s="223"/>
      <c r="ZL40" s="223"/>
      <c r="ZM40" s="223"/>
      <c r="ZN40" s="223"/>
      <c r="ZO40" s="223"/>
      <c r="ZP40" s="223"/>
      <c r="ZQ40" s="223"/>
      <c r="ZR40" s="223"/>
      <c r="ZS40" s="223"/>
      <c r="ZT40" s="223"/>
      <c r="ZU40" s="223"/>
      <c r="ZV40" s="223"/>
      <c r="ZW40" s="223"/>
      <c r="ZX40" s="223"/>
      <c r="ZY40" s="223"/>
      <c r="ZZ40" s="223"/>
      <c r="AAA40" s="223"/>
      <c r="AAB40" s="223"/>
      <c r="AAC40" s="223"/>
      <c r="AAD40" s="223"/>
      <c r="AAE40" s="223"/>
      <c r="AAF40" s="223"/>
      <c r="AAG40" s="223"/>
      <c r="AAH40" s="223"/>
      <c r="AAI40" s="223"/>
      <c r="AAJ40" s="223"/>
      <c r="AAK40" s="223"/>
      <c r="AAL40" s="223"/>
      <c r="AAM40" s="223"/>
      <c r="AAN40" s="223"/>
      <c r="AAO40" s="223"/>
      <c r="AAP40" s="223"/>
      <c r="AAQ40" s="223"/>
      <c r="AAR40" s="223"/>
      <c r="AAS40" s="223"/>
      <c r="AAT40" s="223"/>
      <c r="AAU40" s="223"/>
      <c r="AAV40" s="223"/>
      <c r="AAW40" s="223"/>
      <c r="AAX40" s="223"/>
      <c r="AAY40" s="223"/>
      <c r="AAZ40" s="223"/>
      <c r="ABA40" s="223"/>
      <c r="ABB40" s="223"/>
      <c r="ABC40" s="223"/>
      <c r="ABD40" s="223"/>
      <c r="ABE40" s="223"/>
      <c r="ABF40" s="223"/>
      <c r="ABG40" s="223"/>
      <c r="ABH40" s="223"/>
      <c r="ABI40" s="223"/>
      <c r="ABJ40" s="223"/>
      <c r="ABK40" s="223"/>
      <c r="ABL40" s="223"/>
      <c r="ABM40" s="223"/>
      <c r="ABN40" s="223"/>
      <c r="ABO40" s="223"/>
      <c r="ABP40" s="223"/>
      <c r="ABQ40" s="223"/>
      <c r="ABR40" s="223"/>
      <c r="ABS40" s="223"/>
      <c r="ABT40" s="223"/>
      <c r="ABU40" s="223"/>
      <c r="ABV40" s="223"/>
      <c r="ABW40" s="223"/>
      <c r="ABX40" s="223"/>
      <c r="ABY40" s="223"/>
      <c r="ABZ40" s="223"/>
      <c r="ACA40" s="223"/>
      <c r="ACB40" s="223"/>
      <c r="ACC40" s="223"/>
      <c r="ACD40" s="223"/>
      <c r="ACE40" s="223"/>
      <c r="ACF40" s="223"/>
      <c r="ACG40" s="223"/>
      <c r="ACH40" s="223"/>
      <c r="ACI40" s="223"/>
      <c r="ACJ40" s="223"/>
      <c r="ACK40" s="223"/>
      <c r="ACL40" s="223"/>
      <c r="ACM40" s="223"/>
      <c r="ACN40" s="223"/>
      <c r="ACO40" s="223"/>
      <c r="ACP40" s="223"/>
      <c r="ACQ40" s="223"/>
      <c r="ACR40" s="223"/>
      <c r="ACS40" s="223"/>
      <c r="ACT40" s="223"/>
      <c r="ACU40" s="223"/>
      <c r="ACV40" s="223"/>
      <c r="ACW40" s="223"/>
      <c r="ACX40" s="223"/>
      <c r="ACY40" s="223"/>
      <c r="ACZ40" s="223"/>
      <c r="ADA40" s="223"/>
      <c r="ADB40" s="223"/>
      <c r="ADC40" s="223"/>
      <c r="ADD40" s="223"/>
      <c r="ADE40" s="223"/>
      <c r="ADF40" s="223"/>
      <c r="ADG40" s="223"/>
      <c r="ADH40" s="223"/>
      <c r="ADI40" s="223"/>
      <c r="ADJ40" s="223"/>
      <c r="ADK40" s="223"/>
      <c r="ADL40" s="223"/>
      <c r="ADM40" s="223"/>
      <c r="ADN40" s="223"/>
      <c r="ADO40" s="223"/>
      <c r="ADP40" s="223"/>
      <c r="ADQ40" s="223"/>
      <c r="ADR40" s="223"/>
      <c r="ADS40" s="223"/>
      <c r="ADT40" s="223"/>
      <c r="ADU40" s="223"/>
      <c r="ADV40" s="223"/>
      <c r="ADW40" s="223"/>
      <c r="ADX40" s="223"/>
      <c r="ADY40" s="223"/>
      <c r="ADZ40" s="223"/>
      <c r="AEA40" s="223"/>
      <c r="AEB40" s="223"/>
      <c r="AEC40" s="223"/>
      <c r="AED40" s="223"/>
      <c r="AEE40" s="223"/>
      <c r="AEF40" s="223"/>
      <c r="AEG40" s="223"/>
      <c r="AEH40" s="223"/>
      <c r="AEI40" s="223"/>
      <c r="AEJ40" s="223"/>
      <c r="AEK40" s="223"/>
      <c r="AEL40" s="223"/>
      <c r="AEM40" s="223"/>
      <c r="AEN40" s="223"/>
      <c r="AEO40" s="223"/>
      <c r="AEP40" s="223"/>
      <c r="AEQ40" s="223"/>
      <c r="AER40" s="223"/>
      <c r="AES40" s="223"/>
      <c r="AET40" s="223"/>
      <c r="AEU40" s="223"/>
      <c r="AEV40" s="223"/>
      <c r="AEW40" s="223"/>
      <c r="AEX40" s="223"/>
      <c r="AEY40" s="223"/>
      <c r="AEZ40" s="223"/>
      <c r="AFA40" s="223"/>
      <c r="AFB40" s="223"/>
      <c r="AFC40" s="223"/>
      <c r="AFD40" s="223"/>
      <c r="AFE40" s="223"/>
      <c r="AFF40" s="223"/>
      <c r="AFG40" s="223"/>
      <c r="AFH40" s="223"/>
      <c r="AFI40" s="223"/>
      <c r="AFJ40" s="223"/>
      <c r="AFK40" s="223"/>
      <c r="AFL40" s="223"/>
      <c r="AFM40" s="223"/>
      <c r="AFN40" s="223"/>
      <c r="AFO40" s="223"/>
      <c r="AFP40" s="223"/>
      <c r="AFQ40" s="223"/>
      <c r="AFR40" s="223"/>
      <c r="AFS40" s="223"/>
      <c r="AFT40" s="223"/>
      <c r="AFU40" s="223"/>
      <c r="AFV40" s="223"/>
      <c r="AFW40" s="223"/>
      <c r="AFX40" s="223"/>
      <c r="AFY40" s="223"/>
      <c r="AFZ40" s="223"/>
      <c r="AGA40" s="223"/>
      <c r="AGB40" s="223"/>
      <c r="AGC40" s="223"/>
      <c r="AGD40" s="223"/>
      <c r="AGE40" s="223"/>
      <c r="AGF40" s="223"/>
      <c r="AGG40" s="223"/>
      <c r="AGH40" s="223"/>
      <c r="AGI40" s="223"/>
      <c r="AGJ40" s="223"/>
      <c r="AGK40" s="223"/>
      <c r="AGL40" s="223"/>
      <c r="AGM40" s="223"/>
      <c r="AGN40" s="223"/>
      <c r="AGO40" s="223"/>
      <c r="AGP40" s="223"/>
      <c r="AGQ40" s="223"/>
      <c r="AGR40" s="223"/>
      <c r="AGS40" s="223"/>
      <c r="AGT40" s="223"/>
      <c r="AGU40" s="223"/>
      <c r="AGV40" s="223"/>
      <c r="AGW40" s="223"/>
      <c r="AGX40" s="223"/>
      <c r="AGY40" s="223"/>
      <c r="AGZ40" s="223"/>
      <c r="AHA40" s="223"/>
      <c r="AHB40" s="223"/>
      <c r="AHC40" s="223"/>
      <c r="AHD40" s="223"/>
      <c r="AHE40" s="223"/>
      <c r="AHF40" s="223"/>
      <c r="AHG40" s="223"/>
      <c r="AHH40" s="223"/>
      <c r="AHI40" s="223"/>
      <c r="AHJ40" s="223"/>
      <c r="AHK40" s="223"/>
      <c r="AHL40" s="223"/>
      <c r="AHM40" s="223"/>
      <c r="AHN40" s="223"/>
      <c r="AHO40" s="223"/>
      <c r="AHP40" s="223"/>
      <c r="AHQ40" s="223"/>
      <c r="AHR40" s="223"/>
      <c r="AHS40" s="223"/>
      <c r="AHT40" s="223"/>
      <c r="AHU40" s="223"/>
      <c r="AHV40" s="223"/>
      <c r="AHW40" s="223"/>
      <c r="AHX40" s="223"/>
      <c r="AHY40" s="223"/>
      <c r="AHZ40" s="223"/>
      <c r="AIA40" s="223"/>
      <c r="AIB40" s="223"/>
      <c r="AIC40" s="223"/>
      <c r="AID40" s="223"/>
      <c r="AIE40" s="223"/>
      <c r="AIF40" s="223"/>
      <c r="AIG40" s="223"/>
      <c r="AIH40" s="223"/>
      <c r="AII40" s="223"/>
      <c r="AIJ40" s="223"/>
      <c r="AIK40" s="223"/>
      <c r="AIL40" s="223"/>
      <c r="AIM40" s="223"/>
      <c r="AIN40" s="223"/>
      <c r="AIO40" s="223"/>
      <c r="AIP40" s="223"/>
      <c r="AIQ40" s="223"/>
      <c r="AIR40" s="223"/>
      <c r="AIS40" s="223"/>
      <c r="AIT40" s="223"/>
      <c r="AIU40" s="223"/>
      <c r="AIV40" s="223"/>
      <c r="AIW40" s="223"/>
      <c r="AIX40" s="223"/>
      <c r="AIY40" s="223"/>
      <c r="AIZ40" s="223"/>
      <c r="AJA40" s="223"/>
      <c r="AJB40" s="223"/>
      <c r="AJC40" s="223"/>
      <c r="AJD40" s="223"/>
      <c r="AJE40" s="223"/>
      <c r="AJF40" s="223"/>
      <c r="AJG40" s="223"/>
      <c r="AJH40" s="223"/>
      <c r="AJI40" s="223"/>
      <c r="AJJ40" s="223"/>
      <c r="AJK40" s="223"/>
      <c r="AJL40" s="223"/>
      <c r="AJM40" s="223"/>
      <c r="AJN40" s="223"/>
      <c r="AJO40" s="223"/>
      <c r="AJP40" s="223"/>
      <c r="AJQ40" s="223"/>
      <c r="AJR40" s="223"/>
      <c r="AJS40" s="223"/>
      <c r="AJT40" s="223"/>
      <c r="AJU40" s="223"/>
      <c r="AJV40" s="223"/>
      <c r="AJW40" s="223"/>
      <c r="AJX40" s="223"/>
      <c r="AJY40" s="223"/>
      <c r="AJZ40" s="223"/>
      <c r="AKA40" s="223"/>
      <c r="AKB40" s="223"/>
      <c r="AKC40" s="223"/>
      <c r="AKD40" s="223"/>
      <c r="AKE40" s="223"/>
      <c r="AKF40" s="223"/>
      <c r="AKG40" s="223"/>
      <c r="AKH40" s="223"/>
      <c r="AKI40" s="223"/>
      <c r="AKJ40" s="223"/>
      <c r="AKK40" s="223"/>
      <c r="AKL40" s="223"/>
      <c r="AKM40" s="223"/>
      <c r="AKN40" s="223"/>
      <c r="AKO40" s="223"/>
      <c r="AKP40" s="223"/>
      <c r="AKQ40" s="223"/>
      <c r="AKR40" s="223"/>
      <c r="AKS40" s="223"/>
      <c r="AKT40" s="223"/>
      <c r="AKU40" s="223"/>
      <c r="AKV40" s="223"/>
      <c r="AKW40" s="223"/>
      <c r="AKX40" s="223"/>
      <c r="AKY40" s="223"/>
      <c r="AKZ40" s="223"/>
      <c r="ALA40" s="223"/>
      <c r="ALB40" s="223"/>
      <c r="ALC40" s="223"/>
      <c r="ALD40" s="223"/>
      <c r="ALE40" s="223"/>
      <c r="ALF40" s="223"/>
      <c r="ALG40" s="223"/>
      <c r="ALH40" s="223"/>
      <c r="ALI40" s="223"/>
      <c r="ALJ40" s="223"/>
      <c r="ALK40" s="223"/>
      <c r="ALL40" s="223"/>
      <c r="ALM40" s="223"/>
      <c r="ALN40" s="223"/>
      <c r="ALO40" s="223"/>
      <c r="ALP40" s="223"/>
      <c r="ALQ40" s="223"/>
      <c r="ALR40" s="223"/>
      <c r="ALS40" s="223"/>
      <c r="ALT40" s="223"/>
      <c r="ALU40" s="223"/>
      <c r="ALV40" s="223"/>
      <c r="ALW40" s="223"/>
      <c r="ALX40" s="223"/>
      <c r="ALY40" s="223"/>
      <c r="ALZ40" s="223"/>
      <c r="AMA40" s="223"/>
      <c r="AMB40" s="223"/>
      <c r="AMC40" s="223"/>
      <c r="AMD40" s="223"/>
      <c r="AME40" s="223"/>
      <c r="AMF40" s="223"/>
      <c r="AMG40" s="223"/>
      <c r="AMH40" s="223"/>
      <c r="AMI40" s="223"/>
      <c r="AMJ40" s="223"/>
      <c r="AMK40" s="223"/>
      <c r="AML40" s="223"/>
      <c r="AMM40" s="223"/>
      <c r="AMN40" s="223"/>
      <c r="AMO40" s="223"/>
      <c r="AMP40" s="223"/>
      <c r="AMQ40" s="223"/>
      <c r="AMR40" s="223"/>
      <c r="AMS40" s="223"/>
      <c r="AMT40" s="223"/>
      <c r="AMU40" s="223"/>
      <c r="AMV40" s="223"/>
      <c r="AMW40" s="223"/>
      <c r="AMX40" s="223"/>
      <c r="AMY40" s="223"/>
      <c r="AMZ40" s="223"/>
      <c r="ANA40" s="223"/>
      <c r="ANB40" s="223"/>
      <c r="ANC40" s="223"/>
      <c r="AND40" s="223"/>
      <c r="ANE40" s="223"/>
      <c r="ANF40" s="223"/>
      <c r="ANG40" s="223"/>
      <c r="ANH40" s="223"/>
      <c r="ANI40" s="223"/>
      <c r="ANJ40" s="223"/>
      <c r="ANK40" s="223"/>
      <c r="ANL40" s="223"/>
      <c r="ANM40" s="223"/>
      <c r="ANN40" s="223"/>
      <c r="ANO40" s="223"/>
      <c r="ANP40" s="223"/>
      <c r="ANQ40" s="223"/>
      <c r="ANR40" s="223"/>
      <c r="ANS40" s="223"/>
      <c r="ANT40" s="223"/>
      <c r="ANU40" s="223"/>
      <c r="ANV40" s="223"/>
      <c r="ANW40" s="223"/>
      <c r="ANX40" s="223"/>
      <c r="ANY40" s="223"/>
      <c r="ANZ40" s="223"/>
      <c r="AOA40" s="223"/>
      <c r="AOB40" s="223"/>
      <c r="AOC40" s="223"/>
      <c r="AOD40" s="223"/>
      <c r="AOE40" s="223"/>
      <c r="AOF40" s="223"/>
      <c r="AOG40" s="223"/>
      <c r="AOH40" s="223"/>
      <c r="AOI40" s="223"/>
      <c r="AOJ40" s="223"/>
      <c r="AOK40" s="223"/>
      <c r="AOL40" s="223"/>
      <c r="AOM40" s="223"/>
      <c r="AON40" s="223"/>
      <c r="AOO40" s="223"/>
      <c r="AOP40" s="223"/>
      <c r="AOQ40" s="223"/>
      <c r="AOR40" s="223"/>
      <c r="AOS40" s="223"/>
      <c r="AOT40" s="223"/>
      <c r="AOU40" s="223"/>
      <c r="AOV40" s="223"/>
      <c r="AOW40" s="223"/>
      <c r="AOX40" s="223"/>
      <c r="AOY40" s="223"/>
      <c r="AOZ40" s="223"/>
      <c r="APA40" s="223"/>
      <c r="APB40" s="223"/>
      <c r="APC40" s="223"/>
      <c r="APD40" s="223"/>
      <c r="APE40" s="223"/>
      <c r="APF40" s="223"/>
      <c r="APG40" s="223"/>
      <c r="APH40" s="223"/>
      <c r="API40" s="223"/>
      <c r="APJ40" s="223"/>
      <c r="APK40" s="223"/>
      <c r="APL40" s="223"/>
      <c r="APM40" s="223"/>
      <c r="APN40" s="223"/>
      <c r="APO40" s="223"/>
      <c r="APP40" s="223"/>
      <c r="APQ40" s="223"/>
      <c r="APR40" s="223"/>
      <c r="APS40" s="223"/>
      <c r="APT40" s="223"/>
      <c r="APU40" s="223"/>
      <c r="APV40" s="223"/>
      <c r="APW40" s="223"/>
      <c r="APX40" s="223"/>
      <c r="APY40" s="223"/>
      <c r="APZ40" s="223"/>
      <c r="AQA40" s="223"/>
      <c r="AQB40" s="223"/>
      <c r="AQC40" s="223"/>
      <c r="AQD40" s="223"/>
      <c r="AQE40" s="223"/>
      <c r="AQF40" s="223"/>
      <c r="AQG40" s="223"/>
      <c r="AQH40" s="223"/>
      <c r="AQI40" s="223"/>
      <c r="AQJ40" s="223"/>
      <c r="AQK40" s="223"/>
      <c r="AQL40" s="223"/>
      <c r="AQM40" s="223"/>
      <c r="AQN40" s="223"/>
      <c r="AQO40" s="223"/>
      <c r="AQP40" s="223"/>
      <c r="AQQ40" s="223"/>
      <c r="AQR40" s="223"/>
      <c r="AQS40" s="223"/>
      <c r="AQT40" s="223"/>
      <c r="AQU40" s="223"/>
      <c r="AQV40" s="223"/>
      <c r="AQW40" s="223"/>
      <c r="AQX40" s="223"/>
      <c r="AQY40" s="223"/>
      <c r="AQZ40" s="223"/>
      <c r="ARA40" s="223"/>
      <c r="ARB40" s="223"/>
      <c r="ARC40" s="223"/>
      <c r="ARD40" s="223"/>
      <c r="ARE40" s="223"/>
      <c r="ARF40" s="223"/>
      <c r="ARG40" s="223"/>
      <c r="ARH40" s="223"/>
      <c r="ARI40" s="223"/>
      <c r="ARJ40" s="223"/>
      <c r="ARK40" s="223"/>
      <c r="ARL40" s="223"/>
      <c r="ARM40" s="223"/>
      <c r="ARN40" s="223"/>
      <c r="ARO40" s="223"/>
      <c r="ARP40" s="223"/>
      <c r="ARQ40" s="223"/>
      <c r="ARR40" s="223"/>
      <c r="ARS40" s="223"/>
      <c r="ART40" s="223"/>
      <c r="ARU40" s="223"/>
      <c r="ARV40" s="223"/>
      <c r="ARW40" s="223"/>
      <c r="ARX40" s="223"/>
      <c r="ARY40" s="223"/>
      <c r="ARZ40" s="223"/>
      <c r="ASA40" s="223"/>
      <c r="ASB40" s="223"/>
      <c r="ASC40" s="223"/>
      <c r="ASD40" s="223"/>
      <c r="ASE40" s="223"/>
      <c r="ASF40" s="223"/>
      <c r="ASG40" s="223"/>
      <c r="ASH40" s="223"/>
      <c r="ASI40" s="223"/>
      <c r="ASJ40" s="223"/>
      <c r="ASK40" s="223"/>
      <c r="ASL40" s="223"/>
      <c r="ASM40" s="223"/>
      <c r="ASN40" s="223"/>
      <c r="ASO40" s="223"/>
      <c r="ASP40" s="223"/>
      <c r="ASQ40" s="223"/>
      <c r="ASR40" s="223"/>
      <c r="ASS40" s="223"/>
      <c r="AST40" s="223"/>
      <c r="ASU40" s="223"/>
      <c r="ASV40" s="223"/>
      <c r="ASW40" s="223"/>
      <c r="ASX40" s="223"/>
      <c r="ASY40" s="223"/>
      <c r="ASZ40" s="223"/>
      <c r="ATA40" s="223"/>
      <c r="ATB40" s="223"/>
      <c r="ATC40" s="223"/>
      <c r="ATD40" s="223"/>
      <c r="ATE40" s="223"/>
      <c r="ATF40" s="223"/>
      <c r="ATG40" s="223"/>
      <c r="ATH40" s="223"/>
      <c r="ATI40" s="223"/>
      <c r="ATJ40" s="223"/>
      <c r="ATK40" s="223"/>
      <c r="ATL40" s="223"/>
      <c r="ATM40" s="223"/>
      <c r="ATN40" s="223"/>
      <c r="ATO40" s="223"/>
      <c r="ATP40" s="223"/>
      <c r="ATQ40" s="223"/>
      <c r="ATR40" s="223"/>
      <c r="ATS40" s="223"/>
      <c r="ATT40" s="223"/>
      <c r="ATU40" s="223"/>
      <c r="ATV40" s="223"/>
      <c r="ATW40" s="223"/>
      <c r="ATX40" s="223"/>
      <c r="ATY40" s="223"/>
      <c r="ATZ40" s="223"/>
      <c r="AUA40" s="223"/>
      <c r="AUB40" s="223"/>
      <c r="AUC40" s="223"/>
      <c r="AUD40" s="223"/>
      <c r="AUE40" s="223"/>
      <c r="AUF40" s="223"/>
      <c r="AUG40" s="223"/>
      <c r="AUH40" s="223"/>
      <c r="AUI40" s="223"/>
      <c r="AUJ40" s="223"/>
      <c r="AUK40" s="223"/>
      <c r="AUL40" s="223"/>
      <c r="AUM40" s="223"/>
      <c r="AUN40" s="223"/>
      <c r="AUO40" s="223"/>
      <c r="AUP40" s="223"/>
      <c r="AUQ40" s="223"/>
      <c r="AUR40" s="223"/>
      <c r="AUS40" s="223"/>
      <c r="AUT40" s="223"/>
      <c r="AUU40" s="223"/>
      <c r="AUV40" s="223"/>
      <c r="AUW40" s="223"/>
      <c r="AUX40" s="223"/>
      <c r="AUY40" s="223"/>
      <c r="AUZ40" s="223"/>
      <c r="AVA40" s="223"/>
      <c r="AVB40" s="223"/>
      <c r="AVC40" s="223"/>
      <c r="AVD40" s="223"/>
      <c r="AVE40" s="223"/>
      <c r="AVF40" s="223"/>
      <c r="AVG40" s="223"/>
      <c r="AVH40" s="223"/>
      <c r="AVI40" s="223"/>
      <c r="AVJ40" s="223"/>
      <c r="AVK40" s="223"/>
      <c r="AVL40" s="223"/>
      <c r="AVM40" s="223"/>
      <c r="AVN40" s="223"/>
      <c r="AVO40" s="223"/>
      <c r="AVP40" s="223"/>
      <c r="AVQ40" s="223"/>
      <c r="AVR40" s="223"/>
      <c r="AVS40" s="223"/>
      <c r="AVT40" s="223"/>
      <c r="AVU40" s="223"/>
      <c r="AVV40" s="223"/>
      <c r="AVW40" s="223"/>
      <c r="AVX40" s="223"/>
      <c r="AVY40" s="223"/>
      <c r="AVZ40" s="223"/>
      <c r="AWA40" s="223"/>
      <c r="AWB40" s="223"/>
      <c r="AWC40" s="223"/>
      <c r="AWD40" s="223"/>
      <c r="AWE40" s="223"/>
      <c r="AWF40" s="223"/>
      <c r="AWG40" s="223"/>
      <c r="AWH40" s="223"/>
      <c r="AWI40" s="223"/>
      <c r="AWJ40" s="223"/>
      <c r="AWK40" s="223"/>
      <c r="AWL40" s="223"/>
      <c r="AWM40" s="223"/>
      <c r="AWN40" s="223"/>
      <c r="AWO40" s="223"/>
      <c r="AWP40" s="223"/>
      <c r="AWQ40" s="223"/>
      <c r="AWR40" s="223"/>
      <c r="AWS40" s="223"/>
      <c r="AWT40" s="223"/>
      <c r="AWU40" s="223"/>
      <c r="AWV40" s="223"/>
      <c r="AWW40" s="223"/>
      <c r="AWX40" s="223"/>
      <c r="AWY40" s="223"/>
      <c r="AWZ40" s="223"/>
      <c r="AXA40" s="223"/>
      <c r="AXB40" s="223"/>
      <c r="AXC40" s="223"/>
      <c r="AXD40" s="223"/>
      <c r="AXE40" s="223"/>
      <c r="AXF40" s="223"/>
      <c r="AXG40" s="223"/>
      <c r="AXH40" s="223"/>
      <c r="AXI40" s="223"/>
      <c r="AXJ40" s="223"/>
      <c r="AXK40" s="223"/>
      <c r="AXL40" s="223"/>
      <c r="AXM40" s="223"/>
      <c r="AXN40" s="223"/>
      <c r="AXO40" s="223"/>
      <c r="AXP40" s="223"/>
      <c r="AXQ40" s="223"/>
      <c r="AXR40" s="223"/>
      <c r="AXS40" s="223"/>
      <c r="AXT40" s="223"/>
      <c r="AXU40" s="223"/>
      <c r="AXV40" s="223"/>
      <c r="AXW40" s="223"/>
      <c r="AXX40" s="223"/>
      <c r="AXY40" s="223"/>
      <c r="AXZ40" s="223"/>
      <c r="AYA40" s="223"/>
      <c r="AYB40" s="223"/>
      <c r="AYC40" s="223"/>
      <c r="AYD40" s="223"/>
      <c r="AYE40" s="223"/>
      <c r="AYF40" s="223"/>
      <c r="AYG40" s="223"/>
      <c r="AYH40" s="223"/>
      <c r="AYI40" s="223"/>
      <c r="AYJ40" s="223"/>
      <c r="AYK40" s="223"/>
      <c r="AYL40" s="223"/>
      <c r="AYM40" s="223"/>
      <c r="AYN40" s="223"/>
      <c r="AYO40" s="223"/>
      <c r="AYP40" s="223"/>
      <c r="AYQ40" s="223"/>
      <c r="AYR40" s="223"/>
      <c r="AYS40" s="223"/>
      <c r="AYT40" s="223"/>
      <c r="AYU40" s="223"/>
      <c r="AYV40" s="223"/>
      <c r="AYW40" s="223"/>
      <c r="AYX40" s="223"/>
      <c r="AYY40" s="223"/>
      <c r="AYZ40" s="223"/>
      <c r="AZA40" s="223"/>
      <c r="AZB40" s="223"/>
      <c r="AZC40" s="223"/>
      <c r="AZD40" s="223"/>
      <c r="AZE40" s="223"/>
      <c r="AZF40" s="223"/>
      <c r="AZG40" s="223"/>
      <c r="AZH40" s="223"/>
      <c r="AZI40" s="223"/>
      <c r="AZJ40" s="223"/>
      <c r="AZK40" s="223"/>
      <c r="AZL40" s="223"/>
      <c r="AZM40" s="223"/>
      <c r="AZN40" s="223"/>
      <c r="AZO40" s="223"/>
      <c r="AZP40" s="223"/>
      <c r="AZQ40" s="223"/>
      <c r="AZR40" s="223"/>
      <c r="AZS40" s="223"/>
      <c r="AZT40" s="223"/>
      <c r="AZU40" s="223"/>
      <c r="AZV40" s="223"/>
      <c r="AZW40" s="223"/>
      <c r="AZX40" s="223"/>
      <c r="AZY40" s="223"/>
      <c r="AZZ40" s="223"/>
      <c r="BAA40" s="223"/>
      <c r="BAB40" s="223"/>
      <c r="BAC40" s="223"/>
      <c r="BAD40" s="223"/>
      <c r="BAE40" s="223"/>
      <c r="BAF40" s="223"/>
      <c r="BAG40" s="223"/>
      <c r="BAH40" s="223"/>
      <c r="BAI40" s="223"/>
      <c r="BAJ40" s="223"/>
      <c r="BAK40" s="223"/>
      <c r="BAL40" s="223"/>
      <c r="BAM40" s="223"/>
      <c r="BAN40" s="223"/>
      <c r="BAO40" s="223"/>
      <c r="BAP40" s="223"/>
      <c r="BAQ40" s="223"/>
      <c r="BAR40" s="223"/>
      <c r="BAS40" s="223"/>
      <c r="BAT40" s="223"/>
      <c r="BAU40" s="223"/>
      <c r="BAV40" s="223"/>
      <c r="BAW40" s="223"/>
      <c r="BAX40" s="223"/>
      <c r="BAY40" s="223"/>
      <c r="BAZ40" s="223"/>
      <c r="BBA40" s="223"/>
      <c r="BBB40" s="223"/>
      <c r="BBC40" s="223"/>
      <c r="BBD40" s="223"/>
      <c r="BBE40" s="223"/>
      <c r="BBF40" s="223"/>
      <c r="BBG40" s="223"/>
      <c r="BBH40" s="223"/>
      <c r="BBI40" s="223"/>
      <c r="BBJ40" s="223"/>
      <c r="BBK40" s="223"/>
      <c r="BBL40" s="223"/>
      <c r="BBM40" s="223"/>
      <c r="BBN40" s="223"/>
      <c r="BBO40" s="223"/>
      <c r="BBP40" s="223"/>
      <c r="BBQ40" s="223"/>
      <c r="BBR40" s="223"/>
      <c r="BBS40" s="223"/>
      <c r="BBT40" s="223"/>
      <c r="BBU40" s="223"/>
      <c r="BBV40" s="223"/>
      <c r="BBW40" s="223"/>
      <c r="BBX40" s="223"/>
      <c r="BBY40" s="223"/>
      <c r="BBZ40" s="223"/>
      <c r="BCA40" s="223"/>
      <c r="BCB40" s="223"/>
      <c r="BCC40" s="223"/>
      <c r="BCD40" s="223"/>
      <c r="BCE40" s="223"/>
      <c r="BCF40" s="223"/>
      <c r="BCG40" s="223"/>
      <c r="BCH40" s="223"/>
      <c r="BCI40" s="223"/>
      <c r="BCJ40" s="223"/>
      <c r="BCK40" s="223"/>
      <c r="BCL40" s="223"/>
      <c r="BCM40" s="223"/>
      <c r="BCN40" s="223"/>
      <c r="BCO40" s="223"/>
      <c r="BCP40" s="223"/>
      <c r="BCQ40" s="223"/>
      <c r="BCR40" s="223"/>
      <c r="BCS40" s="223"/>
      <c r="BCT40" s="223"/>
      <c r="BCU40" s="223"/>
      <c r="BCV40" s="223"/>
      <c r="BCW40" s="223"/>
      <c r="BCX40" s="223"/>
      <c r="BCY40" s="223"/>
      <c r="BCZ40" s="223"/>
      <c r="BDA40" s="223"/>
      <c r="BDB40" s="223"/>
      <c r="BDC40" s="223"/>
      <c r="BDD40" s="223"/>
      <c r="BDE40" s="223"/>
      <c r="BDF40" s="223"/>
      <c r="BDG40" s="223"/>
      <c r="BDH40" s="223"/>
      <c r="BDI40" s="223"/>
      <c r="BDJ40" s="223"/>
      <c r="BDK40" s="223"/>
      <c r="BDL40" s="223"/>
      <c r="BDM40" s="223"/>
      <c r="BDN40" s="223"/>
      <c r="BDO40" s="223"/>
      <c r="BDP40" s="223"/>
      <c r="BDQ40" s="223"/>
      <c r="BDR40" s="223"/>
      <c r="BDS40" s="223"/>
      <c r="BDT40" s="223"/>
      <c r="BDU40" s="223"/>
      <c r="BDV40" s="223"/>
      <c r="BDW40" s="223"/>
      <c r="BDX40" s="223"/>
      <c r="BDY40" s="223"/>
      <c r="BDZ40" s="223"/>
      <c r="BEA40" s="223"/>
      <c r="BEB40" s="223"/>
      <c r="BEC40" s="223"/>
      <c r="BED40" s="223"/>
      <c r="BEE40" s="223"/>
      <c r="BEF40" s="223"/>
      <c r="BEG40" s="223"/>
      <c r="BEH40" s="223"/>
      <c r="BEI40" s="223"/>
      <c r="BEJ40" s="223"/>
      <c r="BEK40" s="223"/>
      <c r="BEL40" s="223"/>
      <c r="BEM40" s="223"/>
      <c r="BEN40" s="223"/>
      <c r="BEO40" s="223"/>
      <c r="BEP40" s="223"/>
      <c r="BEQ40" s="223"/>
      <c r="BER40" s="223"/>
      <c r="BES40" s="223"/>
      <c r="BET40" s="223"/>
      <c r="BEU40" s="223"/>
      <c r="BEV40" s="223"/>
      <c r="BEW40" s="223"/>
      <c r="BEX40" s="223"/>
      <c r="BEY40" s="223"/>
      <c r="BEZ40" s="223"/>
      <c r="BFA40" s="223"/>
      <c r="BFB40" s="223"/>
      <c r="BFC40" s="223"/>
      <c r="BFD40" s="223"/>
      <c r="BFE40" s="223"/>
      <c r="BFF40" s="223"/>
      <c r="BFG40" s="223"/>
      <c r="BFH40" s="223"/>
      <c r="BFI40" s="223"/>
      <c r="BFJ40" s="223"/>
      <c r="BFK40" s="223"/>
      <c r="BFL40" s="223"/>
      <c r="BFM40" s="223"/>
      <c r="BFN40" s="223"/>
      <c r="BFO40" s="223"/>
      <c r="BFP40" s="223"/>
      <c r="BFQ40" s="223"/>
      <c r="BFR40" s="223"/>
      <c r="BFS40" s="223"/>
      <c r="BFT40" s="223"/>
      <c r="BFU40" s="223"/>
      <c r="BFV40" s="223"/>
      <c r="BFW40" s="223"/>
      <c r="BFX40" s="223"/>
      <c r="BFY40" s="223"/>
      <c r="BFZ40" s="223"/>
      <c r="BGA40" s="223"/>
      <c r="BGB40" s="223"/>
      <c r="BGC40" s="223"/>
      <c r="BGD40" s="223"/>
      <c r="BGE40" s="223"/>
      <c r="BGF40" s="223"/>
      <c r="BGG40" s="223"/>
      <c r="BGH40" s="223"/>
      <c r="BGI40" s="223"/>
      <c r="BGJ40" s="223"/>
      <c r="BGK40" s="223"/>
      <c r="BGL40" s="223"/>
      <c r="BGM40" s="223"/>
      <c r="BGN40" s="223"/>
      <c r="BGO40" s="223"/>
      <c r="BGP40" s="223"/>
      <c r="BGQ40" s="223"/>
      <c r="BGR40" s="223"/>
      <c r="BGS40" s="223"/>
      <c r="BGT40" s="223"/>
      <c r="BGU40" s="223"/>
      <c r="BGV40" s="223"/>
      <c r="BGW40" s="223"/>
      <c r="BGX40" s="223"/>
      <c r="BGY40" s="223"/>
      <c r="BGZ40" s="223"/>
      <c r="BHA40" s="223"/>
      <c r="BHB40" s="223"/>
      <c r="BHC40" s="223"/>
      <c r="BHD40" s="223"/>
      <c r="BHE40" s="223"/>
      <c r="BHF40" s="223"/>
      <c r="BHG40" s="223"/>
      <c r="BHH40" s="223"/>
      <c r="BHI40" s="223"/>
      <c r="BHJ40" s="223"/>
      <c r="BHK40" s="223"/>
      <c r="BHL40" s="223"/>
      <c r="BHM40" s="223"/>
      <c r="BHN40" s="223"/>
      <c r="BHO40" s="223"/>
      <c r="BHP40" s="223"/>
      <c r="BHQ40" s="223"/>
      <c r="BHR40" s="223"/>
      <c r="BHS40" s="223"/>
      <c r="BHT40" s="223"/>
      <c r="BHU40" s="223"/>
      <c r="BHV40" s="223"/>
      <c r="BHW40" s="223"/>
      <c r="BHX40" s="223"/>
      <c r="BHY40" s="223"/>
      <c r="BHZ40" s="223"/>
      <c r="BIA40" s="223"/>
      <c r="BIB40" s="223"/>
      <c r="BIC40" s="223"/>
      <c r="BID40" s="223"/>
      <c r="BIE40" s="223"/>
      <c r="BIF40" s="223"/>
      <c r="BIG40" s="223"/>
      <c r="BIH40" s="223"/>
      <c r="BII40" s="223"/>
      <c r="BIJ40" s="223"/>
      <c r="BIK40" s="223"/>
      <c r="BIL40" s="223"/>
      <c r="BIM40" s="223"/>
      <c r="BIN40" s="223"/>
      <c r="BIO40" s="223"/>
      <c r="BIP40" s="223"/>
      <c r="BIQ40" s="223"/>
      <c r="BIR40" s="223"/>
      <c r="BIS40" s="223"/>
      <c r="BIT40" s="223"/>
      <c r="BIU40" s="223"/>
      <c r="BIV40" s="223"/>
      <c r="BIW40" s="223"/>
      <c r="BIX40" s="223"/>
      <c r="BIY40" s="223"/>
      <c r="BIZ40" s="223"/>
      <c r="BJA40" s="223"/>
      <c r="BJB40" s="223"/>
      <c r="BJC40" s="223"/>
      <c r="BJD40" s="223"/>
      <c r="BJE40" s="223"/>
      <c r="BJF40" s="223"/>
      <c r="BJG40" s="223"/>
      <c r="BJH40" s="223"/>
      <c r="BJI40" s="223"/>
      <c r="BJJ40" s="223"/>
      <c r="BJK40" s="223"/>
      <c r="BJL40" s="223"/>
      <c r="BJM40" s="223"/>
      <c r="BJN40" s="223"/>
      <c r="BJO40" s="223"/>
      <c r="BJP40" s="223"/>
      <c r="BJQ40" s="223"/>
      <c r="BJR40" s="223"/>
      <c r="BJS40" s="223"/>
      <c r="BJT40" s="223"/>
      <c r="BJU40" s="223"/>
      <c r="BJV40" s="223"/>
      <c r="BJW40" s="223"/>
      <c r="BJX40" s="223"/>
      <c r="BJY40" s="223"/>
      <c r="BJZ40" s="223"/>
      <c r="BKA40" s="223"/>
      <c r="BKB40" s="223"/>
      <c r="BKC40" s="223"/>
      <c r="BKD40" s="223"/>
      <c r="BKE40" s="223"/>
      <c r="BKF40" s="223"/>
      <c r="BKG40" s="223"/>
      <c r="BKH40" s="223"/>
      <c r="BKI40" s="223"/>
      <c r="BKJ40" s="223"/>
      <c r="BKK40" s="223"/>
      <c r="BKL40" s="223"/>
      <c r="BKM40" s="223"/>
      <c r="BKN40" s="223"/>
      <c r="BKO40" s="223"/>
      <c r="BKP40" s="223"/>
      <c r="BKQ40" s="223"/>
      <c r="BKR40" s="223"/>
      <c r="BKS40" s="223"/>
      <c r="BKT40" s="223"/>
      <c r="BKU40" s="223"/>
      <c r="BKV40" s="223"/>
      <c r="BKW40" s="223"/>
      <c r="BKX40" s="223"/>
      <c r="BKY40" s="223"/>
      <c r="BKZ40" s="223"/>
      <c r="BLA40" s="223"/>
      <c r="BLB40" s="223"/>
      <c r="BLC40" s="223"/>
      <c r="BLD40" s="223"/>
      <c r="BLE40" s="223"/>
      <c r="BLF40" s="223"/>
      <c r="BLG40" s="223"/>
      <c r="BLH40" s="223"/>
      <c r="BLI40" s="223"/>
      <c r="BLJ40" s="223"/>
      <c r="BLK40" s="223"/>
      <c r="BLL40" s="223"/>
      <c r="BLM40" s="223"/>
      <c r="BLN40" s="223"/>
      <c r="BLO40" s="223"/>
      <c r="BLP40" s="223"/>
      <c r="BLQ40" s="223"/>
      <c r="BLR40" s="223"/>
      <c r="BLS40" s="223"/>
      <c r="BLT40" s="223"/>
      <c r="BLU40" s="223"/>
      <c r="BLV40" s="223"/>
      <c r="BLW40" s="223"/>
      <c r="BLX40" s="223"/>
      <c r="BLY40" s="223"/>
      <c r="BLZ40" s="223"/>
      <c r="BMA40" s="223"/>
      <c r="BMB40" s="223"/>
      <c r="BMC40" s="223"/>
      <c r="BMD40" s="223"/>
      <c r="BME40" s="223"/>
      <c r="BMF40" s="223"/>
      <c r="BMG40" s="223"/>
      <c r="BMH40" s="223"/>
      <c r="BMI40" s="223"/>
      <c r="BMJ40" s="223"/>
      <c r="BMK40" s="223"/>
      <c r="BML40" s="223"/>
      <c r="BMM40" s="223"/>
      <c r="BMN40" s="223"/>
      <c r="BMO40" s="223"/>
      <c r="BMP40" s="223"/>
      <c r="BMQ40" s="223"/>
      <c r="BMR40" s="223"/>
      <c r="BMS40" s="223"/>
      <c r="BMT40" s="223"/>
      <c r="BMU40" s="223"/>
      <c r="BMV40" s="223"/>
      <c r="BMW40" s="223"/>
      <c r="BMX40" s="223"/>
      <c r="BMY40" s="223"/>
      <c r="BMZ40" s="223"/>
      <c r="BNA40" s="223"/>
      <c r="BNB40" s="223"/>
      <c r="BNC40" s="223"/>
      <c r="BND40" s="223"/>
      <c r="BNE40" s="223"/>
      <c r="BNF40" s="223"/>
      <c r="BNG40" s="223"/>
      <c r="BNH40" s="223"/>
      <c r="BNI40" s="223"/>
      <c r="BNJ40" s="223"/>
      <c r="BNK40" s="223"/>
      <c r="BNL40" s="223"/>
      <c r="BNM40" s="223"/>
      <c r="BNN40" s="223"/>
      <c r="BNO40" s="223"/>
      <c r="BNP40" s="223"/>
      <c r="BNQ40" s="223"/>
      <c r="BNR40" s="223"/>
      <c r="BNS40" s="223"/>
      <c r="BNT40" s="223"/>
      <c r="BNU40" s="223"/>
      <c r="BNV40" s="223"/>
      <c r="BNW40" s="223"/>
      <c r="BNX40" s="223"/>
      <c r="BNY40" s="223"/>
      <c r="BNZ40" s="223"/>
      <c r="BOA40" s="223"/>
      <c r="BOB40" s="223"/>
      <c r="BOC40" s="223"/>
      <c r="BOD40" s="223"/>
      <c r="BOE40" s="223"/>
      <c r="BOF40" s="223"/>
      <c r="BOG40" s="223"/>
      <c r="BOH40" s="223"/>
      <c r="BOI40" s="223"/>
      <c r="BOJ40" s="223"/>
      <c r="BOK40" s="223"/>
      <c r="BOL40" s="223"/>
      <c r="BOM40" s="223"/>
      <c r="BON40" s="223"/>
      <c r="BOO40" s="223"/>
      <c r="BOP40" s="223"/>
      <c r="BOQ40" s="223"/>
      <c r="BOR40" s="223"/>
      <c r="BOS40" s="223"/>
      <c r="BOT40" s="223"/>
      <c r="BOU40" s="223"/>
      <c r="BOV40" s="223"/>
      <c r="BOW40" s="223"/>
      <c r="BOX40" s="223"/>
      <c r="BOY40" s="223"/>
      <c r="BOZ40" s="223"/>
      <c r="BPA40" s="223"/>
      <c r="BPB40" s="223"/>
      <c r="BPC40" s="223"/>
      <c r="BPD40" s="223"/>
      <c r="BPE40" s="223"/>
      <c r="BPF40" s="223"/>
      <c r="BPG40" s="223"/>
      <c r="BPH40" s="223"/>
      <c r="BPI40" s="223"/>
      <c r="BPJ40" s="223"/>
      <c r="BPK40" s="223"/>
      <c r="BPL40" s="223"/>
      <c r="BPM40" s="223"/>
      <c r="BPN40" s="223"/>
      <c r="BPO40" s="223"/>
      <c r="BPP40" s="223"/>
      <c r="BPQ40" s="223"/>
      <c r="BPR40" s="223"/>
      <c r="BPS40" s="223"/>
      <c r="BPT40" s="223"/>
      <c r="BPU40" s="223"/>
      <c r="BPV40" s="223"/>
      <c r="BPW40" s="223"/>
      <c r="BPX40" s="223"/>
      <c r="BPY40" s="223"/>
      <c r="BPZ40" s="223"/>
      <c r="BQA40" s="223"/>
      <c r="BQB40" s="223"/>
      <c r="BQC40" s="223"/>
      <c r="BQD40" s="223"/>
      <c r="BQE40" s="223"/>
      <c r="BQF40" s="223"/>
      <c r="BQG40" s="223"/>
      <c r="BQH40" s="223"/>
      <c r="BQI40" s="223"/>
      <c r="BQJ40" s="223"/>
      <c r="BQK40" s="223"/>
      <c r="BQL40" s="223"/>
      <c r="BQM40" s="223"/>
      <c r="BQN40" s="223"/>
      <c r="BQO40" s="223"/>
      <c r="BQP40" s="223"/>
      <c r="BQQ40" s="223"/>
      <c r="BQR40" s="223"/>
      <c r="BQS40" s="223"/>
      <c r="BQT40" s="223"/>
      <c r="BQU40" s="223"/>
      <c r="BQV40" s="223"/>
      <c r="BQW40" s="223"/>
      <c r="BQX40" s="223"/>
      <c r="BQY40" s="223"/>
      <c r="BQZ40" s="223"/>
      <c r="BRA40" s="223"/>
      <c r="BRB40" s="223"/>
      <c r="BRC40" s="223"/>
      <c r="BRD40" s="223"/>
      <c r="BRE40" s="223"/>
      <c r="BRF40" s="223"/>
      <c r="BRG40" s="223"/>
      <c r="BRH40" s="223"/>
      <c r="BRI40" s="223"/>
      <c r="BRJ40" s="223"/>
      <c r="BRK40" s="223"/>
      <c r="BRL40" s="223"/>
      <c r="BRM40" s="223"/>
      <c r="BRN40" s="223"/>
      <c r="BRO40" s="223"/>
      <c r="BRP40" s="223"/>
      <c r="BRQ40" s="223"/>
      <c r="BRR40" s="223"/>
      <c r="BRS40" s="223"/>
      <c r="BRT40" s="223"/>
      <c r="BRU40" s="223"/>
      <c r="BRV40" s="223"/>
      <c r="BRW40" s="223"/>
      <c r="BRX40" s="223"/>
      <c r="BRY40" s="223"/>
      <c r="BRZ40" s="223"/>
      <c r="BSA40" s="223"/>
      <c r="BSB40" s="223"/>
      <c r="BSC40" s="223"/>
      <c r="BSD40" s="223"/>
      <c r="BSE40" s="223"/>
      <c r="BSF40" s="223"/>
      <c r="BSG40" s="223"/>
      <c r="BSH40" s="223"/>
      <c r="BSI40" s="223"/>
      <c r="BSJ40" s="223"/>
      <c r="BSK40" s="223"/>
      <c r="BSL40" s="223"/>
      <c r="BSM40" s="223"/>
      <c r="BSN40" s="223"/>
      <c r="BSO40" s="223"/>
      <c r="BSP40" s="223"/>
      <c r="BSQ40" s="223"/>
      <c r="BSR40" s="223"/>
      <c r="BSS40" s="223"/>
      <c r="BST40" s="223"/>
      <c r="BSU40" s="223"/>
      <c r="BSV40" s="223"/>
      <c r="BSW40" s="223"/>
      <c r="BSX40" s="223"/>
      <c r="BSY40" s="223"/>
      <c r="BSZ40" s="223"/>
      <c r="BTA40" s="223"/>
      <c r="BTB40" s="223"/>
      <c r="BTC40" s="223"/>
      <c r="BTD40" s="223"/>
      <c r="BTE40" s="223"/>
      <c r="BTF40" s="223"/>
      <c r="BTG40" s="223"/>
      <c r="BTH40" s="223"/>
      <c r="BTI40" s="223"/>
      <c r="BTJ40" s="223"/>
      <c r="BTK40" s="223"/>
      <c r="BTL40" s="223"/>
      <c r="BTM40" s="223"/>
      <c r="BTN40" s="223"/>
      <c r="BTO40" s="223"/>
      <c r="BTP40" s="223"/>
      <c r="BTQ40" s="223"/>
      <c r="BTR40" s="223"/>
      <c r="BTS40" s="223"/>
      <c r="BTT40" s="223"/>
      <c r="BTU40" s="223"/>
      <c r="BTV40" s="223"/>
      <c r="BTW40" s="223"/>
      <c r="BTX40" s="223"/>
      <c r="BTY40" s="223"/>
      <c r="BTZ40" s="223"/>
      <c r="BUA40" s="223"/>
      <c r="BUB40" s="223"/>
      <c r="BUC40" s="223"/>
      <c r="BUD40" s="223"/>
      <c r="BUE40" s="223"/>
      <c r="BUF40" s="223"/>
      <c r="BUG40" s="223"/>
      <c r="BUH40" s="223"/>
      <c r="BUI40" s="223"/>
      <c r="BUJ40" s="223"/>
      <c r="BUK40" s="223"/>
      <c r="BUL40" s="223"/>
      <c r="BUM40" s="223"/>
      <c r="BUN40" s="223"/>
      <c r="BUO40" s="223"/>
      <c r="BUP40" s="223"/>
      <c r="BUQ40" s="223"/>
      <c r="BUR40" s="223"/>
      <c r="BUS40" s="223"/>
      <c r="BUT40" s="223"/>
      <c r="BUU40" s="223"/>
      <c r="BUV40" s="223"/>
      <c r="BUW40" s="223"/>
      <c r="BUX40" s="223"/>
      <c r="BUY40" s="223"/>
      <c r="BUZ40" s="223"/>
      <c r="BVA40" s="223"/>
      <c r="BVB40" s="223"/>
      <c r="BVC40" s="223"/>
      <c r="BVD40" s="223"/>
      <c r="BVE40" s="223"/>
      <c r="BVF40" s="223"/>
      <c r="BVG40" s="223"/>
      <c r="BVH40" s="223"/>
      <c r="BVI40" s="223"/>
      <c r="BVJ40" s="223"/>
      <c r="BVK40" s="223"/>
      <c r="BVL40" s="223"/>
      <c r="BVM40" s="223"/>
      <c r="BVN40" s="223"/>
      <c r="BVO40" s="223"/>
      <c r="BVP40" s="223"/>
      <c r="BVQ40" s="223"/>
      <c r="BVR40" s="223"/>
      <c r="BVS40" s="223"/>
      <c r="BVT40" s="223"/>
      <c r="BVU40" s="223"/>
      <c r="BVV40" s="223"/>
      <c r="BVW40" s="223"/>
      <c r="BVX40" s="223"/>
      <c r="BVY40" s="223"/>
      <c r="BVZ40" s="223"/>
      <c r="BWA40" s="223"/>
      <c r="BWB40" s="223"/>
      <c r="BWC40" s="223"/>
      <c r="BWD40" s="223"/>
      <c r="BWE40" s="223"/>
      <c r="BWF40" s="223"/>
      <c r="BWG40" s="223"/>
      <c r="BWH40" s="223"/>
      <c r="BWI40" s="223"/>
      <c r="BWJ40" s="223"/>
      <c r="BWK40" s="223"/>
      <c r="BWL40" s="223"/>
      <c r="BWM40" s="223"/>
      <c r="BWN40" s="223"/>
      <c r="BWO40" s="223"/>
      <c r="BWP40" s="223"/>
      <c r="BWQ40" s="223"/>
      <c r="BWR40" s="223"/>
      <c r="BWS40" s="223"/>
      <c r="BWT40" s="223"/>
      <c r="BWU40" s="223"/>
      <c r="BWV40" s="223"/>
      <c r="BWW40" s="223"/>
      <c r="BWX40" s="223"/>
      <c r="BWY40" s="223"/>
      <c r="BWZ40" s="223"/>
      <c r="BXA40" s="223"/>
      <c r="BXB40" s="223"/>
      <c r="BXC40" s="223"/>
      <c r="BXD40" s="223"/>
      <c r="BXE40" s="223"/>
      <c r="BXF40" s="223"/>
      <c r="BXG40" s="223"/>
      <c r="BXH40" s="223"/>
      <c r="BXI40" s="223"/>
      <c r="BXJ40" s="223"/>
      <c r="BXK40" s="223"/>
      <c r="BXL40" s="223"/>
      <c r="BXM40" s="223"/>
      <c r="BXN40" s="223"/>
      <c r="BXO40" s="223"/>
      <c r="BXP40" s="223"/>
      <c r="BXQ40" s="223"/>
      <c r="BXR40" s="223"/>
      <c r="BXS40" s="223"/>
      <c r="BXT40" s="223"/>
      <c r="BXU40" s="223"/>
      <c r="BXV40" s="223"/>
      <c r="BXW40" s="223"/>
      <c r="BXX40" s="223"/>
      <c r="BXY40" s="223"/>
      <c r="BXZ40" s="223"/>
      <c r="BYA40" s="223"/>
      <c r="BYB40" s="223"/>
      <c r="BYC40" s="223"/>
      <c r="BYD40" s="223"/>
      <c r="BYE40" s="223"/>
      <c r="BYF40" s="223"/>
      <c r="BYG40" s="223"/>
      <c r="BYH40" s="223"/>
      <c r="BYI40" s="223"/>
      <c r="BYJ40" s="223"/>
      <c r="BYK40" s="223"/>
      <c r="BYL40" s="223"/>
      <c r="BYM40" s="223"/>
      <c r="BYN40" s="223"/>
      <c r="BYO40" s="223"/>
      <c r="BYP40" s="223"/>
      <c r="BYQ40" s="223"/>
      <c r="BYR40" s="223"/>
      <c r="BYS40" s="223"/>
      <c r="BYT40" s="223"/>
      <c r="BYU40" s="223"/>
      <c r="BYV40" s="223"/>
      <c r="BYW40" s="223"/>
      <c r="BYX40" s="223"/>
      <c r="BYY40" s="223"/>
      <c r="BYZ40" s="223"/>
      <c r="BZA40" s="223"/>
      <c r="BZB40" s="223"/>
      <c r="BZC40" s="223"/>
      <c r="BZD40" s="223"/>
      <c r="BZE40" s="223"/>
      <c r="BZF40" s="223"/>
      <c r="BZG40" s="223"/>
      <c r="BZH40" s="223"/>
      <c r="BZI40" s="223"/>
      <c r="BZJ40" s="223"/>
      <c r="BZK40" s="223"/>
      <c r="BZL40" s="223"/>
      <c r="BZM40" s="223"/>
      <c r="BZN40" s="223"/>
      <c r="BZO40" s="223"/>
      <c r="BZP40" s="223"/>
      <c r="BZQ40" s="223"/>
      <c r="BZR40" s="223"/>
      <c r="BZS40" s="223"/>
      <c r="BZT40" s="223"/>
      <c r="BZU40" s="223"/>
      <c r="BZV40" s="223"/>
      <c r="BZW40" s="223"/>
      <c r="BZX40" s="223"/>
      <c r="BZY40" s="223"/>
      <c r="BZZ40" s="223"/>
      <c r="CAA40" s="223"/>
      <c r="CAB40" s="223"/>
      <c r="CAC40" s="223"/>
      <c r="CAD40" s="223"/>
      <c r="CAE40" s="223"/>
      <c r="CAF40" s="223"/>
      <c r="CAG40" s="223"/>
      <c r="CAH40" s="223"/>
      <c r="CAI40" s="223"/>
      <c r="CAJ40" s="223"/>
      <c r="CAK40" s="223"/>
      <c r="CAL40" s="223"/>
      <c r="CAM40" s="223"/>
      <c r="CAN40" s="223"/>
      <c r="CAO40" s="223"/>
      <c r="CAP40" s="223"/>
      <c r="CAQ40" s="223"/>
      <c r="CAR40" s="223"/>
      <c r="CAS40" s="223"/>
      <c r="CAT40" s="223"/>
      <c r="CAU40" s="223"/>
      <c r="CAV40" s="223"/>
      <c r="CAW40" s="223"/>
      <c r="CAX40" s="223"/>
      <c r="CAY40" s="223"/>
      <c r="CAZ40" s="223"/>
      <c r="CBA40" s="223"/>
      <c r="CBB40" s="223"/>
      <c r="CBC40" s="223"/>
      <c r="CBD40" s="223"/>
      <c r="CBE40" s="223"/>
      <c r="CBF40" s="223"/>
      <c r="CBG40" s="223"/>
      <c r="CBH40" s="223"/>
      <c r="CBI40" s="223"/>
      <c r="CBJ40" s="223"/>
      <c r="CBK40" s="223"/>
      <c r="CBL40" s="223"/>
      <c r="CBM40" s="223"/>
      <c r="CBN40" s="223"/>
      <c r="CBO40" s="223"/>
      <c r="CBP40" s="223"/>
      <c r="CBQ40" s="223"/>
      <c r="CBR40" s="223"/>
      <c r="CBS40" s="223"/>
      <c r="CBT40" s="223"/>
      <c r="CBU40" s="223"/>
      <c r="CBV40" s="223"/>
      <c r="CBW40" s="223"/>
      <c r="CBX40" s="223"/>
      <c r="CBY40" s="223"/>
      <c r="CBZ40" s="223"/>
      <c r="CCA40" s="223"/>
      <c r="CCB40" s="223"/>
      <c r="CCC40" s="223"/>
      <c r="CCD40" s="223"/>
      <c r="CCE40" s="223"/>
      <c r="CCF40" s="223"/>
      <c r="CCG40" s="223"/>
      <c r="CCH40" s="223"/>
      <c r="CCI40" s="223"/>
      <c r="CCJ40" s="223"/>
      <c r="CCK40" s="223"/>
      <c r="CCL40" s="223"/>
      <c r="CCM40" s="223"/>
      <c r="CCN40" s="223"/>
      <c r="CCO40" s="223"/>
      <c r="CCP40" s="223"/>
      <c r="CCQ40" s="223"/>
      <c r="CCR40" s="223"/>
      <c r="CCS40" s="223"/>
      <c r="CCT40" s="223"/>
      <c r="CCU40" s="223"/>
      <c r="CCV40" s="223"/>
      <c r="CCW40" s="223"/>
      <c r="CCX40" s="223"/>
      <c r="CCY40" s="223"/>
      <c r="CCZ40" s="223"/>
      <c r="CDA40" s="223"/>
      <c r="CDB40" s="223"/>
      <c r="CDC40" s="223"/>
      <c r="CDD40" s="223"/>
      <c r="CDE40" s="223"/>
      <c r="CDF40" s="223"/>
      <c r="CDG40" s="223"/>
      <c r="CDH40" s="223"/>
      <c r="CDI40" s="223"/>
      <c r="CDJ40" s="223"/>
      <c r="CDK40" s="223"/>
      <c r="CDL40" s="223"/>
      <c r="CDM40" s="223"/>
      <c r="CDN40" s="223"/>
      <c r="CDO40" s="223"/>
      <c r="CDP40" s="223"/>
      <c r="CDQ40" s="223"/>
      <c r="CDR40" s="223"/>
      <c r="CDS40" s="223"/>
      <c r="CDT40" s="223"/>
      <c r="CDU40" s="223"/>
      <c r="CDV40" s="223"/>
      <c r="CDW40" s="223"/>
      <c r="CDX40" s="223"/>
      <c r="CDY40" s="223"/>
      <c r="CDZ40" s="223"/>
      <c r="CEA40" s="223"/>
      <c r="CEB40" s="223"/>
      <c r="CEC40" s="223"/>
      <c r="CED40" s="223"/>
      <c r="CEE40" s="223"/>
      <c r="CEF40" s="223"/>
      <c r="CEG40" s="223"/>
      <c r="CEH40" s="223"/>
      <c r="CEI40" s="223"/>
      <c r="CEJ40" s="223"/>
      <c r="CEK40" s="223"/>
      <c r="CEL40" s="223"/>
      <c r="CEM40" s="223"/>
      <c r="CEN40" s="223"/>
      <c r="CEO40" s="223"/>
      <c r="CEP40" s="223"/>
      <c r="CEQ40" s="223"/>
      <c r="CER40" s="223"/>
      <c r="CES40" s="223"/>
      <c r="CET40" s="223"/>
      <c r="CEU40" s="223"/>
      <c r="CEV40" s="223"/>
      <c r="CEW40" s="223"/>
      <c r="CEX40" s="223"/>
      <c r="CEY40" s="223"/>
      <c r="CEZ40" s="223"/>
      <c r="CFA40" s="223"/>
      <c r="CFB40" s="223"/>
      <c r="CFC40" s="223"/>
      <c r="CFD40" s="223"/>
      <c r="CFE40" s="223"/>
      <c r="CFF40" s="223"/>
      <c r="CFG40" s="223"/>
      <c r="CFH40" s="223"/>
      <c r="CFI40" s="223"/>
      <c r="CFJ40" s="223"/>
      <c r="CFK40" s="223"/>
      <c r="CFL40" s="223"/>
      <c r="CFM40" s="223"/>
      <c r="CFN40" s="223"/>
      <c r="CFO40" s="223"/>
      <c r="CFP40" s="223"/>
      <c r="CFQ40" s="223"/>
      <c r="CFR40" s="223"/>
      <c r="CFS40" s="223"/>
      <c r="CFT40" s="223"/>
      <c r="CFU40" s="223"/>
      <c r="CFV40" s="223"/>
      <c r="CFW40" s="223"/>
      <c r="CFX40" s="223"/>
      <c r="CFY40" s="223"/>
      <c r="CFZ40" s="223"/>
      <c r="CGA40" s="223"/>
      <c r="CGB40" s="223"/>
      <c r="CGC40" s="223"/>
      <c r="CGD40" s="223"/>
      <c r="CGE40" s="223"/>
      <c r="CGF40" s="223"/>
      <c r="CGG40" s="223"/>
      <c r="CGH40" s="223"/>
      <c r="CGI40" s="223"/>
      <c r="CGJ40" s="223"/>
      <c r="CGK40" s="223"/>
      <c r="CGL40" s="223"/>
      <c r="CGM40" s="223"/>
      <c r="CGN40" s="223"/>
      <c r="CGO40" s="223"/>
      <c r="CGP40" s="223"/>
      <c r="CGQ40" s="223"/>
      <c r="CGR40" s="223"/>
      <c r="CGS40" s="223"/>
      <c r="CGT40" s="223"/>
      <c r="CGU40" s="223"/>
      <c r="CGV40" s="223"/>
      <c r="CGW40" s="223"/>
      <c r="CGX40" s="223"/>
      <c r="CGY40" s="223"/>
      <c r="CGZ40" s="223"/>
      <c r="CHA40" s="223"/>
      <c r="CHB40" s="223"/>
      <c r="CHC40" s="223"/>
      <c r="CHD40" s="223"/>
      <c r="CHE40" s="223"/>
      <c r="CHF40" s="223"/>
      <c r="CHG40" s="223"/>
      <c r="CHH40" s="223"/>
      <c r="CHI40" s="223"/>
      <c r="CHJ40" s="223"/>
      <c r="CHK40" s="223"/>
      <c r="CHL40" s="223"/>
      <c r="CHM40" s="223"/>
      <c r="CHN40" s="223"/>
      <c r="CHO40" s="223"/>
      <c r="CHP40" s="223"/>
      <c r="CHQ40" s="223"/>
      <c r="CHR40" s="223"/>
      <c r="CHS40" s="223"/>
      <c r="CHT40" s="223"/>
      <c r="CHU40" s="223"/>
      <c r="CHV40" s="223"/>
      <c r="CHW40" s="223"/>
      <c r="CHX40" s="223"/>
      <c r="CHY40" s="223"/>
      <c r="CHZ40" s="223"/>
      <c r="CIA40" s="223"/>
      <c r="CIB40" s="223"/>
      <c r="CIC40" s="223"/>
      <c r="CID40" s="223"/>
      <c r="CIE40" s="223"/>
      <c r="CIF40" s="223"/>
      <c r="CIG40" s="223"/>
      <c r="CIH40" s="223"/>
      <c r="CII40" s="223"/>
      <c r="CIJ40" s="223"/>
      <c r="CIK40" s="223"/>
      <c r="CIL40" s="223"/>
      <c r="CIM40" s="223"/>
      <c r="CIN40" s="223"/>
      <c r="CIO40" s="223"/>
      <c r="CIP40" s="223"/>
      <c r="CIQ40" s="223"/>
      <c r="CIR40" s="223"/>
      <c r="CIS40" s="223"/>
      <c r="CIT40" s="223"/>
      <c r="CIU40" s="223"/>
      <c r="CIV40" s="223"/>
      <c r="CIW40" s="223"/>
      <c r="CIX40" s="223"/>
      <c r="CIY40" s="223"/>
      <c r="CIZ40" s="223"/>
      <c r="CJA40" s="223"/>
      <c r="CJB40" s="223"/>
      <c r="CJC40" s="223"/>
      <c r="CJD40" s="223"/>
      <c r="CJE40" s="223"/>
      <c r="CJF40" s="223"/>
      <c r="CJG40" s="223"/>
      <c r="CJH40" s="223"/>
      <c r="CJI40" s="223"/>
      <c r="CJJ40" s="223"/>
      <c r="CJK40" s="223"/>
      <c r="CJL40" s="223"/>
      <c r="CJM40" s="223"/>
      <c r="CJN40" s="223"/>
      <c r="CJO40" s="223"/>
      <c r="CJP40" s="223"/>
      <c r="CJQ40" s="223"/>
      <c r="CJR40" s="223"/>
      <c r="CJS40" s="223"/>
      <c r="CJT40" s="223"/>
      <c r="CJU40" s="223"/>
      <c r="CJV40" s="223"/>
      <c r="CJW40" s="223"/>
      <c r="CJX40" s="223"/>
      <c r="CJY40" s="223"/>
      <c r="CJZ40" s="223"/>
      <c r="CKA40" s="223"/>
      <c r="CKB40" s="223"/>
      <c r="CKC40" s="223"/>
      <c r="CKD40" s="223"/>
      <c r="CKE40" s="223"/>
      <c r="CKF40" s="223"/>
      <c r="CKG40" s="223"/>
      <c r="CKH40" s="223"/>
      <c r="CKI40" s="223"/>
      <c r="CKJ40" s="223"/>
      <c r="CKK40" s="223"/>
      <c r="CKL40" s="223"/>
      <c r="CKM40" s="223"/>
      <c r="CKN40" s="223"/>
      <c r="CKO40" s="223"/>
      <c r="CKP40" s="223"/>
      <c r="CKQ40" s="223"/>
      <c r="CKR40" s="223"/>
      <c r="CKS40" s="223"/>
      <c r="CKT40" s="223"/>
      <c r="CKU40" s="223"/>
      <c r="CKV40" s="223"/>
      <c r="CKW40" s="223"/>
      <c r="CKX40" s="223"/>
      <c r="CKY40" s="223"/>
      <c r="CKZ40" s="223"/>
      <c r="CLA40" s="223"/>
      <c r="CLB40" s="223"/>
      <c r="CLC40" s="223"/>
      <c r="CLD40" s="223"/>
      <c r="CLE40" s="223"/>
      <c r="CLF40" s="223"/>
      <c r="CLG40" s="223"/>
      <c r="CLH40" s="223"/>
      <c r="CLI40" s="223"/>
      <c r="CLJ40" s="223"/>
      <c r="CLK40" s="223"/>
      <c r="CLL40" s="223"/>
      <c r="CLM40" s="223"/>
      <c r="CLN40" s="223"/>
      <c r="CLO40" s="223"/>
      <c r="CLP40" s="223"/>
      <c r="CLQ40" s="223"/>
      <c r="CLR40" s="223"/>
      <c r="CLS40" s="223"/>
      <c r="CLT40" s="223"/>
      <c r="CLU40" s="223"/>
      <c r="CLV40" s="223"/>
      <c r="CLW40" s="223"/>
      <c r="CLX40" s="223"/>
      <c r="CLY40" s="223"/>
      <c r="CLZ40" s="223"/>
      <c r="CMA40" s="223"/>
      <c r="CMB40" s="223"/>
      <c r="CMC40" s="223"/>
      <c r="CMD40" s="223"/>
      <c r="CME40" s="223"/>
      <c r="CMF40" s="223"/>
      <c r="CMG40" s="223"/>
      <c r="CMH40" s="223"/>
      <c r="CMI40" s="223"/>
      <c r="CMJ40" s="223"/>
      <c r="CMK40" s="223"/>
      <c r="CML40" s="223"/>
      <c r="CMM40" s="223"/>
      <c r="CMN40" s="223"/>
      <c r="CMO40" s="223"/>
      <c r="CMP40" s="223"/>
      <c r="CMQ40" s="223"/>
      <c r="CMR40" s="223"/>
      <c r="CMS40" s="223"/>
      <c r="CMT40" s="223"/>
      <c r="CMU40" s="223"/>
      <c r="CMV40" s="223"/>
      <c r="CMW40" s="223"/>
      <c r="CMX40" s="223"/>
      <c r="CMY40" s="223"/>
      <c r="CMZ40" s="223"/>
      <c r="CNA40" s="223"/>
      <c r="CNB40" s="223"/>
      <c r="CNC40" s="223"/>
      <c r="CND40" s="223"/>
      <c r="CNE40" s="223"/>
      <c r="CNF40" s="223"/>
      <c r="CNG40" s="223"/>
      <c r="CNH40" s="223"/>
      <c r="CNI40" s="223"/>
      <c r="CNJ40" s="223"/>
      <c r="CNK40" s="223"/>
      <c r="CNL40" s="223"/>
      <c r="CNM40" s="223"/>
      <c r="CNN40" s="223"/>
      <c r="CNO40" s="223"/>
      <c r="CNP40" s="223"/>
      <c r="CNQ40" s="223"/>
      <c r="CNR40" s="223"/>
      <c r="CNS40" s="223"/>
      <c r="CNT40" s="223"/>
      <c r="CNU40" s="223"/>
      <c r="CNV40" s="223"/>
      <c r="CNW40" s="223"/>
      <c r="CNX40" s="223"/>
      <c r="CNY40" s="223"/>
      <c r="CNZ40" s="223"/>
      <c r="COA40" s="223"/>
      <c r="COB40" s="223"/>
      <c r="COC40" s="223"/>
      <c r="COD40" s="223"/>
      <c r="COE40" s="223"/>
      <c r="COF40" s="223"/>
      <c r="COG40" s="223"/>
      <c r="COH40" s="223"/>
      <c r="COI40" s="223"/>
      <c r="COJ40" s="223"/>
      <c r="COK40" s="223"/>
      <c r="COL40" s="223"/>
      <c r="COM40" s="223"/>
      <c r="CON40" s="223"/>
      <c r="COO40" s="223"/>
      <c r="COP40" s="223"/>
      <c r="COQ40" s="223"/>
      <c r="COR40" s="223"/>
      <c r="COS40" s="223"/>
      <c r="COT40" s="223"/>
      <c r="COU40" s="223"/>
      <c r="COV40" s="223"/>
      <c r="COW40" s="223"/>
      <c r="COX40" s="223"/>
      <c r="COY40" s="223"/>
      <c r="COZ40" s="223"/>
      <c r="CPA40" s="223"/>
      <c r="CPB40" s="223"/>
      <c r="CPC40" s="223"/>
      <c r="CPD40" s="223"/>
      <c r="CPE40" s="223"/>
      <c r="CPF40" s="223"/>
      <c r="CPG40" s="223"/>
      <c r="CPH40" s="223"/>
      <c r="CPI40" s="223"/>
      <c r="CPJ40" s="223"/>
      <c r="CPK40" s="223"/>
      <c r="CPL40" s="223"/>
      <c r="CPM40" s="223"/>
      <c r="CPN40" s="223"/>
      <c r="CPO40" s="223"/>
      <c r="CPP40" s="223"/>
      <c r="CPQ40" s="223"/>
      <c r="CPR40" s="223"/>
      <c r="CPS40" s="223"/>
      <c r="CPT40" s="223"/>
      <c r="CPU40" s="223"/>
      <c r="CPV40" s="223"/>
      <c r="CPW40" s="223"/>
      <c r="CPX40" s="223"/>
      <c r="CPY40" s="223"/>
      <c r="CPZ40" s="223"/>
      <c r="CQA40" s="223"/>
      <c r="CQB40" s="223"/>
      <c r="CQC40" s="223"/>
      <c r="CQD40" s="223"/>
      <c r="CQE40" s="223"/>
      <c r="CQF40" s="223"/>
      <c r="CQG40" s="223"/>
      <c r="CQH40" s="223"/>
      <c r="CQI40" s="223"/>
      <c r="CQJ40" s="223"/>
      <c r="CQK40" s="223"/>
      <c r="CQL40" s="223"/>
      <c r="CQM40" s="223"/>
      <c r="CQN40" s="223"/>
      <c r="CQO40" s="223"/>
      <c r="CQP40" s="223"/>
      <c r="CQQ40" s="223"/>
      <c r="CQR40" s="223"/>
      <c r="CQS40" s="223"/>
      <c r="CQT40" s="223"/>
      <c r="CQU40" s="223"/>
      <c r="CQV40" s="223"/>
      <c r="CQW40" s="223"/>
      <c r="CQX40" s="223"/>
      <c r="CQY40" s="223"/>
      <c r="CQZ40" s="223"/>
      <c r="CRA40" s="223"/>
      <c r="CRB40" s="223"/>
      <c r="CRC40" s="223"/>
      <c r="CRD40" s="223"/>
      <c r="CRE40" s="223"/>
      <c r="CRF40" s="223"/>
      <c r="CRG40" s="223"/>
      <c r="CRH40" s="223"/>
      <c r="CRI40" s="223"/>
      <c r="CRJ40" s="223"/>
      <c r="CRK40" s="223"/>
      <c r="CRL40" s="223"/>
      <c r="CRM40" s="223"/>
      <c r="CRN40" s="223"/>
      <c r="CRO40" s="223"/>
      <c r="CRP40" s="223"/>
      <c r="CRQ40" s="223"/>
      <c r="CRR40" s="223"/>
      <c r="CRS40" s="223"/>
      <c r="CRT40" s="223"/>
      <c r="CRU40" s="223"/>
      <c r="CRV40" s="223"/>
      <c r="CRW40" s="223"/>
      <c r="CRX40" s="223"/>
      <c r="CRY40" s="223"/>
      <c r="CRZ40" s="223"/>
      <c r="CSA40" s="223"/>
      <c r="CSB40" s="223"/>
      <c r="CSC40" s="223"/>
      <c r="CSD40" s="223"/>
      <c r="CSE40" s="223"/>
      <c r="CSF40" s="223"/>
      <c r="CSG40" s="223"/>
      <c r="CSH40" s="223"/>
      <c r="CSI40" s="223"/>
      <c r="CSJ40" s="223"/>
      <c r="CSK40" s="223"/>
      <c r="CSL40" s="223"/>
      <c r="CSM40" s="223"/>
      <c r="CSN40" s="223"/>
      <c r="CSO40" s="223"/>
      <c r="CSP40" s="223"/>
      <c r="CSQ40" s="223"/>
      <c r="CSR40" s="223"/>
      <c r="CSS40" s="223"/>
      <c r="CST40" s="223"/>
      <c r="CSU40" s="223"/>
      <c r="CSV40" s="223"/>
      <c r="CSW40" s="223"/>
      <c r="CSX40" s="223"/>
      <c r="CSY40" s="223"/>
      <c r="CSZ40" s="223"/>
      <c r="CTA40" s="223"/>
      <c r="CTB40" s="223"/>
      <c r="CTC40" s="223"/>
      <c r="CTD40" s="223"/>
      <c r="CTE40" s="223"/>
      <c r="CTF40" s="223"/>
      <c r="CTG40" s="223"/>
      <c r="CTH40" s="223"/>
      <c r="CTI40" s="223"/>
      <c r="CTJ40" s="223"/>
      <c r="CTK40" s="223"/>
      <c r="CTL40" s="223"/>
      <c r="CTM40" s="223"/>
      <c r="CTN40" s="223"/>
      <c r="CTO40" s="223"/>
      <c r="CTP40" s="223"/>
      <c r="CTQ40" s="223"/>
      <c r="CTR40" s="223"/>
      <c r="CTS40" s="223"/>
      <c r="CTT40" s="223"/>
      <c r="CTU40" s="223"/>
      <c r="CTV40" s="223"/>
      <c r="CTW40" s="223"/>
      <c r="CTX40" s="223"/>
      <c r="CTY40" s="223"/>
      <c r="CTZ40" s="223"/>
      <c r="CUA40" s="223"/>
      <c r="CUB40" s="223"/>
      <c r="CUC40" s="223"/>
      <c r="CUD40" s="223"/>
      <c r="CUE40" s="223"/>
      <c r="CUF40" s="223"/>
      <c r="CUG40" s="223"/>
      <c r="CUH40" s="223"/>
      <c r="CUI40" s="223"/>
      <c r="CUJ40" s="223"/>
      <c r="CUK40" s="223"/>
      <c r="CUL40" s="223"/>
      <c r="CUM40" s="223"/>
      <c r="CUN40" s="223"/>
      <c r="CUO40" s="223"/>
      <c r="CUP40" s="223"/>
      <c r="CUQ40" s="223"/>
      <c r="CUR40" s="223"/>
      <c r="CUS40" s="223"/>
      <c r="CUT40" s="223"/>
      <c r="CUU40" s="223"/>
      <c r="CUV40" s="223"/>
      <c r="CUW40" s="223"/>
      <c r="CUX40" s="223"/>
      <c r="CUY40" s="223"/>
      <c r="CUZ40" s="223"/>
      <c r="CVA40" s="223"/>
      <c r="CVB40" s="223"/>
      <c r="CVC40" s="223"/>
      <c r="CVD40" s="223"/>
      <c r="CVE40" s="223"/>
      <c r="CVF40" s="223"/>
      <c r="CVG40" s="223"/>
      <c r="CVH40" s="223"/>
      <c r="CVI40" s="223"/>
      <c r="CVJ40" s="223"/>
      <c r="CVK40" s="223"/>
      <c r="CVL40" s="223"/>
      <c r="CVM40" s="223"/>
      <c r="CVN40" s="223"/>
      <c r="CVO40" s="223"/>
      <c r="CVP40" s="223"/>
      <c r="CVQ40" s="223"/>
      <c r="CVR40" s="223"/>
      <c r="CVS40" s="223"/>
      <c r="CVT40" s="223"/>
      <c r="CVU40" s="223"/>
      <c r="CVV40" s="223"/>
      <c r="CVW40" s="223"/>
      <c r="CVX40" s="223"/>
      <c r="CVY40" s="223"/>
      <c r="CVZ40" s="223"/>
      <c r="CWA40" s="223"/>
      <c r="CWB40" s="223"/>
      <c r="CWC40" s="223"/>
      <c r="CWD40" s="223"/>
      <c r="CWE40" s="223"/>
      <c r="CWF40" s="223"/>
      <c r="CWG40" s="223"/>
      <c r="CWH40" s="223"/>
      <c r="CWI40" s="223"/>
      <c r="CWJ40" s="223"/>
      <c r="CWK40" s="223"/>
      <c r="CWL40" s="223"/>
      <c r="CWM40" s="223"/>
      <c r="CWN40" s="223"/>
      <c r="CWO40" s="223"/>
      <c r="CWP40" s="223"/>
      <c r="CWQ40" s="223"/>
      <c r="CWR40" s="223"/>
      <c r="CWS40" s="223"/>
      <c r="CWT40" s="223"/>
      <c r="CWU40" s="223"/>
      <c r="CWV40" s="223"/>
      <c r="CWW40" s="223"/>
      <c r="CWX40" s="223"/>
      <c r="CWY40" s="223"/>
      <c r="CWZ40" s="223"/>
      <c r="CXA40" s="223"/>
      <c r="CXB40" s="223"/>
      <c r="CXC40" s="223"/>
      <c r="CXD40" s="223"/>
      <c r="CXE40" s="223"/>
      <c r="CXF40" s="223"/>
      <c r="CXG40" s="223"/>
      <c r="CXH40" s="223"/>
      <c r="CXI40" s="223"/>
      <c r="CXJ40" s="223"/>
      <c r="CXK40" s="223"/>
      <c r="CXL40" s="223"/>
      <c r="CXM40" s="223"/>
      <c r="CXN40" s="223"/>
      <c r="CXO40" s="223"/>
      <c r="CXP40" s="223"/>
      <c r="CXQ40" s="223"/>
      <c r="CXR40" s="223"/>
      <c r="CXS40" s="223"/>
      <c r="CXT40" s="223"/>
      <c r="CXU40" s="223"/>
      <c r="CXV40" s="223"/>
      <c r="CXW40" s="223"/>
      <c r="CXX40" s="223"/>
      <c r="CXY40" s="223"/>
      <c r="CXZ40" s="223"/>
      <c r="CYA40" s="223"/>
      <c r="CYB40" s="223"/>
      <c r="CYC40" s="223"/>
      <c r="CYD40" s="223"/>
      <c r="CYE40" s="223"/>
      <c r="CYF40" s="223"/>
      <c r="CYG40" s="223"/>
      <c r="CYH40" s="223"/>
      <c r="CYI40" s="223"/>
      <c r="CYJ40" s="223"/>
      <c r="CYK40" s="223"/>
      <c r="CYL40" s="223"/>
      <c r="CYM40" s="223"/>
      <c r="CYN40" s="223"/>
      <c r="CYO40" s="223"/>
      <c r="CYP40" s="223"/>
      <c r="CYQ40" s="223"/>
      <c r="CYR40" s="223"/>
      <c r="CYS40" s="223"/>
      <c r="CYT40" s="223"/>
      <c r="CYU40" s="223"/>
      <c r="CYV40" s="223"/>
      <c r="CYW40" s="223"/>
      <c r="CYX40" s="223"/>
      <c r="CYY40" s="223"/>
      <c r="CYZ40" s="223"/>
      <c r="CZA40" s="223"/>
      <c r="CZB40" s="223"/>
      <c r="CZC40" s="223"/>
      <c r="CZD40" s="223"/>
      <c r="CZE40" s="223"/>
      <c r="CZF40" s="223"/>
      <c r="CZG40" s="223"/>
      <c r="CZH40" s="223"/>
      <c r="CZI40" s="223"/>
      <c r="CZJ40" s="223"/>
      <c r="CZK40" s="223"/>
      <c r="CZL40" s="223"/>
      <c r="CZM40" s="223"/>
      <c r="CZN40" s="223"/>
      <c r="CZO40" s="223"/>
      <c r="CZP40" s="223"/>
      <c r="CZQ40" s="223"/>
      <c r="CZR40" s="223"/>
      <c r="CZS40" s="223"/>
      <c r="CZT40" s="223"/>
      <c r="CZU40" s="223"/>
      <c r="CZV40" s="223"/>
      <c r="CZW40" s="223"/>
      <c r="CZX40" s="223"/>
      <c r="CZY40" s="223"/>
      <c r="CZZ40" s="223"/>
      <c r="DAA40" s="223"/>
      <c r="DAB40" s="223"/>
      <c r="DAC40" s="223"/>
      <c r="DAD40" s="223"/>
      <c r="DAE40" s="223"/>
      <c r="DAF40" s="223"/>
      <c r="DAG40" s="223"/>
      <c r="DAH40" s="223"/>
      <c r="DAI40" s="223"/>
      <c r="DAJ40" s="223"/>
      <c r="DAK40" s="223"/>
      <c r="DAL40" s="223"/>
      <c r="DAM40" s="223"/>
      <c r="DAN40" s="223"/>
      <c r="DAO40" s="223"/>
      <c r="DAP40" s="223"/>
      <c r="DAQ40" s="223"/>
      <c r="DAR40" s="223"/>
      <c r="DAS40" s="223"/>
      <c r="DAT40" s="223"/>
      <c r="DAU40" s="223"/>
      <c r="DAV40" s="223"/>
      <c r="DAW40" s="223"/>
      <c r="DAX40" s="223"/>
      <c r="DAY40" s="223"/>
      <c r="DAZ40" s="223"/>
      <c r="DBA40" s="223"/>
      <c r="DBB40" s="223"/>
      <c r="DBC40" s="223"/>
      <c r="DBD40" s="223"/>
      <c r="DBE40" s="223"/>
      <c r="DBF40" s="223"/>
      <c r="DBG40" s="223"/>
      <c r="DBH40" s="223"/>
      <c r="DBI40" s="223"/>
      <c r="DBJ40" s="223"/>
      <c r="DBK40" s="223"/>
      <c r="DBL40" s="223"/>
      <c r="DBM40" s="223"/>
      <c r="DBN40" s="223"/>
      <c r="DBO40" s="223"/>
      <c r="DBP40" s="223"/>
      <c r="DBQ40" s="223"/>
      <c r="DBR40" s="223"/>
      <c r="DBS40" s="223"/>
      <c r="DBT40" s="223"/>
      <c r="DBU40" s="223"/>
      <c r="DBV40" s="223"/>
      <c r="DBW40" s="223"/>
      <c r="DBX40" s="223"/>
      <c r="DBY40" s="223"/>
      <c r="DBZ40" s="223"/>
      <c r="DCA40" s="223"/>
      <c r="DCB40" s="223"/>
      <c r="DCC40" s="223"/>
      <c r="DCD40" s="223"/>
      <c r="DCE40" s="223"/>
      <c r="DCF40" s="223"/>
      <c r="DCG40" s="223"/>
      <c r="DCH40" s="223"/>
      <c r="DCI40" s="223"/>
      <c r="DCJ40" s="223"/>
      <c r="DCK40" s="223"/>
      <c r="DCL40" s="223"/>
      <c r="DCM40" s="223"/>
      <c r="DCN40" s="223"/>
      <c r="DCO40" s="223"/>
      <c r="DCP40" s="223"/>
      <c r="DCQ40" s="223"/>
      <c r="DCR40" s="223"/>
      <c r="DCS40" s="223"/>
      <c r="DCT40" s="223"/>
      <c r="DCU40" s="223"/>
      <c r="DCV40" s="223"/>
      <c r="DCW40" s="223"/>
      <c r="DCX40" s="223"/>
      <c r="DCY40" s="223"/>
      <c r="DCZ40" s="223"/>
      <c r="DDA40" s="223"/>
      <c r="DDB40" s="223"/>
      <c r="DDC40" s="223"/>
      <c r="DDD40" s="223"/>
      <c r="DDE40" s="223"/>
      <c r="DDF40" s="223"/>
      <c r="DDG40" s="223"/>
      <c r="DDH40" s="223"/>
      <c r="DDI40" s="223"/>
      <c r="DDJ40" s="223"/>
      <c r="DDK40" s="223"/>
      <c r="DDL40" s="223"/>
      <c r="DDM40" s="223"/>
      <c r="DDN40" s="223"/>
      <c r="DDO40" s="223"/>
      <c r="DDP40" s="223"/>
      <c r="DDQ40" s="223"/>
      <c r="DDR40" s="223"/>
      <c r="DDS40" s="223"/>
      <c r="DDT40" s="223"/>
      <c r="DDU40" s="223"/>
      <c r="DDV40" s="223"/>
      <c r="DDW40" s="223"/>
      <c r="DDX40" s="223"/>
      <c r="DDY40" s="223"/>
      <c r="DDZ40" s="223"/>
      <c r="DEA40" s="223"/>
      <c r="DEB40" s="223"/>
      <c r="DEC40" s="223"/>
      <c r="DED40" s="223"/>
      <c r="DEE40" s="223"/>
      <c r="DEF40" s="223"/>
      <c r="DEG40" s="223"/>
      <c r="DEH40" s="223"/>
      <c r="DEI40" s="223"/>
      <c r="DEJ40" s="223"/>
      <c r="DEK40" s="223"/>
      <c r="DEL40" s="223"/>
      <c r="DEM40" s="223"/>
      <c r="DEN40" s="223"/>
      <c r="DEO40" s="223"/>
      <c r="DEP40" s="223"/>
      <c r="DEQ40" s="223"/>
      <c r="DER40" s="223"/>
      <c r="DES40" s="223"/>
      <c r="DET40" s="223"/>
      <c r="DEU40" s="223"/>
      <c r="DEV40" s="223"/>
      <c r="DEW40" s="223"/>
      <c r="DEX40" s="223"/>
      <c r="DEY40" s="223"/>
      <c r="DEZ40" s="223"/>
      <c r="DFA40" s="223"/>
      <c r="DFB40" s="223"/>
      <c r="DFC40" s="223"/>
      <c r="DFD40" s="223"/>
      <c r="DFE40" s="223"/>
      <c r="DFF40" s="223"/>
      <c r="DFG40" s="223"/>
      <c r="DFH40" s="223"/>
      <c r="DFI40" s="223"/>
      <c r="DFJ40" s="223"/>
      <c r="DFK40" s="223"/>
      <c r="DFL40" s="223"/>
      <c r="DFM40" s="223"/>
      <c r="DFN40" s="223"/>
      <c r="DFO40" s="223"/>
      <c r="DFP40" s="223"/>
      <c r="DFQ40" s="223"/>
      <c r="DFR40" s="223"/>
      <c r="DFS40" s="223"/>
      <c r="DFT40" s="223"/>
      <c r="DFU40" s="223"/>
      <c r="DFV40" s="223"/>
      <c r="DFW40" s="223"/>
      <c r="DFX40" s="223"/>
      <c r="DFY40" s="223"/>
      <c r="DFZ40" s="223"/>
      <c r="DGA40" s="223"/>
      <c r="DGB40" s="223"/>
      <c r="DGC40" s="223"/>
      <c r="DGD40" s="223"/>
      <c r="DGE40" s="223"/>
      <c r="DGF40" s="223"/>
      <c r="DGG40" s="223"/>
      <c r="DGH40" s="223"/>
      <c r="DGI40" s="223"/>
      <c r="DGJ40" s="223"/>
      <c r="DGK40" s="223"/>
      <c r="DGL40" s="223"/>
      <c r="DGM40" s="223"/>
      <c r="DGN40" s="223"/>
      <c r="DGO40" s="223"/>
      <c r="DGP40" s="223"/>
      <c r="DGQ40" s="223"/>
      <c r="DGR40" s="223"/>
      <c r="DGS40" s="223"/>
      <c r="DGT40" s="223"/>
      <c r="DGU40" s="223"/>
      <c r="DGV40" s="223"/>
      <c r="DGW40" s="223"/>
      <c r="DGX40" s="223"/>
      <c r="DGY40" s="223"/>
      <c r="DGZ40" s="223"/>
      <c r="DHA40" s="223"/>
      <c r="DHB40" s="223"/>
      <c r="DHC40" s="223"/>
      <c r="DHD40" s="223"/>
      <c r="DHE40" s="223"/>
      <c r="DHF40" s="223"/>
      <c r="DHG40" s="223"/>
      <c r="DHH40" s="223"/>
      <c r="DHI40" s="223"/>
      <c r="DHJ40" s="223"/>
      <c r="DHK40" s="223"/>
      <c r="DHL40" s="223"/>
      <c r="DHM40" s="223"/>
      <c r="DHN40" s="223"/>
      <c r="DHO40" s="223"/>
      <c r="DHP40" s="223"/>
      <c r="DHQ40" s="223"/>
      <c r="DHR40" s="223"/>
      <c r="DHS40" s="223"/>
      <c r="DHT40" s="223"/>
      <c r="DHU40" s="223"/>
      <c r="DHV40" s="223"/>
      <c r="DHW40" s="223"/>
      <c r="DHX40" s="223"/>
      <c r="DHY40" s="223"/>
      <c r="DHZ40" s="223"/>
      <c r="DIA40" s="223"/>
      <c r="DIB40" s="223"/>
      <c r="DIC40" s="223"/>
      <c r="DID40" s="223"/>
      <c r="DIE40" s="223"/>
      <c r="DIF40" s="223"/>
      <c r="DIG40" s="223"/>
      <c r="DIH40" s="223"/>
      <c r="DII40" s="223"/>
      <c r="DIJ40" s="223"/>
      <c r="DIK40" s="223"/>
      <c r="DIL40" s="223"/>
      <c r="DIM40" s="223"/>
      <c r="DIN40" s="223"/>
      <c r="DIO40" s="223"/>
      <c r="DIP40" s="223"/>
      <c r="DIQ40" s="223"/>
      <c r="DIR40" s="223"/>
      <c r="DIS40" s="223"/>
      <c r="DIT40" s="223"/>
      <c r="DIU40" s="223"/>
      <c r="DIV40" s="223"/>
      <c r="DIW40" s="223"/>
      <c r="DIX40" s="223"/>
      <c r="DIY40" s="223"/>
      <c r="DIZ40" s="223"/>
      <c r="DJA40" s="223"/>
      <c r="DJB40" s="223"/>
      <c r="DJC40" s="223"/>
      <c r="DJD40" s="223"/>
      <c r="DJE40" s="223"/>
      <c r="DJF40" s="223"/>
      <c r="DJG40" s="223"/>
      <c r="DJH40" s="223"/>
      <c r="DJI40" s="223"/>
      <c r="DJJ40" s="223"/>
      <c r="DJK40" s="223"/>
      <c r="DJL40" s="223"/>
      <c r="DJM40" s="223"/>
      <c r="DJN40" s="223"/>
      <c r="DJO40" s="223"/>
      <c r="DJP40" s="223"/>
      <c r="DJQ40" s="223"/>
      <c r="DJR40" s="223"/>
      <c r="DJS40" s="223"/>
      <c r="DJT40" s="223"/>
      <c r="DJU40" s="223"/>
      <c r="DJV40" s="223"/>
      <c r="DJW40" s="223"/>
      <c r="DJX40" s="223"/>
      <c r="DJY40" s="223"/>
      <c r="DJZ40" s="223"/>
      <c r="DKA40" s="223"/>
      <c r="DKB40" s="223"/>
      <c r="DKC40" s="223"/>
      <c r="DKD40" s="223"/>
      <c r="DKE40" s="223"/>
      <c r="DKF40" s="223"/>
      <c r="DKG40" s="223"/>
      <c r="DKH40" s="223"/>
      <c r="DKI40" s="223"/>
      <c r="DKJ40" s="223"/>
      <c r="DKK40" s="223"/>
      <c r="DKL40" s="223"/>
      <c r="DKM40" s="223"/>
      <c r="DKN40" s="223"/>
      <c r="DKO40" s="223"/>
      <c r="DKP40" s="223"/>
      <c r="DKQ40" s="223"/>
      <c r="DKR40" s="223"/>
      <c r="DKS40" s="223"/>
      <c r="DKT40" s="223"/>
      <c r="DKU40" s="223"/>
      <c r="DKV40" s="223"/>
      <c r="DKW40" s="223"/>
      <c r="DKX40" s="223"/>
      <c r="DKY40" s="223"/>
      <c r="DKZ40" s="223"/>
      <c r="DLA40" s="223"/>
      <c r="DLB40" s="223"/>
      <c r="DLC40" s="223"/>
      <c r="DLD40" s="223"/>
      <c r="DLE40" s="223"/>
      <c r="DLF40" s="223"/>
      <c r="DLG40" s="223"/>
      <c r="DLH40" s="223"/>
      <c r="DLI40" s="223"/>
      <c r="DLJ40" s="223"/>
      <c r="DLK40" s="223"/>
      <c r="DLL40" s="223"/>
      <c r="DLM40" s="223"/>
      <c r="DLN40" s="223"/>
      <c r="DLO40" s="223"/>
      <c r="DLP40" s="223"/>
      <c r="DLQ40" s="223"/>
      <c r="DLR40" s="223"/>
      <c r="DLS40" s="223"/>
      <c r="DLT40" s="223"/>
      <c r="DLU40" s="223"/>
      <c r="DLV40" s="223"/>
      <c r="DLW40" s="223"/>
      <c r="DLX40" s="223"/>
      <c r="DLY40" s="223"/>
      <c r="DLZ40" s="223"/>
      <c r="DMA40" s="223"/>
      <c r="DMB40" s="223"/>
      <c r="DMC40" s="223"/>
      <c r="DMD40" s="223"/>
      <c r="DME40" s="223"/>
      <c r="DMF40" s="223"/>
      <c r="DMG40" s="223"/>
      <c r="DMH40" s="223"/>
      <c r="DMI40" s="223"/>
      <c r="DMJ40" s="223"/>
      <c r="DMK40" s="223"/>
      <c r="DML40" s="223"/>
      <c r="DMM40" s="223"/>
      <c r="DMN40" s="223"/>
      <c r="DMO40" s="223"/>
      <c r="DMP40" s="223"/>
      <c r="DMQ40" s="223"/>
      <c r="DMR40" s="223"/>
      <c r="DMS40" s="223"/>
      <c r="DMT40" s="223"/>
      <c r="DMU40" s="223"/>
      <c r="DMV40" s="223"/>
      <c r="DMW40" s="223"/>
      <c r="DMX40" s="223"/>
      <c r="DMY40" s="223"/>
      <c r="DMZ40" s="223"/>
      <c r="DNA40" s="223"/>
      <c r="DNB40" s="223"/>
      <c r="DNC40" s="223"/>
      <c r="DND40" s="223"/>
      <c r="DNE40" s="223"/>
      <c r="DNF40" s="223"/>
      <c r="DNG40" s="223"/>
      <c r="DNH40" s="223"/>
      <c r="DNI40" s="223"/>
      <c r="DNJ40" s="223"/>
      <c r="DNK40" s="223"/>
      <c r="DNL40" s="223"/>
      <c r="DNM40" s="223"/>
      <c r="DNN40" s="223"/>
      <c r="DNO40" s="223"/>
      <c r="DNP40" s="223"/>
      <c r="DNQ40" s="223"/>
      <c r="DNR40" s="223"/>
      <c r="DNS40" s="223"/>
      <c r="DNT40" s="223"/>
      <c r="DNU40" s="223"/>
      <c r="DNV40" s="223"/>
      <c r="DNW40" s="223"/>
      <c r="DNX40" s="223"/>
      <c r="DNY40" s="223"/>
      <c r="DNZ40" s="223"/>
      <c r="DOA40" s="223"/>
      <c r="DOB40" s="223"/>
      <c r="DOC40" s="223"/>
      <c r="DOD40" s="223"/>
      <c r="DOE40" s="223"/>
      <c r="DOF40" s="223"/>
      <c r="DOG40" s="223"/>
      <c r="DOH40" s="223"/>
      <c r="DOI40" s="223"/>
      <c r="DOJ40" s="223"/>
      <c r="DOK40" s="223"/>
      <c r="DOL40" s="223"/>
      <c r="DOM40" s="223"/>
      <c r="DON40" s="223"/>
      <c r="DOO40" s="223"/>
      <c r="DOP40" s="223"/>
      <c r="DOQ40" s="223"/>
      <c r="DOR40" s="223"/>
      <c r="DOS40" s="223"/>
      <c r="DOT40" s="223"/>
      <c r="DOU40" s="223"/>
      <c r="DOV40" s="223"/>
      <c r="DOW40" s="223"/>
      <c r="DOX40" s="223"/>
      <c r="DOY40" s="223"/>
      <c r="DOZ40" s="223"/>
      <c r="DPA40" s="223"/>
      <c r="DPB40" s="223"/>
      <c r="DPC40" s="223"/>
      <c r="DPD40" s="223"/>
      <c r="DPE40" s="223"/>
      <c r="DPF40" s="223"/>
      <c r="DPG40" s="223"/>
      <c r="DPH40" s="223"/>
      <c r="DPI40" s="223"/>
      <c r="DPJ40" s="223"/>
      <c r="DPK40" s="223"/>
      <c r="DPL40" s="223"/>
      <c r="DPM40" s="223"/>
      <c r="DPN40" s="223"/>
      <c r="DPO40" s="223"/>
      <c r="DPP40" s="223"/>
      <c r="DPQ40" s="223"/>
      <c r="DPR40" s="223"/>
      <c r="DPS40" s="223"/>
      <c r="DPT40" s="223"/>
      <c r="DPU40" s="223"/>
      <c r="DPV40" s="223"/>
      <c r="DPW40" s="223"/>
      <c r="DPX40" s="223"/>
      <c r="DPY40" s="223"/>
      <c r="DPZ40" s="223"/>
      <c r="DQA40" s="223"/>
      <c r="DQB40" s="223"/>
      <c r="DQC40" s="223"/>
      <c r="DQD40" s="223"/>
      <c r="DQE40" s="223"/>
      <c r="DQF40" s="223"/>
      <c r="DQG40" s="223"/>
      <c r="DQH40" s="223"/>
      <c r="DQI40" s="223"/>
      <c r="DQJ40" s="223"/>
      <c r="DQK40" s="223"/>
      <c r="DQL40" s="223"/>
      <c r="DQM40" s="223"/>
      <c r="DQN40" s="223"/>
      <c r="DQO40" s="223"/>
      <c r="DQP40" s="223"/>
      <c r="DQQ40" s="223"/>
      <c r="DQR40" s="223"/>
      <c r="DQS40" s="223"/>
      <c r="DQT40" s="223"/>
      <c r="DQU40" s="223"/>
      <c r="DQV40" s="223"/>
      <c r="DQW40" s="223"/>
      <c r="DQX40" s="223"/>
      <c r="DQY40" s="223"/>
      <c r="DQZ40" s="223"/>
      <c r="DRA40" s="223"/>
      <c r="DRB40" s="223"/>
      <c r="DRC40" s="223"/>
      <c r="DRD40" s="223"/>
      <c r="DRE40" s="223"/>
      <c r="DRF40" s="223"/>
      <c r="DRG40" s="223"/>
      <c r="DRH40" s="223"/>
      <c r="DRI40" s="223"/>
      <c r="DRJ40" s="223"/>
      <c r="DRK40" s="223"/>
      <c r="DRL40" s="223"/>
      <c r="DRM40" s="223"/>
      <c r="DRN40" s="223"/>
      <c r="DRO40" s="223"/>
      <c r="DRP40" s="223"/>
      <c r="DRQ40" s="223"/>
      <c r="DRR40" s="223"/>
      <c r="DRS40" s="223"/>
      <c r="DRT40" s="223"/>
      <c r="DRU40" s="223"/>
      <c r="DRV40" s="223"/>
      <c r="DRW40" s="223"/>
      <c r="DRX40" s="223"/>
      <c r="DRY40" s="223"/>
      <c r="DRZ40" s="223"/>
      <c r="DSA40" s="223"/>
      <c r="DSB40" s="223"/>
      <c r="DSC40" s="223"/>
      <c r="DSD40" s="223"/>
      <c r="DSE40" s="223"/>
      <c r="DSF40" s="223"/>
      <c r="DSG40" s="223"/>
      <c r="DSH40" s="223"/>
      <c r="DSI40" s="223"/>
      <c r="DSJ40" s="223"/>
      <c r="DSK40" s="223"/>
      <c r="DSL40" s="223"/>
      <c r="DSM40" s="223"/>
      <c r="DSN40" s="223"/>
      <c r="DSO40" s="223"/>
      <c r="DSP40" s="223"/>
      <c r="DSQ40" s="223"/>
      <c r="DSR40" s="223"/>
      <c r="DSS40" s="223"/>
      <c r="DST40" s="223"/>
      <c r="DSU40" s="223"/>
      <c r="DSV40" s="223"/>
      <c r="DSW40" s="223"/>
      <c r="DSX40" s="223"/>
      <c r="DSY40" s="223"/>
      <c r="DSZ40" s="223"/>
      <c r="DTA40" s="223"/>
      <c r="DTB40" s="223"/>
      <c r="DTC40" s="223"/>
      <c r="DTD40" s="223"/>
      <c r="DTE40" s="223"/>
      <c r="DTF40" s="223"/>
      <c r="DTG40" s="223"/>
      <c r="DTH40" s="223"/>
      <c r="DTI40" s="223"/>
      <c r="DTJ40" s="223"/>
      <c r="DTK40" s="223"/>
      <c r="DTL40" s="223"/>
      <c r="DTM40" s="223"/>
      <c r="DTN40" s="223"/>
      <c r="DTO40" s="223"/>
      <c r="DTP40" s="223"/>
      <c r="DTQ40" s="223"/>
      <c r="DTR40" s="223"/>
      <c r="DTS40" s="223"/>
      <c r="DTT40" s="223"/>
      <c r="DTU40" s="223"/>
      <c r="DTV40" s="223"/>
      <c r="DTW40" s="223"/>
      <c r="DTX40" s="223"/>
      <c r="DTY40" s="223"/>
      <c r="DTZ40" s="223"/>
      <c r="DUA40" s="223"/>
      <c r="DUB40" s="223"/>
      <c r="DUC40" s="223"/>
      <c r="DUD40" s="223"/>
      <c r="DUE40" s="223"/>
      <c r="DUF40" s="223"/>
      <c r="DUG40" s="223"/>
      <c r="DUH40" s="223"/>
      <c r="DUI40" s="223"/>
      <c r="DUJ40" s="223"/>
      <c r="DUK40" s="223"/>
      <c r="DUL40" s="223"/>
      <c r="DUM40" s="223"/>
      <c r="DUN40" s="223"/>
      <c r="DUO40" s="223"/>
      <c r="DUP40" s="223"/>
      <c r="DUQ40" s="223"/>
      <c r="DUR40" s="223"/>
      <c r="DUS40" s="223"/>
      <c r="DUT40" s="223"/>
      <c r="DUU40" s="223"/>
      <c r="DUV40" s="223"/>
      <c r="DUW40" s="223"/>
      <c r="DUX40" s="223"/>
      <c r="DUY40" s="223"/>
      <c r="DUZ40" s="223"/>
      <c r="DVA40" s="223"/>
      <c r="DVB40" s="223"/>
      <c r="DVC40" s="223"/>
      <c r="DVD40" s="223"/>
      <c r="DVE40" s="223"/>
      <c r="DVF40" s="223"/>
      <c r="DVG40" s="223"/>
      <c r="DVH40" s="223"/>
      <c r="DVI40" s="223"/>
      <c r="DVJ40" s="223"/>
      <c r="DVK40" s="223"/>
      <c r="DVL40" s="223"/>
      <c r="DVM40" s="223"/>
      <c r="DVN40" s="223"/>
      <c r="DVO40" s="223"/>
      <c r="DVP40" s="223"/>
      <c r="DVQ40" s="223"/>
      <c r="DVR40" s="223"/>
      <c r="DVS40" s="223"/>
      <c r="DVT40" s="223"/>
      <c r="DVU40" s="223"/>
      <c r="DVV40" s="223"/>
      <c r="DVW40" s="223"/>
      <c r="DVX40" s="223"/>
      <c r="DVY40" s="223"/>
      <c r="DVZ40" s="223"/>
      <c r="DWA40" s="223"/>
      <c r="DWB40" s="223"/>
      <c r="DWC40" s="223"/>
      <c r="DWD40" s="223"/>
      <c r="DWE40" s="223"/>
      <c r="DWF40" s="223"/>
      <c r="DWG40" s="223"/>
      <c r="DWH40" s="223"/>
      <c r="DWI40" s="223"/>
      <c r="DWJ40" s="223"/>
      <c r="DWK40" s="223"/>
      <c r="DWL40" s="223"/>
      <c r="DWM40" s="223"/>
      <c r="DWN40" s="223"/>
      <c r="DWO40" s="223"/>
      <c r="DWP40" s="223"/>
      <c r="DWQ40" s="223"/>
      <c r="DWR40" s="223"/>
      <c r="DWS40" s="223"/>
      <c r="DWT40" s="223"/>
      <c r="DWU40" s="223"/>
      <c r="DWV40" s="223"/>
      <c r="DWW40" s="223"/>
      <c r="DWX40" s="223"/>
      <c r="DWY40" s="223"/>
      <c r="DWZ40" s="223"/>
      <c r="DXA40" s="223"/>
      <c r="DXB40" s="223"/>
      <c r="DXC40" s="223"/>
      <c r="DXD40" s="223"/>
      <c r="DXE40" s="223"/>
      <c r="DXF40" s="223"/>
      <c r="DXG40" s="223"/>
      <c r="DXH40" s="223"/>
      <c r="DXI40" s="223"/>
      <c r="DXJ40" s="223"/>
      <c r="DXK40" s="223"/>
      <c r="DXL40" s="223"/>
      <c r="DXM40" s="223"/>
      <c r="DXN40" s="223"/>
      <c r="DXO40" s="223"/>
      <c r="DXP40" s="223"/>
      <c r="DXQ40" s="223"/>
      <c r="DXR40" s="223"/>
      <c r="DXS40" s="223"/>
      <c r="DXT40" s="223"/>
      <c r="DXU40" s="223"/>
      <c r="DXV40" s="223"/>
      <c r="DXW40" s="223"/>
      <c r="DXX40" s="223"/>
      <c r="DXY40" s="223"/>
      <c r="DXZ40" s="223"/>
      <c r="DYA40" s="223"/>
      <c r="DYB40" s="223"/>
      <c r="DYC40" s="223"/>
      <c r="DYD40" s="223"/>
      <c r="DYE40" s="223"/>
      <c r="DYF40" s="223"/>
      <c r="DYG40" s="223"/>
      <c r="DYH40" s="223"/>
      <c r="DYI40" s="223"/>
      <c r="DYJ40" s="223"/>
      <c r="DYK40" s="223"/>
      <c r="DYL40" s="223"/>
      <c r="DYM40" s="223"/>
      <c r="DYN40" s="223"/>
      <c r="DYO40" s="223"/>
      <c r="DYP40" s="223"/>
      <c r="DYQ40" s="223"/>
      <c r="DYR40" s="223"/>
      <c r="DYS40" s="223"/>
      <c r="DYT40" s="223"/>
      <c r="DYU40" s="223"/>
      <c r="DYV40" s="223"/>
      <c r="DYW40" s="223"/>
      <c r="DYX40" s="223"/>
      <c r="DYY40" s="223"/>
      <c r="DYZ40" s="223"/>
      <c r="DZA40" s="223"/>
      <c r="DZB40" s="223"/>
      <c r="DZC40" s="223"/>
      <c r="DZD40" s="223"/>
      <c r="DZE40" s="223"/>
      <c r="DZF40" s="223"/>
      <c r="DZG40" s="223"/>
      <c r="DZH40" s="223"/>
      <c r="DZI40" s="223"/>
      <c r="DZJ40" s="223"/>
      <c r="DZK40" s="223"/>
      <c r="DZL40" s="223"/>
      <c r="DZM40" s="223"/>
      <c r="DZN40" s="223"/>
      <c r="DZO40" s="223"/>
      <c r="DZP40" s="223"/>
      <c r="DZQ40" s="223"/>
      <c r="DZR40" s="223"/>
      <c r="DZS40" s="223"/>
      <c r="DZT40" s="223"/>
      <c r="DZU40" s="223"/>
      <c r="DZV40" s="223"/>
      <c r="DZW40" s="223"/>
      <c r="DZX40" s="223"/>
      <c r="DZY40" s="223"/>
      <c r="DZZ40" s="223"/>
      <c r="EAA40" s="223"/>
      <c r="EAB40" s="223"/>
      <c r="EAC40" s="223"/>
      <c r="EAD40" s="223"/>
      <c r="EAE40" s="223"/>
      <c r="EAF40" s="223"/>
      <c r="EAG40" s="223"/>
      <c r="EAH40" s="223"/>
      <c r="EAI40" s="223"/>
      <c r="EAJ40" s="223"/>
      <c r="EAK40" s="223"/>
      <c r="EAL40" s="223"/>
      <c r="EAM40" s="223"/>
      <c r="EAN40" s="223"/>
      <c r="EAO40" s="223"/>
      <c r="EAP40" s="223"/>
      <c r="EAQ40" s="223"/>
      <c r="EAR40" s="223"/>
      <c r="EAS40" s="223"/>
      <c r="EAT40" s="223"/>
      <c r="EAU40" s="223"/>
      <c r="EAV40" s="223"/>
      <c r="EAW40" s="223"/>
      <c r="EAX40" s="223"/>
      <c r="EAY40" s="223"/>
      <c r="EAZ40" s="223"/>
      <c r="EBA40" s="223"/>
      <c r="EBB40" s="223"/>
      <c r="EBC40" s="223"/>
      <c r="EBD40" s="223"/>
      <c r="EBE40" s="223"/>
      <c r="EBF40" s="223"/>
      <c r="EBG40" s="223"/>
      <c r="EBH40" s="223"/>
      <c r="EBI40" s="223"/>
      <c r="EBJ40" s="223"/>
      <c r="EBK40" s="223"/>
      <c r="EBL40" s="223"/>
      <c r="EBM40" s="223"/>
      <c r="EBN40" s="223"/>
      <c r="EBO40" s="223"/>
      <c r="EBP40" s="223"/>
      <c r="EBQ40" s="223"/>
      <c r="EBR40" s="223"/>
      <c r="EBS40" s="223"/>
      <c r="EBT40" s="223"/>
      <c r="EBU40" s="223"/>
      <c r="EBV40" s="223"/>
      <c r="EBW40" s="223"/>
      <c r="EBX40" s="223"/>
      <c r="EBY40" s="223"/>
      <c r="EBZ40" s="223"/>
      <c r="ECA40" s="223"/>
      <c r="ECB40" s="223"/>
      <c r="ECC40" s="223"/>
      <c r="ECD40" s="223"/>
      <c r="ECE40" s="223"/>
      <c r="ECF40" s="223"/>
      <c r="ECG40" s="223"/>
      <c r="ECH40" s="223"/>
      <c r="ECI40" s="223"/>
      <c r="ECJ40" s="223"/>
      <c r="ECK40" s="223"/>
      <c r="ECL40" s="223"/>
      <c r="ECM40" s="223"/>
      <c r="ECN40" s="223"/>
      <c r="ECO40" s="223"/>
      <c r="ECP40" s="223"/>
      <c r="ECQ40" s="223"/>
      <c r="ECR40" s="223"/>
      <c r="ECS40" s="223"/>
      <c r="ECT40" s="223"/>
      <c r="ECU40" s="223"/>
      <c r="ECV40" s="223"/>
      <c r="ECW40" s="223"/>
      <c r="ECX40" s="223"/>
      <c r="ECY40" s="223"/>
      <c r="ECZ40" s="223"/>
      <c r="EDA40" s="223"/>
      <c r="EDB40" s="223"/>
      <c r="EDC40" s="223"/>
      <c r="EDD40" s="223"/>
      <c r="EDE40" s="223"/>
      <c r="EDF40" s="223"/>
      <c r="EDG40" s="223"/>
      <c r="EDH40" s="223"/>
      <c r="EDI40" s="223"/>
      <c r="EDJ40" s="223"/>
      <c r="EDK40" s="223"/>
      <c r="EDL40" s="223"/>
      <c r="EDM40" s="223"/>
      <c r="EDN40" s="223"/>
      <c r="EDO40" s="223"/>
      <c r="EDP40" s="223"/>
      <c r="EDQ40" s="223"/>
      <c r="EDR40" s="223"/>
      <c r="EDS40" s="223"/>
      <c r="EDT40" s="223"/>
      <c r="EDU40" s="223"/>
      <c r="EDV40" s="223"/>
      <c r="EDW40" s="223"/>
      <c r="EDX40" s="223"/>
      <c r="EDY40" s="223"/>
      <c r="EDZ40" s="223"/>
      <c r="EEA40" s="223"/>
      <c r="EEB40" s="223"/>
      <c r="EEC40" s="223"/>
      <c r="EED40" s="223"/>
      <c r="EEE40" s="223"/>
      <c r="EEF40" s="223"/>
      <c r="EEG40" s="223"/>
      <c r="EEH40" s="223"/>
      <c r="EEI40" s="223"/>
      <c r="EEJ40" s="223"/>
      <c r="EEK40" s="223"/>
      <c r="EEL40" s="223"/>
      <c r="EEM40" s="223"/>
      <c r="EEN40" s="223"/>
      <c r="EEO40" s="223"/>
      <c r="EEP40" s="223"/>
      <c r="EEQ40" s="223"/>
      <c r="EER40" s="223"/>
      <c r="EES40" s="223"/>
      <c r="EET40" s="223"/>
      <c r="EEU40" s="223"/>
      <c r="EEV40" s="223"/>
      <c r="EEW40" s="223"/>
      <c r="EEX40" s="223"/>
      <c r="EEY40" s="223"/>
      <c r="EEZ40" s="223"/>
      <c r="EFA40" s="223"/>
      <c r="EFB40" s="223"/>
      <c r="EFC40" s="223"/>
      <c r="EFD40" s="223"/>
      <c r="EFE40" s="223"/>
      <c r="EFF40" s="223"/>
      <c r="EFG40" s="223"/>
      <c r="EFH40" s="223"/>
      <c r="EFI40" s="223"/>
      <c r="EFJ40" s="223"/>
      <c r="EFK40" s="223"/>
      <c r="EFL40" s="223"/>
      <c r="EFM40" s="223"/>
      <c r="EFN40" s="223"/>
      <c r="EFO40" s="223"/>
      <c r="EFP40" s="223"/>
      <c r="EFQ40" s="223"/>
      <c r="EFR40" s="223"/>
      <c r="EFS40" s="223"/>
      <c r="EFT40" s="223"/>
      <c r="EFU40" s="223"/>
      <c r="EFV40" s="223"/>
      <c r="EFW40" s="223"/>
      <c r="EFX40" s="223"/>
      <c r="EFY40" s="223"/>
      <c r="EFZ40" s="223"/>
      <c r="EGA40" s="223"/>
      <c r="EGB40" s="223"/>
      <c r="EGC40" s="223"/>
      <c r="EGD40" s="223"/>
      <c r="EGE40" s="223"/>
      <c r="EGF40" s="223"/>
      <c r="EGG40" s="223"/>
      <c r="EGH40" s="223"/>
      <c r="EGI40" s="223"/>
      <c r="EGJ40" s="223"/>
      <c r="EGK40" s="223"/>
      <c r="EGL40" s="223"/>
      <c r="EGM40" s="223"/>
      <c r="EGN40" s="223"/>
      <c r="EGO40" s="223"/>
      <c r="EGP40" s="223"/>
      <c r="EGQ40" s="223"/>
      <c r="EGR40" s="223"/>
      <c r="EGS40" s="223"/>
      <c r="EGT40" s="223"/>
      <c r="EGU40" s="223"/>
      <c r="EGV40" s="223"/>
      <c r="EGW40" s="223"/>
      <c r="EGX40" s="223"/>
      <c r="EGY40" s="223"/>
      <c r="EGZ40" s="223"/>
      <c r="EHA40" s="223"/>
      <c r="EHB40" s="223"/>
      <c r="EHC40" s="223"/>
      <c r="EHD40" s="223"/>
      <c r="EHE40" s="223"/>
      <c r="EHF40" s="223"/>
      <c r="EHG40" s="223"/>
      <c r="EHH40" s="223"/>
      <c r="EHI40" s="223"/>
      <c r="EHJ40" s="223"/>
      <c r="EHK40" s="223"/>
      <c r="EHL40" s="223"/>
      <c r="EHM40" s="223"/>
      <c r="EHN40" s="223"/>
      <c r="EHO40" s="223"/>
      <c r="EHP40" s="223"/>
      <c r="EHQ40" s="223"/>
      <c r="EHR40" s="223"/>
      <c r="EHS40" s="223"/>
      <c r="EHT40" s="223"/>
      <c r="EHU40" s="223"/>
      <c r="EHV40" s="223"/>
      <c r="EHW40" s="223"/>
      <c r="EHX40" s="223"/>
      <c r="EHY40" s="223"/>
      <c r="EHZ40" s="223"/>
      <c r="EIA40" s="223"/>
      <c r="EIB40" s="223"/>
      <c r="EIC40" s="223"/>
      <c r="EID40" s="223"/>
      <c r="EIE40" s="223"/>
      <c r="EIF40" s="223"/>
      <c r="EIG40" s="223"/>
      <c r="EIH40" s="223"/>
      <c r="EII40" s="223"/>
      <c r="EIJ40" s="223"/>
      <c r="EIK40" s="223"/>
      <c r="EIL40" s="223"/>
      <c r="EIM40" s="223"/>
      <c r="EIN40" s="223"/>
      <c r="EIO40" s="223"/>
      <c r="EIP40" s="223"/>
      <c r="EIQ40" s="223"/>
      <c r="EIR40" s="223"/>
      <c r="EIS40" s="223"/>
      <c r="EIT40" s="223"/>
      <c r="EIU40" s="223"/>
      <c r="EIV40" s="223"/>
      <c r="EIW40" s="223"/>
      <c r="EIX40" s="223"/>
      <c r="EIY40" s="223"/>
      <c r="EIZ40" s="223"/>
      <c r="EJA40" s="223"/>
      <c r="EJB40" s="223"/>
      <c r="EJC40" s="223"/>
      <c r="EJD40" s="223"/>
      <c r="EJE40" s="223"/>
      <c r="EJF40" s="223"/>
      <c r="EJG40" s="223"/>
      <c r="EJH40" s="223"/>
      <c r="EJI40" s="223"/>
      <c r="EJJ40" s="223"/>
      <c r="EJK40" s="223"/>
      <c r="EJL40" s="223"/>
      <c r="EJM40" s="223"/>
      <c r="EJN40" s="223"/>
      <c r="EJO40" s="223"/>
      <c r="EJP40" s="223"/>
      <c r="EJQ40" s="223"/>
      <c r="EJR40" s="223"/>
      <c r="EJS40" s="223"/>
      <c r="EJT40" s="223"/>
      <c r="EJU40" s="223"/>
      <c r="EJV40" s="223"/>
      <c r="EJW40" s="223"/>
      <c r="EJX40" s="223"/>
      <c r="EJY40" s="223"/>
      <c r="EJZ40" s="223"/>
      <c r="EKA40" s="223"/>
      <c r="EKB40" s="223"/>
      <c r="EKC40" s="223"/>
      <c r="EKD40" s="223"/>
      <c r="EKE40" s="223"/>
      <c r="EKF40" s="223"/>
      <c r="EKG40" s="223"/>
      <c r="EKH40" s="223"/>
      <c r="EKI40" s="223"/>
      <c r="EKJ40" s="223"/>
      <c r="EKK40" s="223"/>
      <c r="EKL40" s="223"/>
      <c r="EKM40" s="223"/>
      <c r="EKN40" s="223"/>
      <c r="EKO40" s="223"/>
      <c r="EKP40" s="223"/>
      <c r="EKQ40" s="223"/>
      <c r="EKR40" s="223"/>
      <c r="EKS40" s="223"/>
      <c r="EKT40" s="223"/>
      <c r="EKU40" s="223"/>
      <c r="EKV40" s="223"/>
      <c r="EKW40" s="223"/>
      <c r="EKX40" s="223"/>
      <c r="EKY40" s="223"/>
      <c r="EKZ40" s="223"/>
      <c r="ELA40" s="223"/>
      <c r="ELB40" s="223"/>
      <c r="ELC40" s="223"/>
      <c r="ELD40" s="223"/>
      <c r="ELE40" s="223"/>
      <c r="ELF40" s="223"/>
      <c r="ELG40" s="223"/>
      <c r="ELH40" s="223"/>
      <c r="ELI40" s="223"/>
      <c r="ELJ40" s="223"/>
      <c r="ELK40" s="223"/>
      <c r="ELL40" s="223"/>
      <c r="ELM40" s="223"/>
      <c r="ELN40" s="223"/>
      <c r="ELO40" s="223"/>
      <c r="ELP40" s="223"/>
      <c r="ELQ40" s="223"/>
      <c r="ELR40" s="223"/>
      <c r="ELS40" s="223"/>
      <c r="ELT40" s="223"/>
      <c r="ELU40" s="223"/>
      <c r="ELV40" s="223"/>
      <c r="ELW40" s="223"/>
      <c r="ELX40" s="223"/>
      <c r="ELY40" s="223"/>
      <c r="ELZ40" s="223"/>
      <c r="EMA40" s="223"/>
      <c r="EMB40" s="223"/>
      <c r="EMC40" s="223"/>
      <c r="EMD40" s="223"/>
      <c r="EME40" s="223"/>
      <c r="EMF40" s="223"/>
      <c r="EMG40" s="223"/>
      <c r="EMH40" s="223"/>
      <c r="EMI40" s="223"/>
      <c r="EMJ40" s="223"/>
      <c r="EMK40" s="223"/>
      <c r="EML40" s="223"/>
      <c r="EMM40" s="223"/>
      <c r="EMN40" s="223"/>
      <c r="EMO40" s="223"/>
      <c r="EMP40" s="223"/>
      <c r="EMQ40" s="223"/>
      <c r="EMR40" s="223"/>
      <c r="EMS40" s="223"/>
      <c r="EMT40" s="223"/>
      <c r="EMU40" s="223"/>
      <c r="EMV40" s="223"/>
      <c r="EMW40" s="223"/>
      <c r="EMX40" s="223"/>
      <c r="EMY40" s="223"/>
      <c r="EMZ40" s="223"/>
      <c r="ENA40" s="223"/>
      <c r="ENB40" s="223"/>
      <c r="ENC40" s="223"/>
      <c r="END40" s="223"/>
      <c r="ENE40" s="223"/>
      <c r="ENF40" s="223"/>
      <c r="ENG40" s="223"/>
      <c r="ENH40" s="223"/>
      <c r="ENI40" s="223"/>
      <c r="ENJ40" s="223"/>
      <c r="ENK40" s="223"/>
      <c r="ENL40" s="223"/>
      <c r="ENM40" s="223"/>
      <c r="ENN40" s="223"/>
      <c r="ENO40" s="223"/>
      <c r="ENP40" s="223"/>
      <c r="ENQ40" s="223"/>
      <c r="ENR40" s="223"/>
      <c r="ENS40" s="223"/>
      <c r="ENT40" s="223"/>
      <c r="ENU40" s="223"/>
      <c r="ENV40" s="223"/>
      <c r="ENW40" s="223"/>
      <c r="ENX40" s="223"/>
      <c r="ENY40" s="223"/>
      <c r="ENZ40" s="223"/>
      <c r="EOA40" s="223"/>
      <c r="EOB40" s="223"/>
      <c r="EOC40" s="223"/>
      <c r="EOD40" s="223"/>
      <c r="EOE40" s="223"/>
      <c r="EOF40" s="223"/>
      <c r="EOG40" s="223"/>
      <c r="EOH40" s="223"/>
      <c r="EOI40" s="223"/>
      <c r="EOJ40" s="223"/>
      <c r="EOK40" s="223"/>
      <c r="EOL40" s="223"/>
      <c r="EOM40" s="223"/>
      <c r="EON40" s="223"/>
      <c r="EOO40" s="223"/>
      <c r="EOP40" s="223"/>
      <c r="EOQ40" s="223"/>
      <c r="EOR40" s="223"/>
      <c r="EOS40" s="223"/>
      <c r="EOT40" s="223"/>
      <c r="EOU40" s="223"/>
      <c r="EOV40" s="223"/>
      <c r="EOW40" s="223"/>
      <c r="EOX40" s="223"/>
      <c r="EOY40" s="223"/>
      <c r="EOZ40" s="223"/>
      <c r="EPA40" s="223"/>
      <c r="EPB40" s="223"/>
      <c r="EPC40" s="223"/>
      <c r="EPD40" s="223"/>
      <c r="EPE40" s="223"/>
      <c r="EPF40" s="223"/>
      <c r="EPG40" s="223"/>
      <c r="EPH40" s="223"/>
      <c r="EPI40" s="223"/>
      <c r="EPJ40" s="223"/>
      <c r="EPK40" s="223"/>
      <c r="EPL40" s="223"/>
      <c r="EPM40" s="223"/>
      <c r="EPN40" s="223"/>
      <c r="EPO40" s="223"/>
      <c r="EPP40" s="223"/>
      <c r="EPQ40" s="223"/>
      <c r="EPR40" s="223"/>
      <c r="EPS40" s="223"/>
      <c r="EPT40" s="223"/>
      <c r="EPU40" s="223"/>
      <c r="EPV40" s="223"/>
      <c r="EPW40" s="223"/>
      <c r="EPX40" s="223"/>
      <c r="EPY40" s="223"/>
      <c r="EPZ40" s="223"/>
      <c r="EQA40" s="223"/>
      <c r="EQB40" s="223"/>
      <c r="EQC40" s="223"/>
      <c r="EQD40" s="223"/>
      <c r="EQE40" s="223"/>
      <c r="EQF40" s="223"/>
      <c r="EQG40" s="223"/>
      <c r="EQH40" s="223"/>
      <c r="EQI40" s="223"/>
      <c r="EQJ40" s="223"/>
      <c r="EQK40" s="223"/>
      <c r="EQL40" s="223"/>
      <c r="EQM40" s="223"/>
      <c r="EQN40" s="223"/>
      <c r="EQO40" s="223"/>
      <c r="EQP40" s="223"/>
      <c r="EQQ40" s="223"/>
      <c r="EQR40" s="223"/>
      <c r="EQS40" s="223"/>
      <c r="EQT40" s="223"/>
      <c r="EQU40" s="223"/>
      <c r="EQV40" s="223"/>
      <c r="EQW40" s="223"/>
      <c r="EQX40" s="223"/>
      <c r="EQY40" s="223"/>
      <c r="EQZ40" s="223"/>
      <c r="ERA40" s="223"/>
      <c r="ERB40" s="223"/>
      <c r="ERC40" s="223"/>
      <c r="ERD40" s="223"/>
      <c r="ERE40" s="223"/>
      <c r="ERF40" s="223"/>
      <c r="ERG40" s="223"/>
      <c r="ERH40" s="223"/>
      <c r="ERI40" s="223"/>
      <c r="ERJ40" s="223"/>
      <c r="ERK40" s="223"/>
      <c r="ERL40" s="223"/>
      <c r="ERM40" s="223"/>
      <c r="ERN40" s="223"/>
      <c r="ERO40" s="223"/>
      <c r="ERP40" s="223"/>
      <c r="ERQ40" s="223"/>
      <c r="ERR40" s="223"/>
      <c r="ERS40" s="223"/>
      <c r="ERT40" s="223"/>
      <c r="ERU40" s="223"/>
      <c r="ERV40" s="223"/>
      <c r="ERW40" s="223"/>
      <c r="ERX40" s="223"/>
      <c r="ERY40" s="223"/>
      <c r="ERZ40" s="223"/>
      <c r="ESA40" s="223"/>
      <c r="ESB40" s="223"/>
      <c r="ESC40" s="223"/>
      <c r="ESD40" s="223"/>
      <c r="ESE40" s="223"/>
      <c r="ESF40" s="223"/>
      <c r="ESG40" s="223"/>
      <c r="ESH40" s="223"/>
      <c r="ESI40" s="223"/>
      <c r="ESJ40" s="223"/>
      <c r="ESK40" s="223"/>
      <c r="ESL40" s="223"/>
      <c r="ESM40" s="223"/>
      <c r="ESN40" s="223"/>
      <c r="ESO40" s="223"/>
      <c r="ESP40" s="223"/>
      <c r="ESQ40" s="223"/>
      <c r="ESR40" s="223"/>
      <c r="ESS40" s="223"/>
      <c r="EST40" s="223"/>
      <c r="ESU40" s="223"/>
      <c r="ESV40" s="223"/>
      <c r="ESW40" s="223"/>
      <c r="ESX40" s="223"/>
      <c r="ESY40" s="223"/>
      <c r="ESZ40" s="223"/>
      <c r="ETA40" s="223"/>
      <c r="ETB40" s="223"/>
      <c r="ETC40" s="223"/>
      <c r="ETD40" s="223"/>
      <c r="ETE40" s="223"/>
      <c r="ETF40" s="223"/>
      <c r="ETG40" s="223"/>
      <c r="ETH40" s="223"/>
      <c r="ETI40" s="223"/>
      <c r="ETJ40" s="223"/>
      <c r="ETK40" s="223"/>
      <c r="ETL40" s="223"/>
      <c r="ETM40" s="223"/>
      <c r="ETN40" s="223"/>
      <c r="ETO40" s="223"/>
      <c r="ETP40" s="223"/>
      <c r="ETQ40" s="223"/>
      <c r="ETR40" s="223"/>
      <c r="ETS40" s="223"/>
      <c r="ETT40" s="223"/>
      <c r="ETU40" s="223"/>
      <c r="ETV40" s="223"/>
      <c r="ETW40" s="223"/>
      <c r="ETX40" s="223"/>
      <c r="ETY40" s="223"/>
      <c r="ETZ40" s="223"/>
      <c r="EUA40" s="223"/>
      <c r="EUB40" s="223"/>
      <c r="EUC40" s="223"/>
      <c r="EUD40" s="223"/>
      <c r="EUE40" s="223"/>
      <c r="EUF40" s="223"/>
      <c r="EUG40" s="223"/>
      <c r="EUH40" s="223"/>
      <c r="EUI40" s="223"/>
      <c r="EUJ40" s="223"/>
      <c r="EUK40" s="223"/>
      <c r="EUL40" s="223"/>
      <c r="EUM40" s="223"/>
      <c r="EUN40" s="223"/>
      <c r="EUO40" s="223"/>
      <c r="EUP40" s="223"/>
      <c r="EUQ40" s="223"/>
      <c r="EUR40" s="223"/>
      <c r="EUS40" s="223"/>
      <c r="EUT40" s="223"/>
      <c r="EUU40" s="223"/>
      <c r="EUV40" s="223"/>
      <c r="EUW40" s="223"/>
      <c r="EUX40" s="223"/>
      <c r="EUY40" s="223"/>
      <c r="EUZ40" s="223"/>
      <c r="EVA40" s="223"/>
      <c r="EVB40" s="223"/>
      <c r="EVC40" s="223"/>
      <c r="EVD40" s="223"/>
      <c r="EVE40" s="223"/>
      <c r="EVF40" s="223"/>
      <c r="EVG40" s="223"/>
      <c r="EVH40" s="223"/>
      <c r="EVI40" s="223"/>
      <c r="EVJ40" s="223"/>
      <c r="EVK40" s="223"/>
      <c r="EVL40" s="223"/>
      <c r="EVM40" s="223"/>
      <c r="EVN40" s="223"/>
      <c r="EVO40" s="223"/>
      <c r="EVP40" s="223"/>
      <c r="EVQ40" s="223"/>
      <c r="EVR40" s="223"/>
      <c r="EVS40" s="223"/>
      <c r="EVT40" s="223"/>
      <c r="EVU40" s="223"/>
      <c r="EVV40" s="223"/>
      <c r="EVW40" s="223"/>
      <c r="EVX40" s="223"/>
      <c r="EVY40" s="223"/>
      <c r="EVZ40" s="223"/>
      <c r="EWA40" s="223"/>
      <c r="EWB40" s="223"/>
      <c r="EWC40" s="223"/>
      <c r="EWD40" s="223"/>
      <c r="EWE40" s="223"/>
      <c r="EWF40" s="223"/>
      <c r="EWG40" s="223"/>
      <c r="EWH40" s="223"/>
      <c r="EWI40" s="223"/>
      <c r="EWJ40" s="223"/>
      <c r="EWK40" s="223"/>
      <c r="EWL40" s="223"/>
      <c r="EWM40" s="223"/>
      <c r="EWN40" s="223"/>
      <c r="EWO40" s="223"/>
      <c r="EWP40" s="223"/>
      <c r="EWQ40" s="223"/>
      <c r="EWR40" s="223"/>
      <c r="EWS40" s="223"/>
      <c r="EWT40" s="223"/>
      <c r="EWU40" s="223"/>
      <c r="EWV40" s="223"/>
      <c r="EWW40" s="223"/>
      <c r="EWX40" s="223"/>
      <c r="EWY40" s="223"/>
      <c r="EWZ40" s="223"/>
      <c r="EXA40" s="223"/>
      <c r="EXB40" s="223"/>
      <c r="EXC40" s="223"/>
      <c r="EXD40" s="223"/>
      <c r="EXE40" s="223"/>
      <c r="EXF40" s="223"/>
      <c r="EXG40" s="223"/>
      <c r="EXH40" s="223"/>
      <c r="EXI40" s="223"/>
      <c r="EXJ40" s="223"/>
      <c r="EXK40" s="223"/>
      <c r="EXL40" s="223"/>
      <c r="EXM40" s="223"/>
      <c r="EXN40" s="223"/>
      <c r="EXO40" s="223"/>
      <c r="EXP40" s="223"/>
      <c r="EXQ40" s="223"/>
      <c r="EXR40" s="223"/>
      <c r="EXS40" s="223"/>
      <c r="EXT40" s="223"/>
      <c r="EXU40" s="223"/>
      <c r="EXV40" s="223"/>
      <c r="EXW40" s="223"/>
      <c r="EXX40" s="223"/>
      <c r="EXY40" s="223"/>
      <c r="EXZ40" s="223"/>
      <c r="EYA40" s="223"/>
      <c r="EYB40" s="223"/>
      <c r="EYC40" s="223"/>
      <c r="EYD40" s="223"/>
      <c r="EYE40" s="223"/>
      <c r="EYF40" s="223"/>
      <c r="EYG40" s="223"/>
      <c r="EYH40" s="223"/>
      <c r="EYI40" s="223"/>
      <c r="EYJ40" s="223"/>
      <c r="EYK40" s="223"/>
      <c r="EYL40" s="223"/>
      <c r="EYM40" s="223"/>
      <c r="EYN40" s="223"/>
      <c r="EYO40" s="223"/>
      <c r="EYP40" s="223"/>
      <c r="EYQ40" s="223"/>
      <c r="EYR40" s="223"/>
      <c r="EYS40" s="223"/>
      <c r="EYT40" s="223"/>
      <c r="EYU40" s="223"/>
      <c r="EYV40" s="223"/>
      <c r="EYW40" s="223"/>
      <c r="EYX40" s="223"/>
      <c r="EYY40" s="223"/>
      <c r="EYZ40" s="223"/>
      <c r="EZA40" s="223"/>
      <c r="EZB40" s="223"/>
      <c r="EZC40" s="223"/>
      <c r="EZD40" s="223"/>
      <c r="EZE40" s="223"/>
      <c r="EZF40" s="223"/>
      <c r="EZG40" s="223"/>
      <c r="EZH40" s="223"/>
      <c r="EZI40" s="223"/>
      <c r="EZJ40" s="223"/>
      <c r="EZK40" s="223"/>
      <c r="EZL40" s="223"/>
      <c r="EZM40" s="223"/>
      <c r="EZN40" s="223"/>
      <c r="EZO40" s="223"/>
      <c r="EZP40" s="223"/>
      <c r="EZQ40" s="223"/>
      <c r="EZR40" s="223"/>
      <c r="EZS40" s="223"/>
      <c r="EZT40" s="223"/>
      <c r="EZU40" s="223"/>
      <c r="EZV40" s="223"/>
      <c r="EZW40" s="223"/>
      <c r="EZX40" s="223"/>
      <c r="EZY40" s="223"/>
      <c r="EZZ40" s="223"/>
      <c r="FAA40" s="223"/>
      <c r="FAB40" s="223"/>
      <c r="FAC40" s="223"/>
      <c r="FAD40" s="223"/>
      <c r="FAE40" s="223"/>
      <c r="FAF40" s="223"/>
      <c r="FAG40" s="223"/>
      <c r="FAH40" s="223"/>
      <c r="FAI40" s="223"/>
      <c r="FAJ40" s="223"/>
      <c r="FAK40" s="223"/>
      <c r="FAL40" s="223"/>
      <c r="FAM40" s="223"/>
      <c r="FAN40" s="223"/>
      <c r="FAO40" s="223"/>
      <c r="FAP40" s="223"/>
      <c r="FAQ40" s="223"/>
      <c r="FAR40" s="223"/>
      <c r="FAS40" s="223"/>
      <c r="FAT40" s="223"/>
      <c r="FAU40" s="223"/>
      <c r="FAV40" s="223"/>
      <c r="FAW40" s="223"/>
      <c r="FAX40" s="223"/>
      <c r="FAY40" s="223"/>
      <c r="FAZ40" s="223"/>
      <c r="FBA40" s="223"/>
      <c r="FBB40" s="223"/>
      <c r="FBC40" s="223"/>
      <c r="FBD40" s="223"/>
      <c r="FBE40" s="223"/>
      <c r="FBF40" s="223"/>
      <c r="FBG40" s="223"/>
      <c r="FBH40" s="223"/>
      <c r="FBI40" s="223"/>
      <c r="FBJ40" s="223"/>
      <c r="FBK40" s="223"/>
      <c r="FBL40" s="223"/>
      <c r="FBM40" s="223"/>
      <c r="FBN40" s="223"/>
      <c r="FBO40" s="223"/>
      <c r="FBP40" s="223"/>
      <c r="FBQ40" s="223"/>
      <c r="FBR40" s="223"/>
      <c r="FBS40" s="223"/>
      <c r="FBT40" s="223"/>
      <c r="FBU40" s="223"/>
      <c r="FBV40" s="223"/>
      <c r="FBW40" s="223"/>
      <c r="FBX40" s="223"/>
      <c r="FBY40" s="223"/>
      <c r="FBZ40" s="223"/>
      <c r="FCA40" s="223"/>
      <c r="FCB40" s="223"/>
      <c r="FCC40" s="223"/>
      <c r="FCD40" s="223"/>
      <c r="FCE40" s="223"/>
      <c r="FCF40" s="223"/>
      <c r="FCG40" s="223"/>
      <c r="FCH40" s="223"/>
      <c r="FCI40" s="223"/>
      <c r="FCJ40" s="223"/>
      <c r="FCK40" s="223"/>
      <c r="FCL40" s="223"/>
      <c r="FCM40" s="223"/>
      <c r="FCN40" s="223"/>
      <c r="FCO40" s="223"/>
      <c r="FCP40" s="223"/>
      <c r="FCQ40" s="223"/>
      <c r="FCR40" s="223"/>
      <c r="FCS40" s="223"/>
      <c r="FCT40" s="223"/>
      <c r="FCU40" s="223"/>
      <c r="FCV40" s="223"/>
      <c r="FCW40" s="223"/>
      <c r="FCX40" s="223"/>
      <c r="FCY40" s="223"/>
      <c r="FCZ40" s="223"/>
      <c r="FDA40" s="223"/>
      <c r="FDB40" s="223"/>
      <c r="FDC40" s="223"/>
      <c r="FDD40" s="223"/>
      <c r="FDE40" s="223"/>
      <c r="FDF40" s="223"/>
      <c r="FDG40" s="223"/>
      <c r="FDH40" s="223"/>
      <c r="FDI40" s="223"/>
      <c r="FDJ40" s="223"/>
      <c r="FDK40" s="223"/>
      <c r="FDL40" s="223"/>
      <c r="FDM40" s="223"/>
      <c r="FDN40" s="223"/>
      <c r="FDO40" s="223"/>
      <c r="FDP40" s="223"/>
      <c r="FDQ40" s="223"/>
      <c r="FDR40" s="223"/>
      <c r="FDS40" s="223"/>
      <c r="FDT40" s="223"/>
      <c r="FDU40" s="223"/>
      <c r="FDV40" s="223"/>
      <c r="FDW40" s="223"/>
      <c r="FDX40" s="223"/>
      <c r="FDY40" s="223"/>
      <c r="FDZ40" s="223"/>
      <c r="FEA40" s="223"/>
      <c r="FEB40" s="223"/>
      <c r="FEC40" s="223"/>
      <c r="FED40" s="223"/>
      <c r="FEE40" s="223"/>
      <c r="FEF40" s="223"/>
      <c r="FEG40" s="223"/>
      <c r="FEH40" s="223"/>
      <c r="FEI40" s="223"/>
      <c r="FEJ40" s="223"/>
      <c r="FEK40" s="223"/>
      <c r="FEL40" s="223"/>
      <c r="FEM40" s="223"/>
      <c r="FEN40" s="223"/>
      <c r="FEO40" s="223"/>
      <c r="FEP40" s="223"/>
      <c r="FEQ40" s="223"/>
      <c r="FER40" s="223"/>
      <c r="FES40" s="223"/>
      <c r="FET40" s="223"/>
      <c r="FEU40" s="223"/>
      <c r="FEV40" s="223"/>
      <c r="FEW40" s="223"/>
      <c r="FEX40" s="223"/>
      <c r="FEY40" s="223"/>
      <c r="FEZ40" s="223"/>
      <c r="FFA40" s="223"/>
      <c r="FFB40" s="223"/>
      <c r="FFC40" s="223"/>
      <c r="FFD40" s="223"/>
      <c r="FFE40" s="223"/>
      <c r="FFF40" s="223"/>
      <c r="FFG40" s="223"/>
      <c r="FFH40" s="223"/>
      <c r="FFI40" s="223"/>
      <c r="FFJ40" s="223"/>
      <c r="FFK40" s="223"/>
      <c r="FFL40" s="223"/>
      <c r="FFM40" s="223"/>
      <c r="FFN40" s="223"/>
      <c r="FFO40" s="223"/>
      <c r="FFP40" s="223"/>
      <c r="FFQ40" s="223"/>
      <c r="FFR40" s="223"/>
      <c r="FFS40" s="223"/>
      <c r="FFT40" s="223"/>
      <c r="FFU40" s="223"/>
      <c r="FFV40" s="223"/>
      <c r="FFW40" s="223"/>
      <c r="FFX40" s="223"/>
      <c r="FFY40" s="223"/>
      <c r="FFZ40" s="223"/>
      <c r="FGA40" s="223"/>
      <c r="FGB40" s="223"/>
      <c r="FGC40" s="223"/>
      <c r="FGD40" s="223"/>
      <c r="FGE40" s="223"/>
      <c r="FGF40" s="223"/>
      <c r="FGG40" s="223"/>
      <c r="FGH40" s="223"/>
      <c r="FGI40" s="223"/>
      <c r="FGJ40" s="223"/>
      <c r="FGK40" s="223"/>
      <c r="FGL40" s="223"/>
      <c r="FGM40" s="223"/>
      <c r="FGN40" s="223"/>
      <c r="FGO40" s="223"/>
      <c r="FGP40" s="223"/>
      <c r="FGQ40" s="223"/>
      <c r="FGR40" s="223"/>
      <c r="FGS40" s="223"/>
      <c r="FGT40" s="223"/>
      <c r="FGU40" s="223"/>
      <c r="FGV40" s="223"/>
      <c r="FGW40" s="223"/>
      <c r="FGX40" s="223"/>
      <c r="FGY40" s="223"/>
      <c r="FGZ40" s="223"/>
      <c r="FHA40" s="223"/>
      <c r="FHB40" s="223"/>
      <c r="FHC40" s="223"/>
      <c r="FHD40" s="223"/>
      <c r="FHE40" s="223"/>
      <c r="FHF40" s="223"/>
      <c r="FHG40" s="223"/>
      <c r="FHH40" s="223"/>
      <c r="FHI40" s="223"/>
      <c r="FHJ40" s="223"/>
      <c r="FHK40" s="223"/>
      <c r="FHL40" s="223"/>
      <c r="FHM40" s="223"/>
      <c r="FHN40" s="223"/>
      <c r="FHO40" s="223"/>
      <c r="FHP40" s="223"/>
      <c r="FHQ40" s="223"/>
      <c r="FHR40" s="223"/>
      <c r="FHS40" s="223"/>
      <c r="FHT40" s="223"/>
      <c r="FHU40" s="223"/>
      <c r="FHV40" s="223"/>
      <c r="FHW40" s="223"/>
      <c r="FHX40" s="223"/>
      <c r="FHY40" s="223"/>
      <c r="FHZ40" s="223"/>
      <c r="FIA40" s="223"/>
      <c r="FIB40" s="223"/>
      <c r="FIC40" s="223"/>
      <c r="FID40" s="223"/>
      <c r="FIE40" s="223"/>
      <c r="FIF40" s="223"/>
      <c r="FIG40" s="223"/>
      <c r="FIH40" s="223"/>
      <c r="FII40" s="223"/>
      <c r="FIJ40" s="223"/>
      <c r="FIK40" s="223"/>
      <c r="FIL40" s="223"/>
      <c r="FIM40" s="223"/>
      <c r="FIN40" s="223"/>
      <c r="FIO40" s="223"/>
      <c r="FIP40" s="223"/>
      <c r="FIQ40" s="223"/>
      <c r="FIR40" s="223"/>
      <c r="FIS40" s="223"/>
      <c r="FIT40" s="223"/>
      <c r="FIU40" s="223"/>
      <c r="FIV40" s="223"/>
      <c r="FIW40" s="223"/>
      <c r="FIX40" s="223"/>
      <c r="FIY40" s="223"/>
      <c r="FIZ40" s="223"/>
      <c r="FJA40" s="223"/>
      <c r="FJB40" s="223"/>
      <c r="FJC40" s="223"/>
      <c r="FJD40" s="223"/>
      <c r="FJE40" s="223"/>
      <c r="FJF40" s="223"/>
      <c r="FJG40" s="223"/>
      <c r="FJH40" s="223"/>
      <c r="FJI40" s="223"/>
      <c r="FJJ40" s="223"/>
      <c r="FJK40" s="223"/>
      <c r="FJL40" s="223"/>
      <c r="FJM40" s="223"/>
      <c r="FJN40" s="223"/>
      <c r="FJO40" s="223"/>
      <c r="FJP40" s="223"/>
      <c r="FJQ40" s="223"/>
      <c r="FJR40" s="223"/>
      <c r="FJS40" s="223"/>
      <c r="FJT40" s="223"/>
      <c r="FJU40" s="223"/>
      <c r="FJV40" s="223"/>
      <c r="FJW40" s="223"/>
      <c r="FJX40" s="223"/>
      <c r="FJY40" s="223"/>
      <c r="FJZ40" s="223"/>
      <c r="FKA40" s="223"/>
      <c r="FKB40" s="223"/>
      <c r="FKC40" s="223"/>
      <c r="FKD40" s="223"/>
      <c r="FKE40" s="223"/>
      <c r="FKF40" s="223"/>
      <c r="FKG40" s="223"/>
      <c r="FKH40" s="223"/>
      <c r="FKI40" s="223"/>
      <c r="FKJ40" s="223"/>
      <c r="FKK40" s="223"/>
      <c r="FKL40" s="223"/>
      <c r="FKM40" s="223"/>
      <c r="FKN40" s="223"/>
      <c r="FKO40" s="223"/>
      <c r="FKP40" s="223"/>
      <c r="FKQ40" s="223"/>
      <c r="FKR40" s="223"/>
      <c r="FKS40" s="223"/>
      <c r="FKT40" s="223"/>
      <c r="FKU40" s="223"/>
      <c r="FKV40" s="223"/>
      <c r="FKW40" s="223"/>
      <c r="FKX40" s="223"/>
      <c r="FKY40" s="223"/>
      <c r="FKZ40" s="223"/>
      <c r="FLA40" s="223"/>
      <c r="FLB40" s="223"/>
      <c r="FLC40" s="223"/>
      <c r="FLD40" s="223"/>
      <c r="FLE40" s="223"/>
      <c r="FLF40" s="223"/>
      <c r="FLG40" s="223"/>
      <c r="FLH40" s="223"/>
      <c r="FLI40" s="223"/>
      <c r="FLJ40" s="223"/>
      <c r="FLK40" s="223"/>
      <c r="FLL40" s="223"/>
      <c r="FLM40" s="223"/>
      <c r="FLN40" s="223"/>
      <c r="FLO40" s="223"/>
      <c r="FLP40" s="223"/>
      <c r="FLQ40" s="223"/>
      <c r="FLR40" s="223"/>
      <c r="FLS40" s="223"/>
      <c r="FLT40" s="223"/>
      <c r="FLU40" s="223"/>
      <c r="FLV40" s="223"/>
      <c r="FLW40" s="223"/>
      <c r="FLX40" s="223"/>
      <c r="FLY40" s="223"/>
      <c r="FLZ40" s="223"/>
      <c r="FMA40" s="223"/>
      <c r="FMB40" s="223"/>
      <c r="FMC40" s="223"/>
      <c r="FMD40" s="223"/>
      <c r="FME40" s="223"/>
      <c r="FMF40" s="223"/>
      <c r="FMG40" s="223"/>
      <c r="FMH40" s="223"/>
      <c r="FMI40" s="223"/>
      <c r="FMJ40" s="223"/>
      <c r="FMK40" s="223"/>
      <c r="FML40" s="223"/>
      <c r="FMM40" s="223"/>
      <c r="FMN40" s="223"/>
      <c r="FMO40" s="223"/>
      <c r="FMP40" s="223"/>
      <c r="FMQ40" s="223"/>
      <c r="FMR40" s="223"/>
      <c r="FMS40" s="223"/>
      <c r="FMT40" s="223"/>
      <c r="FMU40" s="223"/>
      <c r="FMV40" s="223"/>
      <c r="FMW40" s="223"/>
      <c r="FMX40" s="223"/>
      <c r="FMY40" s="223"/>
      <c r="FMZ40" s="223"/>
      <c r="FNA40" s="223"/>
      <c r="FNB40" s="223"/>
      <c r="FNC40" s="223"/>
      <c r="FND40" s="223"/>
      <c r="FNE40" s="223"/>
      <c r="FNF40" s="223"/>
      <c r="FNG40" s="223"/>
      <c r="FNH40" s="223"/>
      <c r="FNI40" s="223"/>
      <c r="FNJ40" s="223"/>
      <c r="FNK40" s="223"/>
      <c r="FNL40" s="223"/>
      <c r="FNM40" s="223"/>
      <c r="FNN40" s="223"/>
      <c r="FNO40" s="223"/>
      <c r="FNP40" s="223"/>
      <c r="FNQ40" s="223"/>
      <c r="FNR40" s="223"/>
      <c r="FNS40" s="223"/>
      <c r="FNT40" s="223"/>
      <c r="FNU40" s="223"/>
      <c r="FNV40" s="223"/>
      <c r="FNW40" s="223"/>
      <c r="FNX40" s="223"/>
      <c r="FNY40" s="223"/>
      <c r="FNZ40" s="223"/>
      <c r="FOA40" s="223"/>
      <c r="FOB40" s="223"/>
      <c r="FOC40" s="223"/>
      <c r="FOD40" s="223"/>
      <c r="FOE40" s="223"/>
      <c r="FOF40" s="223"/>
      <c r="FOG40" s="223"/>
      <c r="FOH40" s="223"/>
      <c r="FOI40" s="223"/>
      <c r="FOJ40" s="223"/>
      <c r="FOK40" s="223"/>
      <c r="FOL40" s="223"/>
      <c r="FOM40" s="223"/>
      <c r="FON40" s="223"/>
      <c r="FOO40" s="223"/>
      <c r="FOP40" s="223"/>
      <c r="FOQ40" s="223"/>
      <c r="FOR40" s="223"/>
      <c r="FOS40" s="223"/>
      <c r="FOT40" s="223"/>
      <c r="FOU40" s="223"/>
      <c r="FOV40" s="223"/>
      <c r="FOW40" s="223"/>
      <c r="FOX40" s="223"/>
      <c r="FOY40" s="223"/>
      <c r="FOZ40" s="223"/>
      <c r="FPA40" s="223"/>
      <c r="FPB40" s="223"/>
      <c r="FPC40" s="223"/>
      <c r="FPD40" s="223"/>
      <c r="FPE40" s="223"/>
      <c r="FPF40" s="223"/>
      <c r="FPG40" s="223"/>
      <c r="FPH40" s="223"/>
      <c r="FPI40" s="223"/>
      <c r="FPJ40" s="223"/>
      <c r="FPK40" s="223"/>
      <c r="FPL40" s="223"/>
      <c r="FPM40" s="223"/>
      <c r="FPN40" s="223"/>
      <c r="FPO40" s="223"/>
      <c r="FPP40" s="223"/>
      <c r="FPQ40" s="223"/>
      <c r="FPR40" s="223"/>
      <c r="FPS40" s="223"/>
      <c r="FPT40" s="223"/>
      <c r="FPU40" s="223"/>
      <c r="FPV40" s="223"/>
      <c r="FPW40" s="223"/>
      <c r="FPX40" s="223"/>
      <c r="FPY40" s="223"/>
      <c r="FPZ40" s="223"/>
      <c r="FQA40" s="223"/>
      <c r="FQB40" s="223"/>
      <c r="FQC40" s="223"/>
      <c r="FQD40" s="223"/>
      <c r="FQE40" s="223"/>
      <c r="FQF40" s="223"/>
      <c r="FQG40" s="223"/>
      <c r="FQH40" s="223"/>
      <c r="FQI40" s="223"/>
      <c r="FQJ40" s="223"/>
      <c r="FQK40" s="223"/>
      <c r="FQL40" s="223"/>
      <c r="FQM40" s="223"/>
      <c r="FQN40" s="223"/>
      <c r="FQO40" s="223"/>
      <c r="FQP40" s="223"/>
      <c r="FQQ40" s="223"/>
      <c r="FQR40" s="223"/>
      <c r="FQS40" s="223"/>
      <c r="FQT40" s="223"/>
      <c r="FQU40" s="223"/>
      <c r="FQV40" s="223"/>
      <c r="FQW40" s="223"/>
      <c r="FQX40" s="223"/>
      <c r="FQY40" s="223"/>
      <c r="FQZ40" s="223"/>
      <c r="FRA40" s="223"/>
      <c r="FRB40" s="223"/>
      <c r="FRC40" s="223"/>
      <c r="FRD40" s="223"/>
      <c r="FRE40" s="223"/>
      <c r="FRF40" s="223"/>
      <c r="FRG40" s="223"/>
      <c r="FRH40" s="223"/>
      <c r="FRI40" s="223"/>
      <c r="FRJ40" s="223"/>
      <c r="FRK40" s="223"/>
      <c r="FRL40" s="223"/>
      <c r="FRM40" s="223"/>
      <c r="FRN40" s="223"/>
      <c r="FRO40" s="223"/>
      <c r="FRP40" s="223"/>
      <c r="FRQ40" s="223"/>
      <c r="FRR40" s="223"/>
      <c r="FRS40" s="223"/>
      <c r="FRT40" s="223"/>
      <c r="FRU40" s="223"/>
      <c r="FRV40" s="223"/>
      <c r="FRW40" s="223"/>
      <c r="FRX40" s="223"/>
      <c r="FRY40" s="223"/>
      <c r="FRZ40" s="223"/>
      <c r="FSA40" s="223"/>
      <c r="FSB40" s="223"/>
      <c r="FSC40" s="223"/>
      <c r="FSD40" s="223"/>
      <c r="FSE40" s="223"/>
      <c r="FSF40" s="223"/>
      <c r="FSG40" s="223"/>
      <c r="FSH40" s="223"/>
      <c r="FSI40" s="223"/>
      <c r="FSJ40" s="223"/>
      <c r="FSK40" s="223"/>
      <c r="FSL40" s="223"/>
      <c r="FSM40" s="223"/>
      <c r="FSN40" s="223"/>
      <c r="FSO40" s="223"/>
      <c r="FSP40" s="223"/>
      <c r="FSQ40" s="223"/>
      <c r="FSR40" s="223"/>
      <c r="FSS40" s="223"/>
      <c r="FST40" s="223"/>
      <c r="FSU40" s="223"/>
      <c r="FSV40" s="223"/>
      <c r="FSW40" s="223"/>
      <c r="FSX40" s="223"/>
      <c r="FSY40" s="223"/>
      <c r="FSZ40" s="223"/>
      <c r="FTA40" s="223"/>
      <c r="FTB40" s="223"/>
      <c r="FTC40" s="223"/>
      <c r="FTD40" s="223"/>
      <c r="FTE40" s="223"/>
      <c r="FTF40" s="223"/>
      <c r="FTG40" s="223"/>
      <c r="FTH40" s="223"/>
      <c r="FTI40" s="223"/>
      <c r="FTJ40" s="223"/>
      <c r="FTK40" s="223"/>
      <c r="FTL40" s="223"/>
      <c r="FTM40" s="223"/>
      <c r="FTN40" s="223"/>
      <c r="FTO40" s="223"/>
      <c r="FTP40" s="223"/>
      <c r="FTQ40" s="223"/>
      <c r="FTR40" s="223"/>
      <c r="FTS40" s="223"/>
      <c r="FTT40" s="223"/>
      <c r="FTU40" s="223"/>
      <c r="FTV40" s="223"/>
      <c r="FTW40" s="223"/>
      <c r="FTX40" s="223"/>
      <c r="FTY40" s="223"/>
      <c r="FTZ40" s="223"/>
      <c r="FUA40" s="223"/>
      <c r="FUB40" s="223"/>
      <c r="FUC40" s="223"/>
      <c r="FUD40" s="223"/>
      <c r="FUE40" s="223"/>
      <c r="FUF40" s="223"/>
      <c r="FUG40" s="223"/>
      <c r="FUH40" s="223"/>
      <c r="FUI40" s="223"/>
      <c r="FUJ40" s="223"/>
      <c r="FUK40" s="223"/>
      <c r="FUL40" s="223"/>
      <c r="FUM40" s="223"/>
      <c r="FUN40" s="223"/>
      <c r="FUO40" s="223"/>
      <c r="FUP40" s="223"/>
      <c r="FUQ40" s="223"/>
      <c r="FUR40" s="223"/>
      <c r="FUS40" s="223"/>
      <c r="FUT40" s="223"/>
      <c r="FUU40" s="223"/>
      <c r="FUV40" s="223"/>
      <c r="FUW40" s="223"/>
      <c r="FUX40" s="223"/>
      <c r="FUY40" s="223"/>
      <c r="FUZ40" s="223"/>
      <c r="FVA40" s="223"/>
      <c r="FVB40" s="223"/>
      <c r="FVC40" s="223"/>
      <c r="FVD40" s="223"/>
      <c r="FVE40" s="223"/>
      <c r="FVF40" s="223"/>
      <c r="FVG40" s="223"/>
      <c r="FVH40" s="223"/>
      <c r="FVI40" s="223"/>
      <c r="FVJ40" s="223"/>
      <c r="FVK40" s="223"/>
      <c r="FVL40" s="223"/>
      <c r="FVM40" s="223"/>
      <c r="FVN40" s="223"/>
      <c r="FVO40" s="223"/>
      <c r="FVP40" s="223"/>
      <c r="FVQ40" s="223"/>
      <c r="FVR40" s="223"/>
      <c r="FVS40" s="223"/>
      <c r="FVT40" s="223"/>
      <c r="FVU40" s="223"/>
      <c r="FVV40" s="223"/>
      <c r="FVW40" s="223"/>
      <c r="FVX40" s="223"/>
      <c r="FVY40" s="223"/>
      <c r="FVZ40" s="223"/>
      <c r="FWA40" s="223"/>
      <c r="FWB40" s="223"/>
      <c r="FWC40" s="223"/>
      <c r="FWD40" s="223"/>
      <c r="FWE40" s="223"/>
      <c r="FWF40" s="223"/>
      <c r="FWG40" s="223"/>
      <c r="FWH40" s="223"/>
      <c r="FWI40" s="223"/>
      <c r="FWJ40" s="223"/>
      <c r="FWK40" s="223"/>
      <c r="FWL40" s="223"/>
      <c r="FWM40" s="223"/>
      <c r="FWN40" s="223"/>
      <c r="FWO40" s="223"/>
      <c r="FWP40" s="223"/>
      <c r="FWQ40" s="223"/>
      <c r="FWR40" s="223"/>
      <c r="FWS40" s="223"/>
      <c r="FWT40" s="223"/>
      <c r="FWU40" s="223"/>
      <c r="FWV40" s="223"/>
      <c r="FWW40" s="223"/>
      <c r="FWX40" s="223"/>
      <c r="FWY40" s="223"/>
      <c r="FWZ40" s="223"/>
      <c r="FXA40" s="223"/>
      <c r="FXB40" s="223"/>
      <c r="FXC40" s="223"/>
      <c r="FXD40" s="223"/>
      <c r="FXE40" s="223"/>
      <c r="FXF40" s="223"/>
      <c r="FXG40" s="223"/>
      <c r="FXH40" s="223"/>
      <c r="FXI40" s="223"/>
      <c r="FXJ40" s="223"/>
      <c r="FXK40" s="223"/>
      <c r="FXL40" s="223"/>
      <c r="FXM40" s="223"/>
      <c r="FXN40" s="223"/>
      <c r="FXO40" s="223"/>
      <c r="FXP40" s="223"/>
      <c r="FXQ40" s="223"/>
      <c r="FXR40" s="223"/>
      <c r="FXS40" s="223"/>
      <c r="FXT40" s="223"/>
      <c r="FXU40" s="223"/>
      <c r="FXV40" s="223"/>
      <c r="FXW40" s="223"/>
      <c r="FXX40" s="223"/>
      <c r="FXY40" s="223"/>
      <c r="FXZ40" s="223"/>
      <c r="FYA40" s="223"/>
      <c r="FYB40" s="223"/>
      <c r="FYC40" s="223"/>
      <c r="FYD40" s="223"/>
      <c r="FYE40" s="223"/>
      <c r="FYF40" s="223"/>
      <c r="FYG40" s="223"/>
      <c r="FYH40" s="223"/>
      <c r="FYI40" s="223"/>
      <c r="FYJ40" s="223"/>
      <c r="FYK40" s="223"/>
      <c r="FYL40" s="223"/>
      <c r="FYM40" s="223"/>
      <c r="FYN40" s="223"/>
      <c r="FYO40" s="223"/>
      <c r="FYP40" s="223"/>
      <c r="FYQ40" s="223"/>
      <c r="FYR40" s="223"/>
      <c r="FYS40" s="223"/>
      <c r="FYT40" s="223"/>
      <c r="FYU40" s="223"/>
      <c r="FYV40" s="223"/>
      <c r="FYW40" s="223"/>
      <c r="FYX40" s="223"/>
      <c r="FYY40" s="223"/>
      <c r="FYZ40" s="223"/>
      <c r="FZA40" s="223"/>
      <c r="FZB40" s="223"/>
      <c r="FZC40" s="223"/>
      <c r="FZD40" s="223"/>
      <c r="FZE40" s="223"/>
      <c r="FZF40" s="223"/>
      <c r="FZG40" s="223"/>
      <c r="FZH40" s="223"/>
      <c r="FZI40" s="223"/>
      <c r="FZJ40" s="223"/>
      <c r="FZK40" s="223"/>
      <c r="FZL40" s="223"/>
      <c r="FZM40" s="223"/>
      <c r="FZN40" s="223"/>
      <c r="FZO40" s="223"/>
      <c r="FZP40" s="223"/>
      <c r="FZQ40" s="223"/>
      <c r="FZR40" s="223"/>
      <c r="FZS40" s="223"/>
      <c r="FZT40" s="223"/>
      <c r="FZU40" s="223"/>
      <c r="FZV40" s="223"/>
      <c r="FZW40" s="223"/>
      <c r="FZX40" s="223"/>
      <c r="FZY40" s="223"/>
      <c r="FZZ40" s="223"/>
      <c r="GAA40" s="223"/>
      <c r="GAB40" s="223"/>
      <c r="GAC40" s="223"/>
      <c r="GAD40" s="223"/>
      <c r="GAE40" s="223"/>
      <c r="GAF40" s="223"/>
      <c r="GAG40" s="223"/>
      <c r="GAH40" s="223"/>
      <c r="GAI40" s="223"/>
      <c r="GAJ40" s="223"/>
      <c r="GAK40" s="223"/>
      <c r="GAL40" s="223"/>
      <c r="GAM40" s="223"/>
      <c r="GAN40" s="223"/>
      <c r="GAO40" s="223"/>
      <c r="GAP40" s="223"/>
      <c r="GAQ40" s="223"/>
      <c r="GAR40" s="223"/>
      <c r="GAS40" s="223"/>
      <c r="GAT40" s="223"/>
      <c r="GAU40" s="223"/>
      <c r="GAV40" s="223"/>
      <c r="GAW40" s="223"/>
      <c r="GAX40" s="223"/>
      <c r="GAY40" s="223"/>
      <c r="GAZ40" s="223"/>
      <c r="GBA40" s="223"/>
      <c r="GBB40" s="223"/>
      <c r="GBC40" s="223"/>
      <c r="GBD40" s="223"/>
      <c r="GBE40" s="223"/>
      <c r="GBF40" s="223"/>
      <c r="GBG40" s="223"/>
      <c r="GBH40" s="223"/>
      <c r="GBI40" s="223"/>
      <c r="GBJ40" s="223"/>
      <c r="GBK40" s="223"/>
      <c r="GBL40" s="223"/>
      <c r="GBM40" s="223"/>
      <c r="GBN40" s="223"/>
      <c r="GBO40" s="223"/>
      <c r="GBP40" s="223"/>
      <c r="GBQ40" s="223"/>
      <c r="GBR40" s="223"/>
      <c r="GBS40" s="223"/>
      <c r="GBT40" s="223"/>
      <c r="GBU40" s="223"/>
      <c r="GBV40" s="223"/>
      <c r="GBW40" s="223"/>
      <c r="GBX40" s="223"/>
      <c r="GBY40" s="223"/>
      <c r="GBZ40" s="223"/>
      <c r="GCA40" s="223"/>
      <c r="GCB40" s="223"/>
      <c r="GCC40" s="223"/>
      <c r="GCD40" s="223"/>
      <c r="GCE40" s="223"/>
      <c r="GCF40" s="223"/>
      <c r="GCG40" s="223"/>
      <c r="GCH40" s="223"/>
      <c r="GCI40" s="223"/>
      <c r="GCJ40" s="223"/>
      <c r="GCK40" s="223"/>
      <c r="GCL40" s="223"/>
      <c r="GCM40" s="223"/>
      <c r="GCN40" s="223"/>
      <c r="GCO40" s="223"/>
      <c r="GCP40" s="223"/>
      <c r="GCQ40" s="223"/>
      <c r="GCR40" s="223"/>
      <c r="GCS40" s="223"/>
      <c r="GCT40" s="223"/>
      <c r="GCU40" s="223"/>
      <c r="GCV40" s="223"/>
      <c r="GCW40" s="223"/>
      <c r="GCX40" s="223"/>
      <c r="GCY40" s="223"/>
      <c r="GCZ40" s="223"/>
      <c r="GDA40" s="223"/>
      <c r="GDB40" s="223"/>
      <c r="GDC40" s="223"/>
      <c r="GDD40" s="223"/>
      <c r="GDE40" s="223"/>
      <c r="GDF40" s="223"/>
      <c r="GDG40" s="223"/>
      <c r="GDH40" s="223"/>
      <c r="GDI40" s="223"/>
      <c r="GDJ40" s="223"/>
      <c r="GDK40" s="223"/>
      <c r="GDL40" s="223"/>
      <c r="GDM40" s="223"/>
      <c r="GDN40" s="223"/>
      <c r="GDO40" s="223"/>
      <c r="GDP40" s="223"/>
      <c r="GDQ40" s="223"/>
      <c r="GDR40" s="223"/>
      <c r="GDS40" s="223"/>
      <c r="GDT40" s="223"/>
      <c r="GDU40" s="223"/>
      <c r="GDV40" s="223"/>
      <c r="GDW40" s="223"/>
      <c r="GDX40" s="223"/>
      <c r="GDY40" s="223"/>
      <c r="GDZ40" s="223"/>
      <c r="GEA40" s="223"/>
      <c r="GEB40" s="223"/>
      <c r="GEC40" s="223"/>
      <c r="GED40" s="223"/>
      <c r="GEE40" s="223"/>
      <c r="GEF40" s="223"/>
      <c r="GEG40" s="223"/>
      <c r="GEH40" s="223"/>
      <c r="GEI40" s="223"/>
      <c r="GEJ40" s="223"/>
      <c r="GEK40" s="223"/>
      <c r="GEL40" s="223"/>
      <c r="GEM40" s="223"/>
      <c r="GEN40" s="223"/>
      <c r="GEO40" s="223"/>
      <c r="GEP40" s="223"/>
      <c r="GEQ40" s="223"/>
      <c r="GER40" s="223"/>
      <c r="GES40" s="223"/>
      <c r="GET40" s="223"/>
      <c r="GEU40" s="223"/>
      <c r="GEV40" s="223"/>
      <c r="GEW40" s="223"/>
      <c r="GEX40" s="223"/>
      <c r="GEY40" s="223"/>
      <c r="GEZ40" s="223"/>
      <c r="GFA40" s="223"/>
      <c r="GFB40" s="223"/>
      <c r="GFC40" s="223"/>
      <c r="GFD40" s="223"/>
      <c r="GFE40" s="223"/>
      <c r="GFF40" s="223"/>
      <c r="GFG40" s="223"/>
      <c r="GFH40" s="223"/>
      <c r="GFI40" s="223"/>
      <c r="GFJ40" s="223"/>
      <c r="GFK40" s="223"/>
      <c r="GFL40" s="223"/>
      <c r="GFM40" s="223"/>
      <c r="GFN40" s="223"/>
      <c r="GFO40" s="223"/>
      <c r="GFP40" s="223"/>
      <c r="GFQ40" s="223"/>
      <c r="GFR40" s="223"/>
      <c r="GFS40" s="223"/>
      <c r="GFT40" s="223"/>
      <c r="GFU40" s="223"/>
      <c r="GFV40" s="223"/>
      <c r="GFW40" s="223"/>
      <c r="GFX40" s="223"/>
      <c r="GFY40" s="223"/>
      <c r="GFZ40" s="223"/>
      <c r="GGA40" s="223"/>
      <c r="GGB40" s="223"/>
      <c r="GGC40" s="223"/>
      <c r="GGD40" s="223"/>
      <c r="GGE40" s="223"/>
      <c r="GGF40" s="223"/>
      <c r="GGG40" s="223"/>
      <c r="GGH40" s="223"/>
      <c r="GGI40" s="223"/>
      <c r="GGJ40" s="223"/>
      <c r="GGK40" s="223"/>
      <c r="GGL40" s="223"/>
      <c r="GGM40" s="223"/>
      <c r="GGN40" s="223"/>
      <c r="GGO40" s="223"/>
      <c r="GGP40" s="223"/>
      <c r="GGQ40" s="223"/>
      <c r="GGR40" s="223"/>
      <c r="GGS40" s="223"/>
      <c r="GGT40" s="223"/>
      <c r="GGU40" s="223"/>
      <c r="GGV40" s="223"/>
      <c r="GGW40" s="223"/>
      <c r="GGX40" s="223"/>
      <c r="GGY40" s="223"/>
      <c r="GGZ40" s="223"/>
      <c r="GHA40" s="223"/>
      <c r="GHB40" s="223"/>
      <c r="GHC40" s="223"/>
      <c r="GHD40" s="223"/>
      <c r="GHE40" s="223"/>
      <c r="GHF40" s="223"/>
      <c r="GHG40" s="223"/>
      <c r="GHH40" s="223"/>
      <c r="GHI40" s="223"/>
      <c r="GHJ40" s="223"/>
      <c r="GHK40" s="223"/>
      <c r="GHL40" s="223"/>
      <c r="GHM40" s="223"/>
      <c r="GHN40" s="223"/>
      <c r="GHO40" s="223"/>
      <c r="GHP40" s="223"/>
      <c r="GHQ40" s="223"/>
      <c r="GHR40" s="223"/>
      <c r="GHS40" s="223"/>
      <c r="GHT40" s="223"/>
      <c r="GHU40" s="223"/>
      <c r="GHV40" s="223"/>
      <c r="GHW40" s="223"/>
      <c r="GHX40" s="223"/>
      <c r="GHY40" s="223"/>
      <c r="GHZ40" s="223"/>
      <c r="GIA40" s="223"/>
      <c r="GIB40" s="223"/>
      <c r="GIC40" s="223"/>
      <c r="GID40" s="223"/>
      <c r="GIE40" s="223"/>
      <c r="GIF40" s="223"/>
      <c r="GIG40" s="223"/>
      <c r="GIH40" s="223"/>
      <c r="GII40" s="223"/>
      <c r="GIJ40" s="223"/>
      <c r="GIK40" s="223"/>
      <c r="GIL40" s="223"/>
      <c r="GIM40" s="223"/>
      <c r="GIN40" s="223"/>
      <c r="GIO40" s="223"/>
      <c r="GIP40" s="223"/>
      <c r="GIQ40" s="223"/>
      <c r="GIR40" s="223"/>
      <c r="GIS40" s="223"/>
      <c r="GIT40" s="223"/>
      <c r="GIU40" s="223"/>
      <c r="GIV40" s="223"/>
      <c r="GIW40" s="223"/>
      <c r="GIX40" s="223"/>
      <c r="GIY40" s="223"/>
      <c r="GIZ40" s="223"/>
      <c r="GJA40" s="223"/>
      <c r="GJB40" s="223"/>
      <c r="GJC40" s="223"/>
      <c r="GJD40" s="223"/>
      <c r="GJE40" s="223"/>
      <c r="GJF40" s="223"/>
      <c r="GJG40" s="223"/>
      <c r="GJH40" s="223"/>
      <c r="GJI40" s="223"/>
      <c r="GJJ40" s="223"/>
      <c r="GJK40" s="223"/>
      <c r="GJL40" s="223"/>
      <c r="GJM40" s="223"/>
      <c r="GJN40" s="223"/>
      <c r="GJO40" s="223"/>
      <c r="GJP40" s="223"/>
      <c r="GJQ40" s="223"/>
      <c r="GJR40" s="223"/>
      <c r="GJS40" s="223"/>
      <c r="GJT40" s="223"/>
      <c r="GJU40" s="223"/>
      <c r="GJV40" s="223"/>
      <c r="GJW40" s="223"/>
      <c r="GJX40" s="223"/>
      <c r="GJY40" s="223"/>
      <c r="GJZ40" s="223"/>
      <c r="GKA40" s="223"/>
      <c r="GKB40" s="223"/>
      <c r="GKC40" s="223"/>
      <c r="GKD40" s="223"/>
      <c r="GKE40" s="223"/>
      <c r="GKF40" s="223"/>
      <c r="GKG40" s="223"/>
      <c r="GKH40" s="223"/>
      <c r="GKI40" s="223"/>
      <c r="GKJ40" s="223"/>
      <c r="GKK40" s="223"/>
      <c r="GKL40" s="223"/>
      <c r="GKM40" s="223"/>
      <c r="GKN40" s="223"/>
      <c r="GKO40" s="223"/>
      <c r="GKP40" s="223"/>
      <c r="GKQ40" s="223"/>
      <c r="GKR40" s="223"/>
      <c r="GKS40" s="223"/>
      <c r="GKT40" s="223"/>
      <c r="GKU40" s="223"/>
      <c r="GKV40" s="223"/>
      <c r="GKW40" s="223"/>
      <c r="GKX40" s="223"/>
      <c r="GKY40" s="223"/>
      <c r="GKZ40" s="223"/>
      <c r="GLA40" s="223"/>
      <c r="GLB40" s="223"/>
      <c r="GLC40" s="223"/>
      <c r="GLD40" s="223"/>
      <c r="GLE40" s="223"/>
      <c r="GLF40" s="223"/>
      <c r="GLG40" s="223"/>
      <c r="GLH40" s="223"/>
      <c r="GLI40" s="223"/>
      <c r="GLJ40" s="223"/>
      <c r="GLK40" s="223"/>
      <c r="GLL40" s="223"/>
      <c r="GLM40" s="223"/>
      <c r="GLN40" s="223"/>
      <c r="GLO40" s="223"/>
      <c r="GLP40" s="223"/>
      <c r="GLQ40" s="223"/>
      <c r="GLR40" s="223"/>
      <c r="GLS40" s="223"/>
      <c r="GLT40" s="223"/>
      <c r="GLU40" s="223"/>
      <c r="GLV40" s="223"/>
      <c r="GLW40" s="223"/>
      <c r="GLX40" s="223"/>
      <c r="GLY40" s="223"/>
      <c r="GLZ40" s="223"/>
      <c r="GMA40" s="223"/>
      <c r="GMB40" s="223"/>
      <c r="GMC40" s="223"/>
      <c r="GMD40" s="223"/>
      <c r="GME40" s="223"/>
      <c r="GMF40" s="223"/>
      <c r="GMG40" s="223"/>
      <c r="GMH40" s="223"/>
      <c r="GMI40" s="223"/>
      <c r="GMJ40" s="223"/>
      <c r="GMK40" s="223"/>
      <c r="GML40" s="223"/>
      <c r="GMM40" s="223"/>
      <c r="GMN40" s="223"/>
      <c r="GMO40" s="223"/>
      <c r="GMP40" s="223"/>
      <c r="GMQ40" s="223"/>
      <c r="GMR40" s="223"/>
      <c r="GMS40" s="223"/>
      <c r="GMT40" s="223"/>
      <c r="GMU40" s="223"/>
      <c r="GMV40" s="223"/>
      <c r="GMW40" s="223"/>
      <c r="GMX40" s="223"/>
      <c r="GMY40" s="223"/>
      <c r="GMZ40" s="223"/>
      <c r="GNA40" s="223"/>
      <c r="GNB40" s="223"/>
      <c r="GNC40" s="223"/>
      <c r="GND40" s="223"/>
      <c r="GNE40" s="223"/>
      <c r="GNF40" s="223"/>
      <c r="GNG40" s="223"/>
      <c r="GNH40" s="223"/>
      <c r="GNI40" s="223"/>
      <c r="GNJ40" s="223"/>
      <c r="GNK40" s="223"/>
      <c r="GNL40" s="223"/>
      <c r="GNM40" s="223"/>
      <c r="GNN40" s="223"/>
      <c r="GNO40" s="223"/>
      <c r="GNP40" s="223"/>
      <c r="GNQ40" s="223"/>
      <c r="GNR40" s="223"/>
      <c r="GNS40" s="223"/>
      <c r="GNT40" s="223"/>
      <c r="GNU40" s="223"/>
      <c r="GNV40" s="223"/>
      <c r="GNW40" s="223"/>
      <c r="GNX40" s="223"/>
      <c r="GNY40" s="223"/>
      <c r="GNZ40" s="223"/>
      <c r="GOA40" s="223"/>
      <c r="GOB40" s="223"/>
      <c r="GOC40" s="223"/>
      <c r="GOD40" s="223"/>
      <c r="GOE40" s="223"/>
      <c r="GOF40" s="223"/>
      <c r="GOG40" s="223"/>
      <c r="GOH40" s="223"/>
      <c r="GOI40" s="223"/>
      <c r="GOJ40" s="223"/>
      <c r="GOK40" s="223"/>
      <c r="GOL40" s="223"/>
      <c r="GOM40" s="223"/>
      <c r="GON40" s="223"/>
      <c r="GOO40" s="223"/>
      <c r="GOP40" s="223"/>
      <c r="GOQ40" s="223"/>
      <c r="GOR40" s="223"/>
      <c r="GOS40" s="223"/>
      <c r="GOT40" s="223"/>
      <c r="GOU40" s="223"/>
      <c r="GOV40" s="223"/>
      <c r="GOW40" s="223"/>
      <c r="GOX40" s="223"/>
      <c r="GOY40" s="223"/>
      <c r="GOZ40" s="223"/>
      <c r="GPA40" s="223"/>
      <c r="GPB40" s="223"/>
      <c r="GPC40" s="223"/>
      <c r="GPD40" s="223"/>
      <c r="GPE40" s="223"/>
      <c r="GPF40" s="223"/>
      <c r="GPG40" s="223"/>
      <c r="GPH40" s="223"/>
      <c r="GPI40" s="223"/>
      <c r="GPJ40" s="223"/>
      <c r="GPK40" s="223"/>
      <c r="GPL40" s="223"/>
      <c r="GPM40" s="223"/>
      <c r="GPN40" s="223"/>
      <c r="GPO40" s="223"/>
      <c r="GPP40" s="223"/>
      <c r="GPQ40" s="223"/>
      <c r="GPR40" s="223"/>
      <c r="GPS40" s="223"/>
      <c r="GPT40" s="223"/>
      <c r="GPU40" s="223"/>
      <c r="GPV40" s="223"/>
      <c r="GPW40" s="223"/>
      <c r="GPX40" s="223"/>
      <c r="GPY40" s="223"/>
      <c r="GPZ40" s="223"/>
      <c r="GQA40" s="223"/>
      <c r="GQB40" s="223"/>
      <c r="GQC40" s="223"/>
      <c r="GQD40" s="223"/>
      <c r="GQE40" s="223"/>
      <c r="GQF40" s="223"/>
      <c r="GQG40" s="223"/>
      <c r="GQH40" s="223"/>
      <c r="GQI40" s="223"/>
      <c r="GQJ40" s="223"/>
      <c r="GQK40" s="223"/>
      <c r="GQL40" s="223"/>
      <c r="GQM40" s="223"/>
      <c r="GQN40" s="223"/>
      <c r="GQO40" s="223"/>
      <c r="GQP40" s="223"/>
      <c r="GQQ40" s="223"/>
      <c r="GQR40" s="223"/>
      <c r="GQS40" s="223"/>
      <c r="GQT40" s="223"/>
      <c r="GQU40" s="223"/>
      <c r="GQV40" s="223"/>
      <c r="GQW40" s="223"/>
      <c r="GQX40" s="223"/>
      <c r="GQY40" s="223"/>
      <c r="GQZ40" s="223"/>
      <c r="GRA40" s="223"/>
      <c r="GRB40" s="223"/>
      <c r="GRC40" s="223"/>
      <c r="GRD40" s="223"/>
      <c r="GRE40" s="223"/>
      <c r="GRF40" s="223"/>
      <c r="GRG40" s="223"/>
      <c r="GRH40" s="223"/>
      <c r="GRI40" s="223"/>
      <c r="GRJ40" s="223"/>
      <c r="GRK40" s="223"/>
      <c r="GRL40" s="223"/>
      <c r="GRM40" s="223"/>
      <c r="GRN40" s="223"/>
      <c r="GRO40" s="223"/>
      <c r="GRP40" s="223"/>
      <c r="GRQ40" s="223"/>
      <c r="GRR40" s="223"/>
      <c r="GRS40" s="223"/>
      <c r="GRT40" s="223"/>
      <c r="GRU40" s="223"/>
      <c r="GRV40" s="223"/>
      <c r="GRW40" s="223"/>
      <c r="GRX40" s="223"/>
      <c r="GRY40" s="223"/>
      <c r="GRZ40" s="223"/>
      <c r="GSA40" s="223"/>
      <c r="GSB40" s="223"/>
      <c r="GSC40" s="223"/>
      <c r="GSD40" s="223"/>
      <c r="GSE40" s="223"/>
      <c r="GSF40" s="223"/>
      <c r="GSG40" s="223"/>
      <c r="GSH40" s="223"/>
      <c r="GSI40" s="223"/>
      <c r="GSJ40" s="223"/>
      <c r="GSK40" s="223"/>
      <c r="GSL40" s="223"/>
      <c r="GSM40" s="223"/>
      <c r="GSN40" s="223"/>
      <c r="GSO40" s="223"/>
      <c r="GSP40" s="223"/>
      <c r="GSQ40" s="223"/>
      <c r="GSR40" s="223"/>
      <c r="GSS40" s="223"/>
      <c r="GST40" s="223"/>
      <c r="GSU40" s="223"/>
      <c r="GSV40" s="223"/>
      <c r="GSW40" s="223"/>
      <c r="GSX40" s="223"/>
      <c r="GSY40" s="223"/>
      <c r="GSZ40" s="223"/>
      <c r="GTA40" s="223"/>
      <c r="GTB40" s="223"/>
      <c r="GTC40" s="223"/>
      <c r="GTD40" s="223"/>
      <c r="GTE40" s="223"/>
      <c r="GTF40" s="223"/>
      <c r="GTG40" s="223"/>
      <c r="GTH40" s="223"/>
      <c r="GTI40" s="223"/>
      <c r="GTJ40" s="223"/>
      <c r="GTK40" s="223"/>
      <c r="GTL40" s="223"/>
      <c r="GTM40" s="223"/>
      <c r="GTN40" s="223"/>
      <c r="GTO40" s="223"/>
      <c r="GTP40" s="223"/>
      <c r="GTQ40" s="223"/>
      <c r="GTR40" s="223"/>
      <c r="GTS40" s="223"/>
      <c r="GTT40" s="223"/>
      <c r="GTU40" s="223"/>
      <c r="GTV40" s="223"/>
      <c r="GTW40" s="223"/>
      <c r="GTX40" s="223"/>
      <c r="GTY40" s="223"/>
      <c r="GTZ40" s="223"/>
      <c r="GUA40" s="223"/>
      <c r="GUB40" s="223"/>
      <c r="GUC40" s="223"/>
      <c r="GUD40" s="223"/>
      <c r="GUE40" s="223"/>
      <c r="GUF40" s="223"/>
      <c r="GUG40" s="223"/>
      <c r="GUH40" s="223"/>
      <c r="GUI40" s="223"/>
      <c r="GUJ40" s="223"/>
      <c r="GUK40" s="223"/>
      <c r="GUL40" s="223"/>
      <c r="GUM40" s="223"/>
      <c r="GUN40" s="223"/>
      <c r="GUO40" s="223"/>
      <c r="GUP40" s="223"/>
      <c r="GUQ40" s="223"/>
      <c r="GUR40" s="223"/>
      <c r="GUS40" s="223"/>
      <c r="GUT40" s="223"/>
      <c r="GUU40" s="223"/>
      <c r="GUV40" s="223"/>
      <c r="GUW40" s="223"/>
      <c r="GUX40" s="223"/>
      <c r="GUY40" s="223"/>
      <c r="GUZ40" s="223"/>
      <c r="GVA40" s="223"/>
      <c r="GVB40" s="223"/>
      <c r="GVC40" s="223"/>
      <c r="GVD40" s="223"/>
      <c r="GVE40" s="223"/>
      <c r="GVF40" s="223"/>
      <c r="GVG40" s="223"/>
      <c r="GVH40" s="223"/>
      <c r="GVI40" s="223"/>
      <c r="GVJ40" s="223"/>
      <c r="GVK40" s="223"/>
      <c r="GVL40" s="223"/>
      <c r="GVM40" s="223"/>
      <c r="GVN40" s="223"/>
      <c r="GVO40" s="223"/>
      <c r="GVP40" s="223"/>
      <c r="GVQ40" s="223"/>
      <c r="GVR40" s="223"/>
      <c r="GVS40" s="223"/>
      <c r="GVT40" s="223"/>
      <c r="GVU40" s="223"/>
      <c r="GVV40" s="223"/>
      <c r="GVW40" s="223"/>
      <c r="GVX40" s="223"/>
      <c r="GVY40" s="223"/>
      <c r="GVZ40" s="223"/>
      <c r="GWA40" s="223"/>
      <c r="GWB40" s="223"/>
      <c r="GWC40" s="223"/>
      <c r="GWD40" s="223"/>
      <c r="GWE40" s="223"/>
      <c r="GWF40" s="223"/>
      <c r="GWG40" s="223"/>
      <c r="GWH40" s="223"/>
      <c r="GWI40" s="223"/>
      <c r="GWJ40" s="223"/>
      <c r="GWK40" s="223"/>
      <c r="GWL40" s="223"/>
      <c r="GWM40" s="223"/>
      <c r="GWN40" s="223"/>
      <c r="GWO40" s="223"/>
      <c r="GWP40" s="223"/>
      <c r="GWQ40" s="223"/>
      <c r="GWR40" s="223"/>
      <c r="GWS40" s="223"/>
      <c r="GWT40" s="223"/>
      <c r="GWU40" s="223"/>
      <c r="GWV40" s="223"/>
      <c r="GWW40" s="223"/>
      <c r="GWX40" s="223"/>
      <c r="GWY40" s="223"/>
      <c r="GWZ40" s="223"/>
      <c r="GXA40" s="223"/>
      <c r="GXB40" s="223"/>
      <c r="GXC40" s="223"/>
      <c r="GXD40" s="223"/>
      <c r="GXE40" s="223"/>
      <c r="GXF40" s="223"/>
      <c r="GXG40" s="223"/>
      <c r="GXH40" s="223"/>
      <c r="GXI40" s="223"/>
      <c r="GXJ40" s="223"/>
      <c r="GXK40" s="223"/>
      <c r="GXL40" s="223"/>
      <c r="GXM40" s="223"/>
      <c r="GXN40" s="223"/>
      <c r="GXO40" s="223"/>
      <c r="GXP40" s="223"/>
      <c r="GXQ40" s="223"/>
      <c r="GXR40" s="223"/>
      <c r="GXS40" s="223"/>
      <c r="GXT40" s="223"/>
      <c r="GXU40" s="223"/>
      <c r="GXV40" s="223"/>
      <c r="GXW40" s="223"/>
      <c r="GXX40" s="223"/>
      <c r="GXY40" s="223"/>
      <c r="GXZ40" s="223"/>
      <c r="GYA40" s="223"/>
      <c r="GYB40" s="223"/>
      <c r="GYC40" s="223"/>
      <c r="GYD40" s="223"/>
      <c r="GYE40" s="223"/>
      <c r="GYF40" s="223"/>
      <c r="GYG40" s="223"/>
      <c r="GYH40" s="223"/>
      <c r="GYI40" s="223"/>
      <c r="GYJ40" s="223"/>
      <c r="GYK40" s="223"/>
      <c r="GYL40" s="223"/>
      <c r="GYM40" s="223"/>
      <c r="GYN40" s="223"/>
      <c r="GYO40" s="223"/>
      <c r="GYP40" s="223"/>
      <c r="GYQ40" s="223"/>
      <c r="GYR40" s="223"/>
      <c r="GYS40" s="223"/>
      <c r="GYT40" s="223"/>
      <c r="GYU40" s="223"/>
      <c r="GYV40" s="223"/>
      <c r="GYW40" s="223"/>
      <c r="GYX40" s="223"/>
      <c r="GYY40" s="223"/>
      <c r="GYZ40" s="223"/>
      <c r="GZA40" s="223"/>
      <c r="GZB40" s="223"/>
      <c r="GZC40" s="223"/>
      <c r="GZD40" s="223"/>
      <c r="GZE40" s="223"/>
      <c r="GZF40" s="223"/>
      <c r="GZG40" s="223"/>
      <c r="GZH40" s="223"/>
      <c r="GZI40" s="223"/>
      <c r="GZJ40" s="223"/>
      <c r="GZK40" s="223"/>
      <c r="GZL40" s="223"/>
      <c r="GZM40" s="223"/>
      <c r="GZN40" s="223"/>
      <c r="GZO40" s="223"/>
      <c r="GZP40" s="223"/>
      <c r="GZQ40" s="223"/>
      <c r="GZR40" s="223"/>
      <c r="GZS40" s="223"/>
      <c r="GZT40" s="223"/>
      <c r="GZU40" s="223"/>
      <c r="GZV40" s="223"/>
      <c r="GZW40" s="223"/>
      <c r="GZX40" s="223"/>
      <c r="GZY40" s="223"/>
      <c r="GZZ40" s="223"/>
      <c r="HAA40" s="223"/>
      <c r="HAB40" s="223"/>
      <c r="HAC40" s="223"/>
      <c r="HAD40" s="223"/>
      <c r="HAE40" s="223"/>
      <c r="HAF40" s="223"/>
      <c r="HAG40" s="223"/>
      <c r="HAH40" s="223"/>
      <c r="HAI40" s="223"/>
      <c r="HAJ40" s="223"/>
      <c r="HAK40" s="223"/>
      <c r="HAL40" s="223"/>
      <c r="HAM40" s="223"/>
      <c r="HAN40" s="223"/>
      <c r="HAO40" s="223"/>
      <c r="HAP40" s="223"/>
      <c r="HAQ40" s="223"/>
      <c r="HAR40" s="223"/>
      <c r="HAS40" s="223"/>
      <c r="HAT40" s="223"/>
      <c r="HAU40" s="223"/>
      <c r="HAV40" s="223"/>
      <c r="HAW40" s="223"/>
      <c r="HAX40" s="223"/>
      <c r="HAY40" s="223"/>
      <c r="HAZ40" s="223"/>
      <c r="HBA40" s="223"/>
      <c r="HBB40" s="223"/>
      <c r="HBC40" s="223"/>
      <c r="HBD40" s="223"/>
      <c r="HBE40" s="223"/>
      <c r="HBF40" s="223"/>
      <c r="HBG40" s="223"/>
      <c r="HBH40" s="223"/>
      <c r="HBI40" s="223"/>
      <c r="HBJ40" s="223"/>
      <c r="HBK40" s="223"/>
      <c r="HBL40" s="223"/>
      <c r="HBM40" s="223"/>
      <c r="HBN40" s="223"/>
      <c r="HBO40" s="223"/>
      <c r="HBP40" s="223"/>
      <c r="HBQ40" s="223"/>
      <c r="HBR40" s="223"/>
      <c r="HBS40" s="223"/>
      <c r="HBT40" s="223"/>
      <c r="HBU40" s="223"/>
      <c r="HBV40" s="223"/>
      <c r="HBW40" s="223"/>
      <c r="HBX40" s="223"/>
      <c r="HBY40" s="223"/>
      <c r="HBZ40" s="223"/>
      <c r="HCA40" s="223"/>
      <c r="HCB40" s="223"/>
      <c r="HCC40" s="223"/>
      <c r="HCD40" s="223"/>
      <c r="HCE40" s="223"/>
      <c r="HCF40" s="223"/>
      <c r="HCG40" s="223"/>
      <c r="HCH40" s="223"/>
      <c r="HCI40" s="223"/>
      <c r="HCJ40" s="223"/>
      <c r="HCK40" s="223"/>
      <c r="HCL40" s="223"/>
      <c r="HCM40" s="223"/>
      <c r="HCN40" s="223"/>
      <c r="HCO40" s="223"/>
      <c r="HCP40" s="223"/>
      <c r="HCQ40" s="223"/>
      <c r="HCR40" s="223"/>
      <c r="HCS40" s="223"/>
      <c r="HCT40" s="223"/>
      <c r="HCU40" s="223"/>
      <c r="HCV40" s="223"/>
      <c r="HCW40" s="223"/>
      <c r="HCX40" s="223"/>
      <c r="HCY40" s="223"/>
      <c r="HCZ40" s="223"/>
      <c r="HDA40" s="223"/>
      <c r="HDB40" s="223"/>
      <c r="HDC40" s="223"/>
      <c r="HDD40" s="223"/>
      <c r="HDE40" s="223"/>
      <c r="HDF40" s="223"/>
      <c r="HDG40" s="223"/>
      <c r="HDH40" s="223"/>
      <c r="HDI40" s="223"/>
      <c r="HDJ40" s="223"/>
      <c r="HDK40" s="223"/>
      <c r="HDL40" s="223"/>
      <c r="HDM40" s="223"/>
      <c r="HDN40" s="223"/>
      <c r="HDO40" s="223"/>
      <c r="HDP40" s="223"/>
      <c r="HDQ40" s="223"/>
      <c r="HDR40" s="223"/>
      <c r="HDS40" s="223"/>
      <c r="HDT40" s="223"/>
      <c r="HDU40" s="223"/>
      <c r="HDV40" s="223"/>
      <c r="HDW40" s="223"/>
      <c r="HDX40" s="223"/>
      <c r="HDY40" s="223"/>
      <c r="HDZ40" s="223"/>
      <c r="HEA40" s="223"/>
      <c r="HEB40" s="223"/>
      <c r="HEC40" s="223"/>
      <c r="HED40" s="223"/>
      <c r="HEE40" s="223"/>
      <c r="HEF40" s="223"/>
      <c r="HEG40" s="223"/>
      <c r="HEH40" s="223"/>
      <c r="HEI40" s="223"/>
      <c r="HEJ40" s="223"/>
      <c r="HEK40" s="223"/>
      <c r="HEL40" s="223"/>
      <c r="HEM40" s="223"/>
      <c r="HEN40" s="223"/>
      <c r="HEO40" s="223"/>
      <c r="HEP40" s="223"/>
      <c r="HEQ40" s="223"/>
      <c r="HER40" s="223"/>
      <c r="HES40" s="223"/>
      <c r="HET40" s="223"/>
      <c r="HEU40" s="223"/>
      <c r="HEV40" s="223"/>
      <c r="HEW40" s="223"/>
      <c r="HEX40" s="223"/>
      <c r="HEY40" s="223"/>
      <c r="HEZ40" s="223"/>
      <c r="HFA40" s="223"/>
      <c r="HFB40" s="223"/>
      <c r="HFC40" s="223"/>
      <c r="HFD40" s="223"/>
      <c r="HFE40" s="223"/>
      <c r="HFF40" s="223"/>
      <c r="HFG40" s="223"/>
      <c r="HFH40" s="223"/>
      <c r="HFI40" s="223"/>
      <c r="HFJ40" s="223"/>
      <c r="HFK40" s="223"/>
      <c r="HFL40" s="223"/>
      <c r="HFM40" s="223"/>
      <c r="HFN40" s="223"/>
      <c r="HFO40" s="223"/>
      <c r="HFP40" s="223"/>
      <c r="HFQ40" s="223"/>
      <c r="HFR40" s="223"/>
      <c r="HFS40" s="223"/>
      <c r="HFT40" s="223"/>
      <c r="HFU40" s="223"/>
      <c r="HFV40" s="223"/>
      <c r="HFW40" s="223"/>
      <c r="HFX40" s="223"/>
      <c r="HFY40" s="223"/>
      <c r="HFZ40" s="223"/>
      <c r="HGA40" s="223"/>
      <c r="HGB40" s="223"/>
      <c r="HGC40" s="223"/>
      <c r="HGD40" s="223"/>
      <c r="HGE40" s="223"/>
      <c r="HGF40" s="223"/>
      <c r="HGG40" s="223"/>
      <c r="HGH40" s="223"/>
      <c r="HGI40" s="223"/>
      <c r="HGJ40" s="223"/>
      <c r="HGK40" s="223"/>
      <c r="HGL40" s="223"/>
      <c r="HGM40" s="223"/>
      <c r="HGN40" s="223"/>
      <c r="HGO40" s="223"/>
      <c r="HGP40" s="223"/>
      <c r="HGQ40" s="223"/>
      <c r="HGR40" s="223"/>
      <c r="HGS40" s="223"/>
      <c r="HGT40" s="223"/>
      <c r="HGU40" s="223"/>
      <c r="HGV40" s="223"/>
      <c r="HGW40" s="223"/>
      <c r="HGX40" s="223"/>
      <c r="HGY40" s="223"/>
      <c r="HGZ40" s="223"/>
      <c r="HHA40" s="223"/>
      <c r="HHB40" s="223"/>
      <c r="HHC40" s="223"/>
      <c r="HHD40" s="223"/>
      <c r="HHE40" s="223"/>
      <c r="HHF40" s="223"/>
      <c r="HHG40" s="223"/>
      <c r="HHH40" s="223"/>
      <c r="HHI40" s="223"/>
      <c r="HHJ40" s="223"/>
      <c r="HHK40" s="223"/>
      <c r="HHL40" s="223"/>
      <c r="HHM40" s="223"/>
      <c r="HHN40" s="223"/>
      <c r="HHO40" s="223"/>
      <c r="HHP40" s="223"/>
      <c r="HHQ40" s="223"/>
      <c r="HHR40" s="223"/>
      <c r="HHS40" s="223"/>
      <c r="HHT40" s="223"/>
      <c r="HHU40" s="223"/>
      <c r="HHV40" s="223"/>
      <c r="HHW40" s="223"/>
      <c r="HHX40" s="223"/>
      <c r="HHY40" s="223"/>
      <c r="HHZ40" s="223"/>
      <c r="HIA40" s="223"/>
      <c r="HIB40" s="223"/>
      <c r="HIC40" s="223"/>
      <c r="HID40" s="223"/>
      <c r="HIE40" s="223"/>
      <c r="HIF40" s="223"/>
      <c r="HIG40" s="223"/>
      <c r="HIH40" s="223"/>
      <c r="HII40" s="223"/>
      <c r="HIJ40" s="223"/>
      <c r="HIK40" s="223"/>
      <c r="HIL40" s="223"/>
      <c r="HIM40" s="223"/>
      <c r="HIN40" s="223"/>
      <c r="HIO40" s="223"/>
      <c r="HIP40" s="223"/>
      <c r="HIQ40" s="223"/>
      <c r="HIR40" s="223"/>
      <c r="HIS40" s="223"/>
      <c r="HIT40" s="223"/>
      <c r="HIU40" s="223"/>
      <c r="HIV40" s="223"/>
      <c r="HIW40" s="223"/>
      <c r="HIX40" s="223"/>
      <c r="HIY40" s="223"/>
      <c r="HIZ40" s="223"/>
      <c r="HJA40" s="223"/>
      <c r="HJB40" s="223"/>
      <c r="HJC40" s="223"/>
      <c r="HJD40" s="223"/>
      <c r="HJE40" s="223"/>
      <c r="HJF40" s="223"/>
      <c r="HJG40" s="223"/>
      <c r="HJH40" s="223"/>
      <c r="HJI40" s="223"/>
      <c r="HJJ40" s="223"/>
      <c r="HJK40" s="223"/>
      <c r="HJL40" s="223"/>
      <c r="HJM40" s="223"/>
      <c r="HJN40" s="223"/>
      <c r="HJO40" s="223"/>
      <c r="HJP40" s="223"/>
      <c r="HJQ40" s="223"/>
      <c r="HJR40" s="223"/>
      <c r="HJS40" s="223"/>
      <c r="HJT40" s="223"/>
      <c r="HJU40" s="223"/>
      <c r="HJV40" s="223"/>
      <c r="HJW40" s="223"/>
      <c r="HJX40" s="223"/>
      <c r="HJY40" s="223"/>
      <c r="HJZ40" s="223"/>
      <c r="HKA40" s="223"/>
      <c r="HKB40" s="223"/>
      <c r="HKC40" s="223"/>
      <c r="HKD40" s="223"/>
      <c r="HKE40" s="223"/>
      <c r="HKF40" s="223"/>
      <c r="HKG40" s="223"/>
      <c r="HKH40" s="223"/>
      <c r="HKI40" s="223"/>
      <c r="HKJ40" s="223"/>
      <c r="HKK40" s="223"/>
      <c r="HKL40" s="223"/>
      <c r="HKM40" s="223"/>
      <c r="HKN40" s="223"/>
      <c r="HKO40" s="223"/>
      <c r="HKP40" s="223"/>
      <c r="HKQ40" s="223"/>
      <c r="HKR40" s="223"/>
      <c r="HKS40" s="223"/>
      <c r="HKT40" s="223"/>
      <c r="HKU40" s="223"/>
      <c r="HKV40" s="223"/>
      <c r="HKW40" s="223"/>
      <c r="HKX40" s="223"/>
      <c r="HKY40" s="223"/>
      <c r="HKZ40" s="223"/>
      <c r="HLA40" s="223"/>
      <c r="HLB40" s="223"/>
      <c r="HLC40" s="223"/>
      <c r="HLD40" s="223"/>
      <c r="HLE40" s="223"/>
      <c r="HLF40" s="223"/>
      <c r="HLG40" s="223"/>
      <c r="HLH40" s="223"/>
      <c r="HLI40" s="223"/>
      <c r="HLJ40" s="223"/>
      <c r="HLK40" s="223"/>
      <c r="HLL40" s="223"/>
      <c r="HLM40" s="223"/>
      <c r="HLN40" s="223"/>
      <c r="HLO40" s="223"/>
      <c r="HLP40" s="223"/>
      <c r="HLQ40" s="223"/>
      <c r="HLR40" s="223"/>
      <c r="HLS40" s="223"/>
      <c r="HLT40" s="223"/>
      <c r="HLU40" s="223"/>
      <c r="HLV40" s="223"/>
      <c r="HLW40" s="223"/>
      <c r="HLX40" s="223"/>
      <c r="HLY40" s="223"/>
      <c r="HLZ40" s="223"/>
      <c r="HMA40" s="223"/>
      <c r="HMB40" s="223"/>
      <c r="HMC40" s="223"/>
      <c r="HMD40" s="223"/>
      <c r="HME40" s="223"/>
      <c r="HMF40" s="223"/>
      <c r="HMG40" s="223"/>
      <c r="HMH40" s="223"/>
      <c r="HMI40" s="223"/>
      <c r="HMJ40" s="223"/>
      <c r="HMK40" s="223"/>
      <c r="HML40" s="223"/>
      <c r="HMM40" s="223"/>
      <c r="HMN40" s="223"/>
      <c r="HMO40" s="223"/>
      <c r="HMP40" s="223"/>
      <c r="HMQ40" s="223"/>
      <c r="HMR40" s="223"/>
      <c r="HMS40" s="223"/>
      <c r="HMT40" s="223"/>
      <c r="HMU40" s="223"/>
      <c r="HMV40" s="223"/>
      <c r="HMW40" s="223"/>
      <c r="HMX40" s="223"/>
      <c r="HMY40" s="223"/>
      <c r="HMZ40" s="223"/>
      <c r="HNA40" s="223"/>
      <c r="HNB40" s="223"/>
      <c r="HNC40" s="223"/>
      <c r="HND40" s="223"/>
      <c r="HNE40" s="223"/>
      <c r="HNF40" s="223"/>
      <c r="HNG40" s="223"/>
      <c r="HNH40" s="223"/>
      <c r="HNI40" s="223"/>
      <c r="HNJ40" s="223"/>
      <c r="HNK40" s="223"/>
      <c r="HNL40" s="223"/>
      <c r="HNM40" s="223"/>
      <c r="HNN40" s="223"/>
      <c r="HNO40" s="223"/>
      <c r="HNP40" s="223"/>
      <c r="HNQ40" s="223"/>
      <c r="HNR40" s="223"/>
      <c r="HNS40" s="223"/>
      <c r="HNT40" s="223"/>
      <c r="HNU40" s="223"/>
      <c r="HNV40" s="223"/>
      <c r="HNW40" s="223"/>
      <c r="HNX40" s="223"/>
      <c r="HNY40" s="223"/>
      <c r="HNZ40" s="223"/>
      <c r="HOA40" s="223"/>
      <c r="HOB40" s="223"/>
      <c r="HOC40" s="223"/>
      <c r="HOD40" s="223"/>
      <c r="HOE40" s="223"/>
      <c r="HOF40" s="223"/>
      <c r="HOG40" s="223"/>
      <c r="HOH40" s="223"/>
      <c r="HOI40" s="223"/>
      <c r="HOJ40" s="223"/>
      <c r="HOK40" s="223"/>
      <c r="HOL40" s="223"/>
      <c r="HOM40" s="223"/>
      <c r="HON40" s="223"/>
      <c r="HOO40" s="223"/>
      <c r="HOP40" s="223"/>
      <c r="HOQ40" s="223"/>
      <c r="HOR40" s="223"/>
      <c r="HOS40" s="223"/>
      <c r="HOT40" s="223"/>
      <c r="HOU40" s="223"/>
      <c r="HOV40" s="223"/>
      <c r="HOW40" s="223"/>
      <c r="HOX40" s="223"/>
      <c r="HOY40" s="223"/>
      <c r="HOZ40" s="223"/>
      <c r="HPA40" s="223"/>
      <c r="HPB40" s="223"/>
      <c r="HPC40" s="223"/>
      <c r="HPD40" s="223"/>
      <c r="HPE40" s="223"/>
      <c r="HPF40" s="223"/>
      <c r="HPG40" s="223"/>
      <c r="HPH40" s="223"/>
      <c r="HPI40" s="223"/>
      <c r="HPJ40" s="223"/>
      <c r="HPK40" s="223"/>
      <c r="HPL40" s="223"/>
      <c r="HPM40" s="223"/>
      <c r="HPN40" s="223"/>
      <c r="HPO40" s="223"/>
      <c r="HPP40" s="223"/>
      <c r="HPQ40" s="223"/>
      <c r="HPR40" s="223"/>
      <c r="HPS40" s="223"/>
      <c r="HPT40" s="223"/>
      <c r="HPU40" s="223"/>
      <c r="HPV40" s="223"/>
      <c r="HPW40" s="223"/>
      <c r="HPX40" s="223"/>
      <c r="HPY40" s="223"/>
      <c r="HPZ40" s="223"/>
      <c r="HQA40" s="223"/>
      <c r="HQB40" s="223"/>
      <c r="HQC40" s="223"/>
      <c r="HQD40" s="223"/>
      <c r="HQE40" s="223"/>
      <c r="HQF40" s="223"/>
      <c r="HQG40" s="223"/>
      <c r="HQH40" s="223"/>
      <c r="HQI40" s="223"/>
      <c r="HQJ40" s="223"/>
      <c r="HQK40" s="223"/>
      <c r="HQL40" s="223"/>
      <c r="HQM40" s="223"/>
      <c r="HQN40" s="223"/>
      <c r="HQO40" s="223"/>
      <c r="HQP40" s="223"/>
      <c r="HQQ40" s="223"/>
      <c r="HQR40" s="223"/>
      <c r="HQS40" s="223"/>
      <c r="HQT40" s="223"/>
      <c r="HQU40" s="223"/>
      <c r="HQV40" s="223"/>
      <c r="HQW40" s="223"/>
      <c r="HQX40" s="223"/>
      <c r="HQY40" s="223"/>
      <c r="HQZ40" s="223"/>
      <c r="HRA40" s="223"/>
      <c r="HRB40" s="223"/>
      <c r="HRC40" s="223"/>
      <c r="HRD40" s="223"/>
      <c r="HRE40" s="223"/>
      <c r="HRF40" s="223"/>
      <c r="HRG40" s="223"/>
      <c r="HRH40" s="223"/>
      <c r="HRI40" s="223"/>
      <c r="HRJ40" s="223"/>
      <c r="HRK40" s="223"/>
      <c r="HRL40" s="223"/>
      <c r="HRM40" s="223"/>
      <c r="HRN40" s="223"/>
      <c r="HRO40" s="223"/>
      <c r="HRP40" s="223"/>
      <c r="HRQ40" s="223"/>
      <c r="HRR40" s="223"/>
      <c r="HRS40" s="223"/>
      <c r="HRT40" s="223"/>
      <c r="HRU40" s="223"/>
      <c r="HRV40" s="223"/>
      <c r="HRW40" s="223"/>
      <c r="HRX40" s="223"/>
      <c r="HRY40" s="223"/>
      <c r="HRZ40" s="223"/>
      <c r="HSA40" s="223"/>
      <c r="HSB40" s="223"/>
      <c r="HSC40" s="223"/>
      <c r="HSD40" s="223"/>
      <c r="HSE40" s="223"/>
      <c r="HSF40" s="223"/>
      <c r="HSG40" s="223"/>
      <c r="HSH40" s="223"/>
      <c r="HSI40" s="223"/>
      <c r="HSJ40" s="223"/>
      <c r="HSK40" s="223"/>
      <c r="HSL40" s="223"/>
      <c r="HSM40" s="223"/>
      <c r="HSN40" s="223"/>
      <c r="HSO40" s="223"/>
      <c r="HSP40" s="223"/>
      <c r="HSQ40" s="223"/>
      <c r="HSR40" s="223"/>
      <c r="HSS40" s="223"/>
      <c r="HST40" s="223"/>
      <c r="HSU40" s="223"/>
      <c r="HSV40" s="223"/>
      <c r="HSW40" s="223"/>
      <c r="HSX40" s="223"/>
      <c r="HSY40" s="223"/>
      <c r="HSZ40" s="223"/>
      <c r="HTA40" s="223"/>
      <c r="HTB40" s="223"/>
      <c r="HTC40" s="223"/>
      <c r="HTD40" s="223"/>
      <c r="HTE40" s="223"/>
      <c r="HTF40" s="223"/>
      <c r="HTG40" s="223"/>
      <c r="HTH40" s="223"/>
      <c r="HTI40" s="223"/>
      <c r="HTJ40" s="223"/>
      <c r="HTK40" s="223"/>
      <c r="HTL40" s="223"/>
      <c r="HTM40" s="223"/>
      <c r="HTN40" s="223"/>
      <c r="HTO40" s="223"/>
      <c r="HTP40" s="223"/>
      <c r="HTQ40" s="223"/>
      <c r="HTR40" s="223"/>
      <c r="HTS40" s="223"/>
      <c r="HTT40" s="223"/>
      <c r="HTU40" s="223"/>
      <c r="HTV40" s="223"/>
      <c r="HTW40" s="223"/>
      <c r="HTX40" s="223"/>
      <c r="HTY40" s="223"/>
      <c r="HTZ40" s="223"/>
      <c r="HUA40" s="223"/>
      <c r="HUB40" s="223"/>
      <c r="HUC40" s="223"/>
      <c r="HUD40" s="223"/>
      <c r="HUE40" s="223"/>
      <c r="HUF40" s="223"/>
      <c r="HUG40" s="223"/>
      <c r="HUH40" s="223"/>
      <c r="HUI40" s="223"/>
      <c r="HUJ40" s="223"/>
      <c r="HUK40" s="223"/>
      <c r="HUL40" s="223"/>
      <c r="HUM40" s="223"/>
      <c r="HUN40" s="223"/>
      <c r="HUO40" s="223"/>
      <c r="HUP40" s="223"/>
      <c r="HUQ40" s="223"/>
      <c r="HUR40" s="223"/>
      <c r="HUS40" s="223"/>
      <c r="HUT40" s="223"/>
      <c r="HUU40" s="223"/>
      <c r="HUV40" s="223"/>
      <c r="HUW40" s="223"/>
      <c r="HUX40" s="223"/>
      <c r="HUY40" s="223"/>
      <c r="HUZ40" s="223"/>
      <c r="HVA40" s="223"/>
      <c r="HVB40" s="223"/>
      <c r="HVC40" s="223"/>
      <c r="HVD40" s="223"/>
      <c r="HVE40" s="223"/>
      <c r="HVF40" s="223"/>
      <c r="HVG40" s="223"/>
      <c r="HVH40" s="223"/>
      <c r="HVI40" s="223"/>
      <c r="HVJ40" s="223"/>
      <c r="HVK40" s="223"/>
      <c r="HVL40" s="223"/>
      <c r="HVM40" s="223"/>
      <c r="HVN40" s="223"/>
      <c r="HVO40" s="223"/>
      <c r="HVP40" s="223"/>
      <c r="HVQ40" s="223"/>
      <c r="HVR40" s="223"/>
      <c r="HVS40" s="223"/>
      <c r="HVT40" s="223"/>
      <c r="HVU40" s="223"/>
      <c r="HVV40" s="223"/>
      <c r="HVW40" s="223"/>
      <c r="HVX40" s="223"/>
      <c r="HVY40" s="223"/>
      <c r="HVZ40" s="223"/>
      <c r="HWA40" s="223"/>
      <c r="HWB40" s="223"/>
      <c r="HWC40" s="223"/>
      <c r="HWD40" s="223"/>
      <c r="HWE40" s="223"/>
      <c r="HWF40" s="223"/>
      <c r="HWG40" s="223"/>
      <c r="HWH40" s="223"/>
      <c r="HWI40" s="223"/>
      <c r="HWJ40" s="223"/>
      <c r="HWK40" s="223"/>
      <c r="HWL40" s="223"/>
      <c r="HWM40" s="223"/>
      <c r="HWN40" s="223"/>
      <c r="HWO40" s="223"/>
      <c r="HWP40" s="223"/>
      <c r="HWQ40" s="223"/>
      <c r="HWR40" s="223"/>
      <c r="HWS40" s="223"/>
      <c r="HWT40" s="223"/>
      <c r="HWU40" s="223"/>
      <c r="HWV40" s="223"/>
      <c r="HWW40" s="223"/>
      <c r="HWX40" s="223"/>
      <c r="HWY40" s="223"/>
      <c r="HWZ40" s="223"/>
      <c r="HXA40" s="223"/>
      <c r="HXB40" s="223"/>
      <c r="HXC40" s="223"/>
      <c r="HXD40" s="223"/>
      <c r="HXE40" s="223"/>
      <c r="HXF40" s="223"/>
      <c r="HXG40" s="223"/>
      <c r="HXH40" s="223"/>
      <c r="HXI40" s="223"/>
      <c r="HXJ40" s="223"/>
      <c r="HXK40" s="223"/>
      <c r="HXL40" s="223"/>
      <c r="HXM40" s="223"/>
      <c r="HXN40" s="223"/>
      <c r="HXO40" s="223"/>
      <c r="HXP40" s="223"/>
      <c r="HXQ40" s="223"/>
      <c r="HXR40" s="223"/>
      <c r="HXS40" s="223"/>
      <c r="HXT40" s="223"/>
      <c r="HXU40" s="223"/>
      <c r="HXV40" s="223"/>
      <c r="HXW40" s="223"/>
      <c r="HXX40" s="223"/>
      <c r="HXY40" s="223"/>
      <c r="HXZ40" s="223"/>
      <c r="HYA40" s="223"/>
      <c r="HYB40" s="223"/>
      <c r="HYC40" s="223"/>
      <c r="HYD40" s="223"/>
      <c r="HYE40" s="223"/>
      <c r="HYF40" s="223"/>
      <c r="HYG40" s="223"/>
      <c r="HYH40" s="223"/>
      <c r="HYI40" s="223"/>
      <c r="HYJ40" s="223"/>
      <c r="HYK40" s="223"/>
      <c r="HYL40" s="223"/>
      <c r="HYM40" s="223"/>
      <c r="HYN40" s="223"/>
      <c r="HYO40" s="223"/>
      <c r="HYP40" s="223"/>
      <c r="HYQ40" s="223"/>
      <c r="HYR40" s="223"/>
      <c r="HYS40" s="223"/>
      <c r="HYT40" s="223"/>
      <c r="HYU40" s="223"/>
      <c r="HYV40" s="223"/>
      <c r="HYW40" s="223"/>
      <c r="HYX40" s="223"/>
      <c r="HYY40" s="223"/>
      <c r="HYZ40" s="223"/>
      <c r="HZA40" s="223"/>
      <c r="HZB40" s="223"/>
      <c r="HZC40" s="223"/>
      <c r="HZD40" s="223"/>
      <c r="HZE40" s="223"/>
      <c r="HZF40" s="223"/>
      <c r="HZG40" s="223"/>
      <c r="HZH40" s="223"/>
      <c r="HZI40" s="223"/>
      <c r="HZJ40" s="223"/>
      <c r="HZK40" s="223"/>
      <c r="HZL40" s="223"/>
      <c r="HZM40" s="223"/>
      <c r="HZN40" s="223"/>
      <c r="HZO40" s="223"/>
      <c r="HZP40" s="223"/>
      <c r="HZQ40" s="223"/>
      <c r="HZR40" s="223"/>
      <c r="HZS40" s="223"/>
      <c r="HZT40" s="223"/>
      <c r="HZU40" s="223"/>
      <c r="HZV40" s="223"/>
      <c r="HZW40" s="223"/>
      <c r="HZX40" s="223"/>
      <c r="HZY40" s="223"/>
      <c r="HZZ40" s="223"/>
      <c r="IAA40" s="223"/>
      <c r="IAB40" s="223"/>
      <c r="IAC40" s="223"/>
      <c r="IAD40" s="223"/>
      <c r="IAE40" s="223"/>
      <c r="IAF40" s="223"/>
      <c r="IAG40" s="223"/>
      <c r="IAH40" s="223"/>
      <c r="IAI40" s="223"/>
      <c r="IAJ40" s="223"/>
      <c r="IAK40" s="223"/>
      <c r="IAL40" s="223"/>
      <c r="IAM40" s="223"/>
      <c r="IAN40" s="223"/>
      <c r="IAO40" s="223"/>
      <c r="IAP40" s="223"/>
      <c r="IAQ40" s="223"/>
      <c r="IAR40" s="223"/>
      <c r="IAS40" s="223"/>
      <c r="IAT40" s="223"/>
      <c r="IAU40" s="223"/>
      <c r="IAV40" s="223"/>
      <c r="IAW40" s="223"/>
      <c r="IAX40" s="223"/>
      <c r="IAY40" s="223"/>
      <c r="IAZ40" s="223"/>
      <c r="IBA40" s="223"/>
      <c r="IBB40" s="223"/>
      <c r="IBC40" s="223"/>
      <c r="IBD40" s="223"/>
      <c r="IBE40" s="223"/>
      <c r="IBF40" s="223"/>
      <c r="IBG40" s="223"/>
      <c r="IBH40" s="223"/>
      <c r="IBI40" s="223"/>
      <c r="IBJ40" s="223"/>
      <c r="IBK40" s="223"/>
      <c r="IBL40" s="223"/>
      <c r="IBM40" s="223"/>
      <c r="IBN40" s="223"/>
      <c r="IBO40" s="223"/>
      <c r="IBP40" s="223"/>
      <c r="IBQ40" s="223"/>
      <c r="IBR40" s="223"/>
      <c r="IBS40" s="223"/>
      <c r="IBT40" s="223"/>
      <c r="IBU40" s="223"/>
      <c r="IBV40" s="223"/>
      <c r="IBW40" s="223"/>
      <c r="IBX40" s="223"/>
      <c r="IBY40" s="223"/>
      <c r="IBZ40" s="223"/>
      <c r="ICA40" s="223"/>
      <c r="ICB40" s="223"/>
      <c r="ICC40" s="223"/>
      <c r="ICD40" s="223"/>
      <c r="ICE40" s="223"/>
      <c r="ICF40" s="223"/>
      <c r="ICG40" s="223"/>
      <c r="ICH40" s="223"/>
      <c r="ICI40" s="223"/>
      <c r="ICJ40" s="223"/>
      <c r="ICK40" s="223"/>
      <c r="ICL40" s="223"/>
      <c r="ICM40" s="223"/>
      <c r="ICN40" s="223"/>
      <c r="ICO40" s="223"/>
      <c r="ICP40" s="223"/>
      <c r="ICQ40" s="223"/>
      <c r="ICR40" s="223"/>
      <c r="ICS40" s="223"/>
      <c r="ICT40" s="223"/>
      <c r="ICU40" s="223"/>
      <c r="ICV40" s="223"/>
      <c r="ICW40" s="223"/>
      <c r="ICX40" s="223"/>
      <c r="ICY40" s="223"/>
      <c r="ICZ40" s="223"/>
      <c r="IDA40" s="223"/>
      <c r="IDB40" s="223"/>
      <c r="IDC40" s="223"/>
      <c r="IDD40" s="223"/>
      <c r="IDE40" s="223"/>
      <c r="IDF40" s="223"/>
      <c r="IDG40" s="223"/>
      <c r="IDH40" s="223"/>
      <c r="IDI40" s="223"/>
      <c r="IDJ40" s="223"/>
      <c r="IDK40" s="223"/>
      <c r="IDL40" s="223"/>
      <c r="IDM40" s="223"/>
      <c r="IDN40" s="223"/>
      <c r="IDO40" s="223"/>
      <c r="IDP40" s="223"/>
      <c r="IDQ40" s="223"/>
      <c r="IDR40" s="223"/>
      <c r="IDS40" s="223"/>
      <c r="IDT40" s="223"/>
      <c r="IDU40" s="223"/>
      <c r="IDV40" s="223"/>
      <c r="IDW40" s="223"/>
      <c r="IDX40" s="223"/>
      <c r="IDY40" s="223"/>
      <c r="IDZ40" s="223"/>
      <c r="IEA40" s="223"/>
      <c r="IEB40" s="223"/>
      <c r="IEC40" s="223"/>
      <c r="IED40" s="223"/>
      <c r="IEE40" s="223"/>
      <c r="IEF40" s="223"/>
      <c r="IEG40" s="223"/>
      <c r="IEH40" s="223"/>
      <c r="IEI40" s="223"/>
      <c r="IEJ40" s="223"/>
      <c r="IEK40" s="223"/>
      <c r="IEL40" s="223"/>
      <c r="IEM40" s="223"/>
      <c r="IEN40" s="223"/>
      <c r="IEO40" s="223"/>
      <c r="IEP40" s="223"/>
      <c r="IEQ40" s="223"/>
      <c r="IER40" s="223"/>
      <c r="IES40" s="223"/>
      <c r="IET40" s="223"/>
      <c r="IEU40" s="223"/>
      <c r="IEV40" s="223"/>
      <c r="IEW40" s="223"/>
      <c r="IEX40" s="223"/>
      <c r="IEY40" s="223"/>
      <c r="IEZ40" s="223"/>
      <c r="IFA40" s="223"/>
      <c r="IFB40" s="223"/>
      <c r="IFC40" s="223"/>
      <c r="IFD40" s="223"/>
      <c r="IFE40" s="223"/>
      <c r="IFF40" s="223"/>
      <c r="IFG40" s="223"/>
      <c r="IFH40" s="223"/>
      <c r="IFI40" s="223"/>
      <c r="IFJ40" s="223"/>
      <c r="IFK40" s="223"/>
      <c r="IFL40" s="223"/>
      <c r="IFM40" s="223"/>
      <c r="IFN40" s="223"/>
      <c r="IFO40" s="223"/>
      <c r="IFP40" s="223"/>
      <c r="IFQ40" s="223"/>
      <c r="IFR40" s="223"/>
      <c r="IFS40" s="223"/>
      <c r="IFT40" s="223"/>
      <c r="IFU40" s="223"/>
      <c r="IFV40" s="223"/>
      <c r="IFW40" s="223"/>
      <c r="IFX40" s="223"/>
      <c r="IFY40" s="223"/>
      <c r="IFZ40" s="223"/>
      <c r="IGA40" s="223"/>
      <c r="IGB40" s="223"/>
      <c r="IGC40" s="223"/>
      <c r="IGD40" s="223"/>
      <c r="IGE40" s="223"/>
      <c r="IGF40" s="223"/>
      <c r="IGG40" s="223"/>
      <c r="IGH40" s="223"/>
      <c r="IGI40" s="223"/>
      <c r="IGJ40" s="223"/>
      <c r="IGK40" s="223"/>
      <c r="IGL40" s="223"/>
      <c r="IGM40" s="223"/>
      <c r="IGN40" s="223"/>
      <c r="IGO40" s="223"/>
      <c r="IGP40" s="223"/>
      <c r="IGQ40" s="223"/>
      <c r="IGR40" s="223"/>
      <c r="IGS40" s="223"/>
      <c r="IGT40" s="223"/>
      <c r="IGU40" s="223"/>
      <c r="IGV40" s="223"/>
      <c r="IGW40" s="223"/>
      <c r="IGX40" s="223"/>
      <c r="IGY40" s="223"/>
      <c r="IGZ40" s="223"/>
      <c r="IHA40" s="223"/>
      <c r="IHB40" s="223"/>
      <c r="IHC40" s="223"/>
      <c r="IHD40" s="223"/>
      <c r="IHE40" s="223"/>
      <c r="IHF40" s="223"/>
      <c r="IHG40" s="223"/>
      <c r="IHH40" s="223"/>
      <c r="IHI40" s="223"/>
      <c r="IHJ40" s="223"/>
      <c r="IHK40" s="223"/>
      <c r="IHL40" s="223"/>
      <c r="IHM40" s="223"/>
      <c r="IHN40" s="223"/>
      <c r="IHO40" s="223"/>
      <c r="IHP40" s="223"/>
      <c r="IHQ40" s="223"/>
      <c r="IHR40" s="223"/>
      <c r="IHS40" s="223"/>
      <c r="IHT40" s="223"/>
      <c r="IHU40" s="223"/>
      <c r="IHV40" s="223"/>
      <c r="IHW40" s="223"/>
      <c r="IHX40" s="223"/>
      <c r="IHY40" s="223"/>
      <c r="IHZ40" s="223"/>
      <c r="IIA40" s="223"/>
      <c r="IIB40" s="223"/>
      <c r="IIC40" s="223"/>
      <c r="IID40" s="223"/>
      <c r="IIE40" s="223"/>
      <c r="IIF40" s="223"/>
      <c r="IIG40" s="223"/>
      <c r="IIH40" s="223"/>
      <c r="III40" s="223"/>
      <c r="IIJ40" s="223"/>
      <c r="IIK40" s="223"/>
      <c r="IIL40" s="223"/>
      <c r="IIM40" s="223"/>
      <c r="IIN40" s="223"/>
      <c r="IIO40" s="223"/>
      <c r="IIP40" s="223"/>
      <c r="IIQ40" s="223"/>
      <c r="IIR40" s="223"/>
      <c r="IIS40" s="223"/>
      <c r="IIT40" s="223"/>
      <c r="IIU40" s="223"/>
      <c r="IIV40" s="223"/>
      <c r="IIW40" s="223"/>
      <c r="IIX40" s="223"/>
      <c r="IIY40" s="223"/>
      <c r="IIZ40" s="223"/>
      <c r="IJA40" s="223"/>
      <c r="IJB40" s="223"/>
      <c r="IJC40" s="223"/>
      <c r="IJD40" s="223"/>
      <c r="IJE40" s="223"/>
      <c r="IJF40" s="223"/>
      <c r="IJG40" s="223"/>
      <c r="IJH40" s="223"/>
      <c r="IJI40" s="223"/>
      <c r="IJJ40" s="223"/>
      <c r="IJK40" s="223"/>
      <c r="IJL40" s="223"/>
      <c r="IJM40" s="223"/>
      <c r="IJN40" s="223"/>
      <c r="IJO40" s="223"/>
      <c r="IJP40" s="223"/>
      <c r="IJQ40" s="223"/>
      <c r="IJR40" s="223"/>
      <c r="IJS40" s="223"/>
      <c r="IJT40" s="223"/>
      <c r="IJU40" s="223"/>
      <c r="IJV40" s="223"/>
      <c r="IJW40" s="223"/>
      <c r="IJX40" s="223"/>
      <c r="IJY40" s="223"/>
      <c r="IJZ40" s="223"/>
      <c r="IKA40" s="223"/>
      <c r="IKB40" s="223"/>
      <c r="IKC40" s="223"/>
      <c r="IKD40" s="223"/>
      <c r="IKE40" s="223"/>
      <c r="IKF40" s="223"/>
      <c r="IKG40" s="223"/>
      <c r="IKH40" s="223"/>
      <c r="IKI40" s="223"/>
      <c r="IKJ40" s="223"/>
      <c r="IKK40" s="223"/>
      <c r="IKL40" s="223"/>
      <c r="IKM40" s="223"/>
      <c r="IKN40" s="223"/>
      <c r="IKO40" s="223"/>
      <c r="IKP40" s="223"/>
      <c r="IKQ40" s="223"/>
      <c r="IKR40" s="223"/>
      <c r="IKS40" s="223"/>
      <c r="IKT40" s="223"/>
      <c r="IKU40" s="223"/>
      <c r="IKV40" s="223"/>
      <c r="IKW40" s="223"/>
      <c r="IKX40" s="223"/>
      <c r="IKY40" s="223"/>
      <c r="IKZ40" s="223"/>
      <c r="ILA40" s="223"/>
      <c r="ILB40" s="223"/>
      <c r="ILC40" s="223"/>
      <c r="ILD40" s="223"/>
      <c r="ILE40" s="223"/>
      <c r="ILF40" s="223"/>
      <c r="ILG40" s="223"/>
      <c r="ILH40" s="223"/>
      <c r="ILI40" s="223"/>
      <c r="ILJ40" s="223"/>
      <c r="ILK40" s="223"/>
      <c r="ILL40" s="223"/>
      <c r="ILM40" s="223"/>
      <c r="ILN40" s="223"/>
      <c r="ILO40" s="223"/>
      <c r="ILP40" s="223"/>
      <c r="ILQ40" s="223"/>
      <c r="ILR40" s="223"/>
      <c r="ILS40" s="223"/>
      <c r="ILT40" s="223"/>
      <c r="ILU40" s="223"/>
      <c r="ILV40" s="223"/>
      <c r="ILW40" s="223"/>
      <c r="ILX40" s="223"/>
      <c r="ILY40" s="223"/>
      <c r="ILZ40" s="223"/>
      <c r="IMA40" s="223"/>
      <c r="IMB40" s="223"/>
      <c r="IMC40" s="223"/>
      <c r="IMD40" s="223"/>
      <c r="IME40" s="223"/>
      <c r="IMF40" s="223"/>
      <c r="IMG40" s="223"/>
      <c r="IMH40" s="223"/>
      <c r="IMI40" s="223"/>
      <c r="IMJ40" s="223"/>
      <c r="IMK40" s="223"/>
      <c r="IML40" s="223"/>
      <c r="IMM40" s="223"/>
      <c r="IMN40" s="223"/>
      <c r="IMO40" s="223"/>
      <c r="IMP40" s="223"/>
      <c r="IMQ40" s="223"/>
      <c r="IMR40" s="223"/>
      <c r="IMS40" s="223"/>
      <c r="IMT40" s="223"/>
      <c r="IMU40" s="223"/>
      <c r="IMV40" s="223"/>
      <c r="IMW40" s="223"/>
      <c r="IMX40" s="223"/>
      <c r="IMY40" s="223"/>
      <c r="IMZ40" s="223"/>
      <c r="INA40" s="223"/>
      <c r="INB40" s="223"/>
      <c r="INC40" s="223"/>
      <c r="IND40" s="223"/>
      <c r="INE40" s="223"/>
      <c r="INF40" s="223"/>
      <c r="ING40" s="223"/>
      <c r="INH40" s="223"/>
      <c r="INI40" s="223"/>
      <c r="INJ40" s="223"/>
      <c r="INK40" s="223"/>
      <c r="INL40" s="223"/>
      <c r="INM40" s="223"/>
      <c r="INN40" s="223"/>
      <c r="INO40" s="223"/>
      <c r="INP40" s="223"/>
      <c r="INQ40" s="223"/>
      <c r="INR40" s="223"/>
      <c r="INS40" s="223"/>
      <c r="INT40" s="223"/>
      <c r="INU40" s="223"/>
      <c r="INV40" s="223"/>
      <c r="INW40" s="223"/>
      <c r="INX40" s="223"/>
      <c r="INY40" s="223"/>
      <c r="INZ40" s="223"/>
      <c r="IOA40" s="223"/>
      <c r="IOB40" s="223"/>
      <c r="IOC40" s="223"/>
      <c r="IOD40" s="223"/>
      <c r="IOE40" s="223"/>
      <c r="IOF40" s="223"/>
      <c r="IOG40" s="223"/>
      <c r="IOH40" s="223"/>
      <c r="IOI40" s="223"/>
      <c r="IOJ40" s="223"/>
      <c r="IOK40" s="223"/>
      <c r="IOL40" s="223"/>
      <c r="IOM40" s="223"/>
      <c r="ION40" s="223"/>
      <c r="IOO40" s="223"/>
      <c r="IOP40" s="223"/>
      <c r="IOQ40" s="223"/>
      <c r="IOR40" s="223"/>
      <c r="IOS40" s="223"/>
      <c r="IOT40" s="223"/>
      <c r="IOU40" s="223"/>
      <c r="IOV40" s="223"/>
      <c r="IOW40" s="223"/>
      <c r="IOX40" s="223"/>
      <c r="IOY40" s="223"/>
      <c r="IOZ40" s="223"/>
      <c r="IPA40" s="223"/>
      <c r="IPB40" s="223"/>
      <c r="IPC40" s="223"/>
      <c r="IPD40" s="223"/>
      <c r="IPE40" s="223"/>
      <c r="IPF40" s="223"/>
      <c r="IPG40" s="223"/>
      <c r="IPH40" s="223"/>
      <c r="IPI40" s="223"/>
      <c r="IPJ40" s="223"/>
      <c r="IPK40" s="223"/>
      <c r="IPL40" s="223"/>
      <c r="IPM40" s="223"/>
      <c r="IPN40" s="223"/>
      <c r="IPO40" s="223"/>
      <c r="IPP40" s="223"/>
      <c r="IPQ40" s="223"/>
      <c r="IPR40" s="223"/>
      <c r="IPS40" s="223"/>
      <c r="IPT40" s="223"/>
      <c r="IPU40" s="223"/>
      <c r="IPV40" s="223"/>
      <c r="IPW40" s="223"/>
      <c r="IPX40" s="223"/>
      <c r="IPY40" s="223"/>
      <c r="IPZ40" s="223"/>
      <c r="IQA40" s="223"/>
      <c r="IQB40" s="223"/>
      <c r="IQC40" s="223"/>
      <c r="IQD40" s="223"/>
      <c r="IQE40" s="223"/>
      <c r="IQF40" s="223"/>
      <c r="IQG40" s="223"/>
      <c r="IQH40" s="223"/>
      <c r="IQI40" s="223"/>
      <c r="IQJ40" s="223"/>
      <c r="IQK40" s="223"/>
      <c r="IQL40" s="223"/>
      <c r="IQM40" s="223"/>
      <c r="IQN40" s="223"/>
      <c r="IQO40" s="223"/>
      <c r="IQP40" s="223"/>
      <c r="IQQ40" s="223"/>
      <c r="IQR40" s="223"/>
      <c r="IQS40" s="223"/>
      <c r="IQT40" s="223"/>
      <c r="IQU40" s="223"/>
      <c r="IQV40" s="223"/>
      <c r="IQW40" s="223"/>
      <c r="IQX40" s="223"/>
      <c r="IQY40" s="223"/>
      <c r="IQZ40" s="223"/>
      <c r="IRA40" s="223"/>
      <c r="IRB40" s="223"/>
      <c r="IRC40" s="223"/>
      <c r="IRD40" s="223"/>
      <c r="IRE40" s="223"/>
      <c r="IRF40" s="223"/>
      <c r="IRG40" s="223"/>
      <c r="IRH40" s="223"/>
      <c r="IRI40" s="223"/>
      <c r="IRJ40" s="223"/>
      <c r="IRK40" s="223"/>
      <c r="IRL40" s="223"/>
      <c r="IRM40" s="223"/>
      <c r="IRN40" s="223"/>
      <c r="IRO40" s="223"/>
      <c r="IRP40" s="223"/>
      <c r="IRQ40" s="223"/>
      <c r="IRR40" s="223"/>
      <c r="IRS40" s="223"/>
      <c r="IRT40" s="223"/>
      <c r="IRU40" s="223"/>
      <c r="IRV40" s="223"/>
      <c r="IRW40" s="223"/>
      <c r="IRX40" s="223"/>
      <c r="IRY40" s="223"/>
      <c r="IRZ40" s="223"/>
      <c r="ISA40" s="223"/>
      <c r="ISB40" s="223"/>
      <c r="ISC40" s="223"/>
      <c r="ISD40" s="223"/>
      <c r="ISE40" s="223"/>
      <c r="ISF40" s="223"/>
      <c r="ISG40" s="223"/>
      <c r="ISH40" s="223"/>
      <c r="ISI40" s="223"/>
      <c r="ISJ40" s="223"/>
      <c r="ISK40" s="223"/>
      <c r="ISL40" s="223"/>
      <c r="ISM40" s="223"/>
      <c r="ISN40" s="223"/>
      <c r="ISO40" s="223"/>
      <c r="ISP40" s="223"/>
      <c r="ISQ40" s="223"/>
      <c r="ISR40" s="223"/>
      <c r="ISS40" s="223"/>
      <c r="IST40" s="223"/>
      <c r="ISU40" s="223"/>
      <c r="ISV40" s="223"/>
      <c r="ISW40" s="223"/>
      <c r="ISX40" s="223"/>
      <c r="ISY40" s="223"/>
      <c r="ISZ40" s="223"/>
      <c r="ITA40" s="223"/>
      <c r="ITB40" s="223"/>
      <c r="ITC40" s="223"/>
      <c r="ITD40" s="223"/>
      <c r="ITE40" s="223"/>
      <c r="ITF40" s="223"/>
      <c r="ITG40" s="223"/>
      <c r="ITH40" s="223"/>
      <c r="ITI40" s="223"/>
      <c r="ITJ40" s="223"/>
      <c r="ITK40" s="223"/>
      <c r="ITL40" s="223"/>
      <c r="ITM40" s="223"/>
      <c r="ITN40" s="223"/>
      <c r="ITO40" s="223"/>
      <c r="ITP40" s="223"/>
      <c r="ITQ40" s="223"/>
      <c r="ITR40" s="223"/>
      <c r="ITS40" s="223"/>
      <c r="ITT40" s="223"/>
      <c r="ITU40" s="223"/>
      <c r="ITV40" s="223"/>
      <c r="ITW40" s="223"/>
      <c r="ITX40" s="223"/>
      <c r="ITY40" s="223"/>
      <c r="ITZ40" s="223"/>
      <c r="IUA40" s="223"/>
      <c r="IUB40" s="223"/>
      <c r="IUC40" s="223"/>
      <c r="IUD40" s="223"/>
      <c r="IUE40" s="223"/>
      <c r="IUF40" s="223"/>
      <c r="IUG40" s="223"/>
      <c r="IUH40" s="223"/>
      <c r="IUI40" s="223"/>
      <c r="IUJ40" s="223"/>
      <c r="IUK40" s="223"/>
      <c r="IUL40" s="223"/>
      <c r="IUM40" s="223"/>
      <c r="IUN40" s="223"/>
      <c r="IUO40" s="223"/>
      <c r="IUP40" s="223"/>
      <c r="IUQ40" s="223"/>
      <c r="IUR40" s="223"/>
      <c r="IUS40" s="223"/>
      <c r="IUT40" s="223"/>
      <c r="IUU40" s="223"/>
      <c r="IUV40" s="223"/>
      <c r="IUW40" s="223"/>
      <c r="IUX40" s="223"/>
      <c r="IUY40" s="223"/>
      <c r="IUZ40" s="223"/>
      <c r="IVA40" s="223"/>
      <c r="IVB40" s="223"/>
      <c r="IVC40" s="223"/>
      <c r="IVD40" s="223"/>
      <c r="IVE40" s="223"/>
      <c r="IVF40" s="223"/>
      <c r="IVG40" s="223"/>
      <c r="IVH40" s="223"/>
      <c r="IVI40" s="223"/>
      <c r="IVJ40" s="223"/>
      <c r="IVK40" s="223"/>
      <c r="IVL40" s="223"/>
      <c r="IVM40" s="223"/>
      <c r="IVN40" s="223"/>
      <c r="IVO40" s="223"/>
      <c r="IVP40" s="223"/>
      <c r="IVQ40" s="223"/>
      <c r="IVR40" s="223"/>
      <c r="IVS40" s="223"/>
      <c r="IVT40" s="223"/>
      <c r="IVU40" s="223"/>
      <c r="IVV40" s="223"/>
      <c r="IVW40" s="223"/>
      <c r="IVX40" s="223"/>
      <c r="IVY40" s="223"/>
      <c r="IVZ40" s="223"/>
      <c r="IWA40" s="223"/>
      <c r="IWB40" s="223"/>
      <c r="IWC40" s="223"/>
      <c r="IWD40" s="223"/>
      <c r="IWE40" s="223"/>
      <c r="IWF40" s="223"/>
      <c r="IWG40" s="223"/>
      <c r="IWH40" s="223"/>
      <c r="IWI40" s="223"/>
      <c r="IWJ40" s="223"/>
      <c r="IWK40" s="223"/>
      <c r="IWL40" s="223"/>
      <c r="IWM40" s="223"/>
      <c r="IWN40" s="223"/>
      <c r="IWO40" s="223"/>
      <c r="IWP40" s="223"/>
      <c r="IWQ40" s="223"/>
      <c r="IWR40" s="223"/>
      <c r="IWS40" s="223"/>
      <c r="IWT40" s="223"/>
      <c r="IWU40" s="223"/>
      <c r="IWV40" s="223"/>
      <c r="IWW40" s="223"/>
      <c r="IWX40" s="223"/>
      <c r="IWY40" s="223"/>
      <c r="IWZ40" s="223"/>
      <c r="IXA40" s="223"/>
      <c r="IXB40" s="223"/>
      <c r="IXC40" s="223"/>
      <c r="IXD40" s="223"/>
      <c r="IXE40" s="223"/>
      <c r="IXF40" s="223"/>
      <c r="IXG40" s="223"/>
      <c r="IXH40" s="223"/>
      <c r="IXI40" s="223"/>
      <c r="IXJ40" s="223"/>
      <c r="IXK40" s="223"/>
      <c r="IXL40" s="223"/>
      <c r="IXM40" s="223"/>
      <c r="IXN40" s="223"/>
      <c r="IXO40" s="223"/>
      <c r="IXP40" s="223"/>
      <c r="IXQ40" s="223"/>
      <c r="IXR40" s="223"/>
      <c r="IXS40" s="223"/>
      <c r="IXT40" s="223"/>
      <c r="IXU40" s="223"/>
      <c r="IXV40" s="223"/>
      <c r="IXW40" s="223"/>
      <c r="IXX40" s="223"/>
      <c r="IXY40" s="223"/>
      <c r="IXZ40" s="223"/>
      <c r="IYA40" s="223"/>
      <c r="IYB40" s="223"/>
      <c r="IYC40" s="223"/>
      <c r="IYD40" s="223"/>
      <c r="IYE40" s="223"/>
      <c r="IYF40" s="223"/>
      <c r="IYG40" s="223"/>
      <c r="IYH40" s="223"/>
      <c r="IYI40" s="223"/>
      <c r="IYJ40" s="223"/>
      <c r="IYK40" s="223"/>
      <c r="IYL40" s="223"/>
      <c r="IYM40" s="223"/>
      <c r="IYN40" s="223"/>
      <c r="IYO40" s="223"/>
      <c r="IYP40" s="223"/>
      <c r="IYQ40" s="223"/>
      <c r="IYR40" s="223"/>
      <c r="IYS40" s="223"/>
      <c r="IYT40" s="223"/>
      <c r="IYU40" s="223"/>
      <c r="IYV40" s="223"/>
      <c r="IYW40" s="223"/>
      <c r="IYX40" s="223"/>
      <c r="IYY40" s="223"/>
      <c r="IYZ40" s="223"/>
      <c r="IZA40" s="223"/>
      <c r="IZB40" s="223"/>
      <c r="IZC40" s="223"/>
      <c r="IZD40" s="223"/>
      <c r="IZE40" s="223"/>
      <c r="IZF40" s="223"/>
      <c r="IZG40" s="223"/>
      <c r="IZH40" s="223"/>
      <c r="IZI40" s="223"/>
      <c r="IZJ40" s="223"/>
      <c r="IZK40" s="223"/>
      <c r="IZL40" s="223"/>
      <c r="IZM40" s="223"/>
      <c r="IZN40" s="223"/>
      <c r="IZO40" s="223"/>
      <c r="IZP40" s="223"/>
      <c r="IZQ40" s="223"/>
      <c r="IZR40" s="223"/>
      <c r="IZS40" s="223"/>
      <c r="IZT40" s="223"/>
      <c r="IZU40" s="223"/>
      <c r="IZV40" s="223"/>
      <c r="IZW40" s="223"/>
      <c r="IZX40" s="223"/>
      <c r="IZY40" s="223"/>
      <c r="IZZ40" s="223"/>
      <c r="JAA40" s="223"/>
      <c r="JAB40" s="223"/>
      <c r="JAC40" s="223"/>
      <c r="JAD40" s="223"/>
      <c r="JAE40" s="223"/>
      <c r="JAF40" s="223"/>
      <c r="JAG40" s="223"/>
      <c r="JAH40" s="223"/>
      <c r="JAI40" s="223"/>
      <c r="JAJ40" s="223"/>
      <c r="JAK40" s="223"/>
      <c r="JAL40" s="223"/>
      <c r="JAM40" s="223"/>
      <c r="JAN40" s="223"/>
      <c r="JAO40" s="223"/>
      <c r="JAP40" s="223"/>
      <c r="JAQ40" s="223"/>
      <c r="JAR40" s="223"/>
      <c r="JAS40" s="223"/>
      <c r="JAT40" s="223"/>
      <c r="JAU40" s="223"/>
      <c r="JAV40" s="223"/>
      <c r="JAW40" s="223"/>
      <c r="JAX40" s="223"/>
      <c r="JAY40" s="223"/>
      <c r="JAZ40" s="223"/>
      <c r="JBA40" s="223"/>
      <c r="JBB40" s="223"/>
      <c r="JBC40" s="223"/>
      <c r="JBD40" s="223"/>
      <c r="JBE40" s="223"/>
      <c r="JBF40" s="223"/>
      <c r="JBG40" s="223"/>
      <c r="JBH40" s="223"/>
      <c r="JBI40" s="223"/>
      <c r="JBJ40" s="223"/>
      <c r="JBK40" s="223"/>
      <c r="JBL40" s="223"/>
      <c r="JBM40" s="223"/>
      <c r="JBN40" s="223"/>
      <c r="JBO40" s="223"/>
      <c r="JBP40" s="223"/>
      <c r="JBQ40" s="223"/>
      <c r="JBR40" s="223"/>
      <c r="JBS40" s="223"/>
      <c r="JBT40" s="223"/>
      <c r="JBU40" s="223"/>
      <c r="JBV40" s="223"/>
      <c r="JBW40" s="223"/>
      <c r="JBX40" s="223"/>
      <c r="JBY40" s="223"/>
      <c r="JBZ40" s="223"/>
      <c r="JCA40" s="223"/>
      <c r="JCB40" s="223"/>
      <c r="JCC40" s="223"/>
      <c r="JCD40" s="223"/>
      <c r="JCE40" s="223"/>
      <c r="JCF40" s="223"/>
      <c r="JCG40" s="223"/>
      <c r="JCH40" s="223"/>
      <c r="JCI40" s="223"/>
      <c r="JCJ40" s="223"/>
      <c r="JCK40" s="223"/>
      <c r="JCL40" s="223"/>
      <c r="JCM40" s="223"/>
      <c r="JCN40" s="223"/>
      <c r="JCO40" s="223"/>
      <c r="JCP40" s="223"/>
      <c r="JCQ40" s="223"/>
      <c r="JCR40" s="223"/>
      <c r="JCS40" s="223"/>
      <c r="JCT40" s="223"/>
      <c r="JCU40" s="223"/>
      <c r="JCV40" s="223"/>
      <c r="JCW40" s="223"/>
      <c r="JCX40" s="223"/>
      <c r="JCY40" s="223"/>
      <c r="JCZ40" s="223"/>
      <c r="JDA40" s="223"/>
      <c r="JDB40" s="223"/>
      <c r="JDC40" s="223"/>
      <c r="JDD40" s="223"/>
      <c r="JDE40" s="223"/>
      <c r="JDF40" s="223"/>
      <c r="JDG40" s="223"/>
      <c r="JDH40" s="223"/>
      <c r="JDI40" s="223"/>
      <c r="JDJ40" s="223"/>
      <c r="JDK40" s="223"/>
      <c r="JDL40" s="223"/>
      <c r="JDM40" s="223"/>
      <c r="JDN40" s="223"/>
      <c r="JDO40" s="223"/>
      <c r="JDP40" s="223"/>
      <c r="JDQ40" s="223"/>
      <c r="JDR40" s="223"/>
      <c r="JDS40" s="223"/>
      <c r="JDT40" s="223"/>
      <c r="JDU40" s="223"/>
      <c r="JDV40" s="223"/>
      <c r="JDW40" s="223"/>
      <c r="JDX40" s="223"/>
      <c r="JDY40" s="223"/>
      <c r="JDZ40" s="223"/>
      <c r="JEA40" s="223"/>
      <c r="JEB40" s="223"/>
      <c r="JEC40" s="223"/>
      <c r="JED40" s="223"/>
      <c r="JEE40" s="223"/>
      <c r="JEF40" s="223"/>
      <c r="JEG40" s="223"/>
      <c r="JEH40" s="223"/>
      <c r="JEI40" s="223"/>
      <c r="JEJ40" s="223"/>
      <c r="JEK40" s="223"/>
      <c r="JEL40" s="223"/>
      <c r="JEM40" s="223"/>
      <c r="JEN40" s="223"/>
      <c r="JEO40" s="223"/>
      <c r="JEP40" s="223"/>
      <c r="JEQ40" s="223"/>
      <c r="JER40" s="223"/>
      <c r="JES40" s="223"/>
      <c r="JET40" s="223"/>
      <c r="JEU40" s="223"/>
      <c r="JEV40" s="223"/>
      <c r="JEW40" s="223"/>
      <c r="JEX40" s="223"/>
      <c r="JEY40" s="223"/>
      <c r="JEZ40" s="223"/>
      <c r="JFA40" s="223"/>
      <c r="JFB40" s="223"/>
      <c r="JFC40" s="223"/>
      <c r="JFD40" s="223"/>
      <c r="JFE40" s="223"/>
      <c r="JFF40" s="223"/>
      <c r="JFG40" s="223"/>
      <c r="JFH40" s="223"/>
      <c r="JFI40" s="223"/>
      <c r="JFJ40" s="223"/>
      <c r="JFK40" s="223"/>
      <c r="JFL40" s="223"/>
      <c r="JFM40" s="223"/>
      <c r="JFN40" s="223"/>
      <c r="JFO40" s="223"/>
      <c r="JFP40" s="223"/>
      <c r="JFQ40" s="223"/>
      <c r="JFR40" s="223"/>
      <c r="JFS40" s="223"/>
      <c r="JFT40" s="223"/>
      <c r="JFU40" s="223"/>
      <c r="JFV40" s="223"/>
      <c r="JFW40" s="223"/>
      <c r="JFX40" s="223"/>
      <c r="JFY40" s="223"/>
      <c r="JFZ40" s="223"/>
      <c r="JGA40" s="223"/>
      <c r="JGB40" s="223"/>
      <c r="JGC40" s="223"/>
      <c r="JGD40" s="223"/>
      <c r="JGE40" s="223"/>
      <c r="JGF40" s="223"/>
      <c r="JGG40" s="223"/>
      <c r="JGH40" s="223"/>
      <c r="JGI40" s="223"/>
      <c r="JGJ40" s="223"/>
      <c r="JGK40" s="223"/>
      <c r="JGL40" s="223"/>
      <c r="JGM40" s="223"/>
      <c r="JGN40" s="223"/>
      <c r="JGO40" s="223"/>
      <c r="JGP40" s="223"/>
      <c r="JGQ40" s="223"/>
      <c r="JGR40" s="223"/>
      <c r="JGS40" s="223"/>
      <c r="JGT40" s="223"/>
      <c r="JGU40" s="223"/>
      <c r="JGV40" s="223"/>
      <c r="JGW40" s="223"/>
      <c r="JGX40" s="223"/>
      <c r="JGY40" s="223"/>
      <c r="JGZ40" s="223"/>
      <c r="JHA40" s="223"/>
      <c r="JHB40" s="223"/>
      <c r="JHC40" s="223"/>
      <c r="JHD40" s="223"/>
      <c r="JHE40" s="223"/>
      <c r="JHF40" s="223"/>
      <c r="JHG40" s="223"/>
      <c r="JHH40" s="223"/>
      <c r="JHI40" s="223"/>
      <c r="JHJ40" s="223"/>
      <c r="JHK40" s="223"/>
      <c r="JHL40" s="223"/>
      <c r="JHM40" s="223"/>
      <c r="JHN40" s="223"/>
      <c r="JHO40" s="223"/>
      <c r="JHP40" s="223"/>
      <c r="JHQ40" s="223"/>
      <c r="JHR40" s="223"/>
      <c r="JHS40" s="223"/>
      <c r="JHT40" s="223"/>
      <c r="JHU40" s="223"/>
      <c r="JHV40" s="223"/>
      <c r="JHW40" s="223"/>
      <c r="JHX40" s="223"/>
      <c r="JHY40" s="223"/>
      <c r="JHZ40" s="223"/>
      <c r="JIA40" s="223"/>
      <c r="JIB40" s="223"/>
      <c r="JIC40" s="223"/>
      <c r="JID40" s="223"/>
      <c r="JIE40" s="223"/>
      <c r="JIF40" s="223"/>
      <c r="JIG40" s="223"/>
      <c r="JIH40" s="223"/>
      <c r="JII40" s="223"/>
      <c r="JIJ40" s="223"/>
      <c r="JIK40" s="223"/>
      <c r="JIL40" s="223"/>
      <c r="JIM40" s="223"/>
      <c r="JIN40" s="223"/>
      <c r="JIO40" s="223"/>
      <c r="JIP40" s="223"/>
      <c r="JIQ40" s="223"/>
      <c r="JIR40" s="223"/>
      <c r="JIS40" s="223"/>
      <c r="JIT40" s="223"/>
      <c r="JIU40" s="223"/>
      <c r="JIV40" s="223"/>
      <c r="JIW40" s="223"/>
      <c r="JIX40" s="223"/>
      <c r="JIY40" s="223"/>
      <c r="JIZ40" s="223"/>
      <c r="JJA40" s="223"/>
      <c r="JJB40" s="223"/>
      <c r="JJC40" s="223"/>
      <c r="JJD40" s="223"/>
      <c r="JJE40" s="223"/>
      <c r="JJF40" s="223"/>
      <c r="JJG40" s="223"/>
      <c r="JJH40" s="223"/>
      <c r="JJI40" s="223"/>
      <c r="JJJ40" s="223"/>
      <c r="JJK40" s="223"/>
      <c r="JJL40" s="223"/>
      <c r="JJM40" s="223"/>
      <c r="JJN40" s="223"/>
      <c r="JJO40" s="223"/>
      <c r="JJP40" s="223"/>
      <c r="JJQ40" s="223"/>
      <c r="JJR40" s="223"/>
      <c r="JJS40" s="223"/>
      <c r="JJT40" s="223"/>
      <c r="JJU40" s="223"/>
      <c r="JJV40" s="223"/>
      <c r="JJW40" s="223"/>
      <c r="JJX40" s="223"/>
      <c r="JJY40" s="223"/>
      <c r="JJZ40" s="223"/>
      <c r="JKA40" s="223"/>
      <c r="JKB40" s="223"/>
      <c r="JKC40" s="223"/>
      <c r="JKD40" s="223"/>
      <c r="JKE40" s="223"/>
      <c r="JKF40" s="223"/>
      <c r="JKG40" s="223"/>
      <c r="JKH40" s="223"/>
      <c r="JKI40" s="223"/>
      <c r="JKJ40" s="223"/>
      <c r="JKK40" s="223"/>
      <c r="JKL40" s="223"/>
      <c r="JKM40" s="223"/>
      <c r="JKN40" s="223"/>
      <c r="JKO40" s="223"/>
      <c r="JKP40" s="223"/>
      <c r="JKQ40" s="223"/>
      <c r="JKR40" s="223"/>
      <c r="JKS40" s="223"/>
      <c r="JKT40" s="223"/>
      <c r="JKU40" s="223"/>
      <c r="JKV40" s="223"/>
      <c r="JKW40" s="223"/>
      <c r="JKX40" s="223"/>
      <c r="JKY40" s="223"/>
      <c r="JKZ40" s="223"/>
      <c r="JLA40" s="223"/>
      <c r="JLB40" s="223"/>
      <c r="JLC40" s="223"/>
      <c r="JLD40" s="223"/>
      <c r="JLE40" s="223"/>
      <c r="JLF40" s="223"/>
      <c r="JLG40" s="223"/>
      <c r="JLH40" s="223"/>
      <c r="JLI40" s="223"/>
      <c r="JLJ40" s="223"/>
      <c r="JLK40" s="223"/>
      <c r="JLL40" s="223"/>
      <c r="JLM40" s="223"/>
      <c r="JLN40" s="223"/>
      <c r="JLO40" s="223"/>
      <c r="JLP40" s="223"/>
      <c r="JLQ40" s="223"/>
      <c r="JLR40" s="223"/>
      <c r="JLS40" s="223"/>
      <c r="JLT40" s="223"/>
      <c r="JLU40" s="223"/>
      <c r="JLV40" s="223"/>
      <c r="JLW40" s="223"/>
      <c r="JLX40" s="223"/>
      <c r="JLY40" s="223"/>
      <c r="JLZ40" s="223"/>
      <c r="JMA40" s="223"/>
      <c r="JMB40" s="223"/>
      <c r="JMC40" s="223"/>
      <c r="JMD40" s="223"/>
      <c r="JME40" s="223"/>
      <c r="JMF40" s="223"/>
      <c r="JMG40" s="223"/>
      <c r="JMH40" s="223"/>
      <c r="JMI40" s="223"/>
      <c r="JMJ40" s="223"/>
      <c r="JMK40" s="223"/>
      <c r="JML40" s="223"/>
      <c r="JMM40" s="223"/>
      <c r="JMN40" s="223"/>
      <c r="JMO40" s="223"/>
      <c r="JMP40" s="223"/>
      <c r="JMQ40" s="223"/>
      <c r="JMR40" s="223"/>
      <c r="JMS40" s="223"/>
      <c r="JMT40" s="223"/>
      <c r="JMU40" s="223"/>
      <c r="JMV40" s="223"/>
      <c r="JMW40" s="223"/>
      <c r="JMX40" s="223"/>
      <c r="JMY40" s="223"/>
      <c r="JMZ40" s="223"/>
      <c r="JNA40" s="223"/>
      <c r="JNB40" s="223"/>
      <c r="JNC40" s="223"/>
      <c r="JND40" s="223"/>
      <c r="JNE40" s="223"/>
      <c r="JNF40" s="223"/>
      <c r="JNG40" s="223"/>
      <c r="JNH40" s="223"/>
      <c r="JNI40" s="223"/>
      <c r="JNJ40" s="223"/>
      <c r="JNK40" s="223"/>
      <c r="JNL40" s="223"/>
      <c r="JNM40" s="223"/>
      <c r="JNN40" s="223"/>
      <c r="JNO40" s="223"/>
      <c r="JNP40" s="223"/>
      <c r="JNQ40" s="223"/>
      <c r="JNR40" s="223"/>
      <c r="JNS40" s="223"/>
      <c r="JNT40" s="223"/>
      <c r="JNU40" s="223"/>
      <c r="JNV40" s="223"/>
      <c r="JNW40" s="223"/>
      <c r="JNX40" s="223"/>
      <c r="JNY40" s="223"/>
      <c r="JNZ40" s="223"/>
      <c r="JOA40" s="223"/>
      <c r="JOB40" s="223"/>
      <c r="JOC40" s="223"/>
      <c r="JOD40" s="223"/>
      <c r="JOE40" s="223"/>
      <c r="JOF40" s="223"/>
      <c r="JOG40" s="223"/>
      <c r="JOH40" s="223"/>
      <c r="JOI40" s="223"/>
      <c r="JOJ40" s="223"/>
      <c r="JOK40" s="223"/>
      <c r="JOL40" s="223"/>
      <c r="JOM40" s="223"/>
      <c r="JON40" s="223"/>
      <c r="JOO40" s="223"/>
      <c r="JOP40" s="223"/>
      <c r="JOQ40" s="223"/>
      <c r="JOR40" s="223"/>
      <c r="JOS40" s="223"/>
      <c r="JOT40" s="223"/>
      <c r="JOU40" s="223"/>
      <c r="JOV40" s="223"/>
      <c r="JOW40" s="223"/>
      <c r="JOX40" s="223"/>
      <c r="JOY40" s="223"/>
      <c r="JOZ40" s="223"/>
      <c r="JPA40" s="223"/>
      <c r="JPB40" s="223"/>
      <c r="JPC40" s="223"/>
      <c r="JPD40" s="223"/>
      <c r="JPE40" s="223"/>
      <c r="JPF40" s="223"/>
      <c r="JPG40" s="223"/>
      <c r="JPH40" s="223"/>
      <c r="JPI40" s="223"/>
      <c r="JPJ40" s="223"/>
      <c r="JPK40" s="223"/>
      <c r="JPL40" s="223"/>
      <c r="JPM40" s="223"/>
      <c r="JPN40" s="223"/>
      <c r="JPO40" s="223"/>
      <c r="JPP40" s="223"/>
      <c r="JPQ40" s="223"/>
      <c r="JPR40" s="223"/>
      <c r="JPS40" s="223"/>
      <c r="JPT40" s="223"/>
      <c r="JPU40" s="223"/>
      <c r="JPV40" s="223"/>
      <c r="JPW40" s="223"/>
      <c r="JPX40" s="223"/>
      <c r="JPY40" s="223"/>
      <c r="JPZ40" s="223"/>
      <c r="JQA40" s="223"/>
      <c r="JQB40" s="223"/>
      <c r="JQC40" s="223"/>
      <c r="JQD40" s="223"/>
      <c r="JQE40" s="223"/>
      <c r="JQF40" s="223"/>
      <c r="JQG40" s="223"/>
      <c r="JQH40" s="223"/>
      <c r="JQI40" s="223"/>
      <c r="JQJ40" s="223"/>
      <c r="JQK40" s="223"/>
      <c r="JQL40" s="223"/>
      <c r="JQM40" s="223"/>
      <c r="JQN40" s="223"/>
      <c r="JQO40" s="223"/>
      <c r="JQP40" s="223"/>
      <c r="JQQ40" s="223"/>
      <c r="JQR40" s="223"/>
      <c r="JQS40" s="223"/>
      <c r="JQT40" s="223"/>
      <c r="JQU40" s="223"/>
      <c r="JQV40" s="223"/>
      <c r="JQW40" s="223"/>
      <c r="JQX40" s="223"/>
      <c r="JQY40" s="223"/>
      <c r="JQZ40" s="223"/>
      <c r="JRA40" s="223"/>
      <c r="JRB40" s="223"/>
      <c r="JRC40" s="223"/>
      <c r="JRD40" s="223"/>
      <c r="JRE40" s="223"/>
      <c r="JRF40" s="223"/>
      <c r="JRG40" s="223"/>
      <c r="JRH40" s="223"/>
      <c r="JRI40" s="223"/>
      <c r="JRJ40" s="223"/>
      <c r="JRK40" s="223"/>
      <c r="JRL40" s="223"/>
      <c r="JRM40" s="223"/>
      <c r="JRN40" s="223"/>
      <c r="JRO40" s="223"/>
      <c r="JRP40" s="223"/>
      <c r="JRQ40" s="223"/>
      <c r="JRR40" s="223"/>
      <c r="JRS40" s="223"/>
      <c r="JRT40" s="223"/>
      <c r="JRU40" s="223"/>
      <c r="JRV40" s="223"/>
      <c r="JRW40" s="223"/>
      <c r="JRX40" s="223"/>
      <c r="JRY40" s="223"/>
      <c r="JRZ40" s="223"/>
      <c r="JSA40" s="223"/>
      <c r="JSB40" s="223"/>
      <c r="JSC40" s="223"/>
      <c r="JSD40" s="223"/>
      <c r="JSE40" s="223"/>
      <c r="JSF40" s="223"/>
      <c r="JSG40" s="223"/>
      <c r="JSH40" s="223"/>
      <c r="JSI40" s="223"/>
      <c r="JSJ40" s="223"/>
      <c r="JSK40" s="223"/>
      <c r="JSL40" s="223"/>
      <c r="JSM40" s="223"/>
      <c r="JSN40" s="223"/>
      <c r="JSO40" s="223"/>
      <c r="JSP40" s="223"/>
      <c r="JSQ40" s="223"/>
      <c r="JSR40" s="223"/>
      <c r="JSS40" s="223"/>
      <c r="JST40" s="223"/>
      <c r="JSU40" s="223"/>
      <c r="JSV40" s="223"/>
      <c r="JSW40" s="223"/>
      <c r="JSX40" s="223"/>
      <c r="JSY40" s="223"/>
      <c r="JSZ40" s="223"/>
      <c r="JTA40" s="223"/>
      <c r="JTB40" s="223"/>
      <c r="JTC40" s="223"/>
      <c r="JTD40" s="223"/>
      <c r="JTE40" s="223"/>
      <c r="JTF40" s="223"/>
      <c r="JTG40" s="223"/>
      <c r="JTH40" s="223"/>
      <c r="JTI40" s="223"/>
      <c r="JTJ40" s="223"/>
      <c r="JTK40" s="223"/>
      <c r="JTL40" s="223"/>
      <c r="JTM40" s="223"/>
      <c r="JTN40" s="223"/>
      <c r="JTO40" s="223"/>
      <c r="JTP40" s="223"/>
      <c r="JTQ40" s="223"/>
      <c r="JTR40" s="223"/>
      <c r="JTS40" s="223"/>
      <c r="JTT40" s="223"/>
      <c r="JTU40" s="223"/>
      <c r="JTV40" s="223"/>
      <c r="JTW40" s="223"/>
      <c r="JTX40" s="223"/>
      <c r="JTY40" s="223"/>
      <c r="JTZ40" s="223"/>
      <c r="JUA40" s="223"/>
      <c r="JUB40" s="223"/>
      <c r="JUC40" s="223"/>
      <c r="JUD40" s="223"/>
      <c r="JUE40" s="223"/>
      <c r="JUF40" s="223"/>
      <c r="JUG40" s="223"/>
      <c r="JUH40" s="223"/>
      <c r="JUI40" s="223"/>
      <c r="JUJ40" s="223"/>
      <c r="JUK40" s="223"/>
      <c r="JUL40" s="223"/>
      <c r="JUM40" s="223"/>
      <c r="JUN40" s="223"/>
      <c r="JUO40" s="223"/>
      <c r="JUP40" s="223"/>
      <c r="JUQ40" s="223"/>
      <c r="JUR40" s="223"/>
      <c r="JUS40" s="223"/>
      <c r="JUT40" s="223"/>
      <c r="JUU40" s="223"/>
      <c r="JUV40" s="223"/>
      <c r="JUW40" s="223"/>
      <c r="JUX40" s="223"/>
      <c r="JUY40" s="223"/>
      <c r="JUZ40" s="223"/>
      <c r="JVA40" s="223"/>
      <c r="JVB40" s="223"/>
      <c r="JVC40" s="223"/>
      <c r="JVD40" s="223"/>
      <c r="JVE40" s="223"/>
      <c r="JVF40" s="223"/>
      <c r="JVG40" s="223"/>
      <c r="JVH40" s="223"/>
      <c r="JVI40" s="223"/>
      <c r="JVJ40" s="223"/>
      <c r="JVK40" s="223"/>
      <c r="JVL40" s="223"/>
      <c r="JVM40" s="223"/>
      <c r="JVN40" s="223"/>
      <c r="JVO40" s="223"/>
      <c r="JVP40" s="223"/>
      <c r="JVQ40" s="223"/>
      <c r="JVR40" s="223"/>
      <c r="JVS40" s="223"/>
      <c r="JVT40" s="223"/>
      <c r="JVU40" s="223"/>
      <c r="JVV40" s="223"/>
      <c r="JVW40" s="223"/>
      <c r="JVX40" s="223"/>
      <c r="JVY40" s="223"/>
      <c r="JVZ40" s="223"/>
      <c r="JWA40" s="223"/>
      <c r="JWB40" s="223"/>
      <c r="JWC40" s="223"/>
      <c r="JWD40" s="223"/>
      <c r="JWE40" s="223"/>
      <c r="JWF40" s="223"/>
      <c r="JWG40" s="223"/>
      <c r="JWH40" s="223"/>
      <c r="JWI40" s="223"/>
      <c r="JWJ40" s="223"/>
      <c r="JWK40" s="223"/>
      <c r="JWL40" s="223"/>
      <c r="JWM40" s="223"/>
      <c r="JWN40" s="223"/>
      <c r="JWO40" s="223"/>
      <c r="JWP40" s="223"/>
      <c r="JWQ40" s="223"/>
      <c r="JWR40" s="223"/>
      <c r="JWS40" s="223"/>
      <c r="JWT40" s="223"/>
      <c r="JWU40" s="223"/>
      <c r="JWV40" s="223"/>
      <c r="JWW40" s="223"/>
      <c r="JWX40" s="223"/>
      <c r="JWY40" s="223"/>
      <c r="JWZ40" s="223"/>
      <c r="JXA40" s="223"/>
      <c r="JXB40" s="223"/>
      <c r="JXC40" s="223"/>
      <c r="JXD40" s="223"/>
      <c r="JXE40" s="223"/>
      <c r="JXF40" s="223"/>
      <c r="JXG40" s="223"/>
      <c r="JXH40" s="223"/>
      <c r="JXI40" s="223"/>
      <c r="JXJ40" s="223"/>
      <c r="JXK40" s="223"/>
      <c r="JXL40" s="223"/>
      <c r="JXM40" s="223"/>
      <c r="JXN40" s="223"/>
      <c r="JXO40" s="223"/>
      <c r="JXP40" s="223"/>
      <c r="JXQ40" s="223"/>
      <c r="JXR40" s="223"/>
      <c r="JXS40" s="223"/>
      <c r="JXT40" s="223"/>
      <c r="JXU40" s="223"/>
      <c r="JXV40" s="223"/>
      <c r="JXW40" s="223"/>
      <c r="JXX40" s="223"/>
      <c r="JXY40" s="223"/>
      <c r="JXZ40" s="223"/>
      <c r="JYA40" s="223"/>
      <c r="JYB40" s="223"/>
      <c r="JYC40" s="223"/>
      <c r="JYD40" s="223"/>
      <c r="JYE40" s="223"/>
      <c r="JYF40" s="223"/>
      <c r="JYG40" s="223"/>
      <c r="JYH40" s="223"/>
      <c r="JYI40" s="223"/>
      <c r="JYJ40" s="223"/>
      <c r="JYK40" s="223"/>
      <c r="JYL40" s="223"/>
      <c r="JYM40" s="223"/>
      <c r="JYN40" s="223"/>
      <c r="JYO40" s="223"/>
      <c r="JYP40" s="223"/>
      <c r="JYQ40" s="223"/>
      <c r="JYR40" s="223"/>
      <c r="JYS40" s="223"/>
      <c r="JYT40" s="223"/>
      <c r="JYU40" s="223"/>
      <c r="JYV40" s="223"/>
      <c r="JYW40" s="223"/>
      <c r="JYX40" s="223"/>
      <c r="JYY40" s="223"/>
      <c r="JYZ40" s="223"/>
      <c r="JZA40" s="223"/>
      <c r="JZB40" s="223"/>
      <c r="JZC40" s="223"/>
      <c r="JZD40" s="223"/>
      <c r="JZE40" s="223"/>
      <c r="JZF40" s="223"/>
      <c r="JZG40" s="223"/>
      <c r="JZH40" s="223"/>
      <c r="JZI40" s="223"/>
      <c r="JZJ40" s="223"/>
      <c r="JZK40" s="223"/>
      <c r="JZL40" s="223"/>
      <c r="JZM40" s="223"/>
      <c r="JZN40" s="223"/>
      <c r="JZO40" s="223"/>
      <c r="JZP40" s="223"/>
      <c r="JZQ40" s="223"/>
      <c r="JZR40" s="223"/>
      <c r="JZS40" s="223"/>
      <c r="JZT40" s="223"/>
      <c r="JZU40" s="223"/>
      <c r="JZV40" s="223"/>
      <c r="JZW40" s="223"/>
      <c r="JZX40" s="223"/>
      <c r="JZY40" s="223"/>
      <c r="JZZ40" s="223"/>
      <c r="KAA40" s="223"/>
      <c r="KAB40" s="223"/>
      <c r="KAC40" s="223"/>
      <c r="KAD40" s="223"/>
      <c r="KAE40" s="223"/>
      <c r="KAF40" s="223"/>
      <c r="KAG40" s="223"/>
      <c r="KAH40" s="223"/>
      <c r="KAI40" s="223"/>
      <c r="KAJ40" s="223"/>
      <c r="KAK40" s="223"/>
      <c r="KAL40" s="223"/>
      <c r="KAM40" s="223"/>
      <c r="KAN40" s="223"/>
      <c r="KAO40" s="223"/>
      <c r="KAP40" s="223"/>
      <c r="KAQ40" s="223"/>
      <c r="KAR40" s="223"/>
      <c r="KAS40" s="223"/>
      <c r="KAT40" s="223"/>
      <c r="KAU40" s="223"/>
      <c r="KAV40" s="223"/>
      <c r="KAW40" s="223"/>
      <c r="KAX40" s="223"/>
      <c r="KAY40" s="223"/>
      <c r="KAZ40" s="223"/>
      <c r="KBA40" s="223"/>
      <c r="KBB40" s="223"/>
      <c r="KBC40" s="223"/>
      <c r="KBD40" s="223"/>
      <c r="KBE40" s="223"/>
      <c r="KBF40" s="223"/>
      <c r="KBG40" s="223"/>
      <c r="KBH40" s="223"/>
      <c r="KBI40" s="223"/>
      <c r="KBJ40" s="223"/>
      <c r="KBK40" s="223"/>
      <c r="KBL40" s="223"/>
      <c r="KBM40" s="223"/>
      <c r="KBN40" s="223"/>
      <c r="KBO40" s="223"/>
      <c r="KBP40" s="223"/>
      <c r="KBQ40" s="223"/>
      <c r="KBR40" s="223"/>
      <c r="KBS40" s="223"/>
      <c r="KBT40" s="223"/>
      <c r="KBU40" s="223"/>
      <c r="KBV40" s="223"/>
      <c r="KBW40" s="223"/>
      <c r="KBX40" s="223"/>
      <c r="KBY40" s="223"/>
      <c r="KBZ40" s="223"/>
      <c r="KCA40" s="223"/>
      <c r="KCB40" s="223"/>
      <c r="KCC40" s="223"/>
      <c r="KCD40" s="223"/>
      <c r="KCE40" s="223"/>
      <c r="KCF40" s="223"/>
      <c r="KCG40" s="223"/>
      <c r="KCH40" s="223"/>
      <c r="KCI40" s="223"/>
      <c r="KCJ40" s="223"/>
      <c r="KCK40" s="223"/>
      <c r="KCL40" s="223"/>
      <c r="KCM40" s="223"/>
      <c r="KCN40" s="223"/>
      <c r="KCO40" s="223"/>
      <c r="KCP40" s="223"/>
      <c r="KCQ40" s="223"/>
      <c r="KCR40" s="223"/>
      <c r="KCS40" s="223"/>
      <c r="KCT40" s="223"/>
      <c r="KCU40" s="223"/>
      <c r="KCV40" s="223"/>
      <c r="KCW40" s="223"/>
      <c r="KCX40" s="223"/>
      <c r="KCY40" s="223"/>
      <c r="KCZ40" s="223"/>
      <c r="KDA40" s="223"/>
      <c r="KDB40" s="223"/>
      <c r="KDC40" s="223"/>
      <c r="KDD40" s="223"/>
      <c r="KDE40" s="223"/>
      <c r="KDF40" s="223"/>
      <c r="KDG40" s="223"/>
      <c r="KDH40" s="223"/>
      <c r="KDI40" s="223"/>
      <c r="KDJ40" s="223"/>
      <c r="KDK40" s="223"/>
      <c r="KDL40" s="223"/>
      <c r="KDM40" s="223"/>
      <c r="KDN40" s="223"/>
      <c r="KDO40" s="223"/>
      <c r="KDP40" s="223"/>
      <c r="KDQ40" s="223"/>
      <c r="KDR40" s="223"/>
      <c r="KDS40" s="223"/>
      <c r="KDT40" s="223"/>
      <c r="KDU40" s="223"/>
      <c r="KDV40" s="223"/>
      <c r="KDW40" s="223"/>
      <c r="KDX40" s="223"/>
      <c r="KDY40" s="223"/>
      <c r="KDZ40" s="223"/>
      <c r="KEA40" s="223"/>
      <c r="KEB40" s="223"/>
      <c r="KEC40" s="223"/>
      <c r="KED40" s="223"/>
      <c r="KEE40" s="223"/>
      <c r="KEF40" s="223"/>
      <c r="KEG40" s="223"/>
      <c r="KEH40" s="223"/>
      <c r="KEI40" s="223"/>
      <c r="KEJ40" s="223"/>
      <c r="KEK40" s="223"/>
      <c r="KEL40" s="223"/>
      <c r="KEM40" s="223"/>
      <c r="KEN40" s="223"/>
      <c r="KEO40" s="223"/>
      <c r="KEP40" s="223"/>
      <c r="KEQ40" s="223"/>
      <c r="KER40" s="223"/>
      <c r="KES40" s="223"/>
      <c r="KET40" s="223"/>
      <c r="KEU40" s="223"/>
      <c r="KEV40" s="223"/>
      <c r="KEW40" s="223"/>
      <c r="KEX40" s="223"/>
      <c r="KEY40" s="223"/>
      <c r="KEZ40" s="223"/>
      <c r="KFA40" s="223"/>
      <c r="KFB40" s="223"/>
      <c r="KFC40" s="223"/>
      <c r="KFD40" s="223"/>
      <c r="KFE40" s="223"/>
      <c r="KFF40" s="223"/>
      <c r="KFG40" s="223"/>
      <c r="KFH40" s="223"/>
      <c r="KFI40" s="223"/>
      <c r="KFJ40" s="223"/>
      <c r="KFK40" s="223"/>
      <c r="KFL40" s="223"/>
      <c r="KFM40" s="223"/>
      <c r="KFN40" s="223"/>
      <c r="KFO40" s="223"/>
      <c r="KFP40" s="223"/>
      <c r="KFQ40" s="223"/>
      <c r="KFR40" s="223"/>
      <c r="KFS40" s="223"/>
      <c r="KFT40" s="223"/>
      <c r="KFU40" s="223"/>
      <c r="KFV40" s="223"/>
      <c r="KFW40" s="223"/>
      <c r="KFX40" s="223"/>
      <c r="KFY40" s="223"/>
      <c r="KFZ40" s="223"/>
      <c r="KGA40" s="223"/>
      <c r="KGB40" s="223"/>
      <c r="KGC40" s="223"/>
      <c r="KGD40" s="223"/>
      <c r="KGE40" s="223"/>
      <c r="KGF40" s="223"/>
      <c r="KGG40" s="223"/>
      <c r="KGH40" s="223"/>
      <c r="KGI40" s="223"/>
      <c r="KGJ40" s="223"/>
      <c r="KGK40" s="223"/>
      <c r="KGL40" s="223"/>
      <c r="KGM40" s="223"/>
      <c r="KGN40" s="223"/>
      <c r="KGO40" s="223"/>
      <c r="KGP40" s="223"/>
      <c r="KGQ40" s="223"/>
      <c r="KGR40" s="223"/>
      <c r="KGS40" s="223"/>
      <c r="KGT40" s="223"/>
      <c r="KGU40" s="223"/>
      <c r="KGV40" s="223"/>
      <c r="KGW40" s="223"/>
      <c r="KGX40" s="223"/>
      <c r="KGY40" s="223"/>
      <c r="KGZ40" s="223"/>
      <c r="KHA40" s="223"/>
      <c r="KHB40" s="223"/>
      <c r="KHC40" s="223"/>
      <c r="KHD40" s="223"/>
      <c r="KHE40" s="223"/>
      <c r="KHF40" s="223"/>
      <c r="KHG40" s="223"/>
      <c r="KHH40" s="223"/>
      <c r="KHI40" s="223"/>
      <c r="KHJ40" s="223"/>
      <c r="KHK40" s="223"/>
      <c r="KHL40" s="223"/>
      <c r="KHM40" s="223"/>
      <c r="KHN40" s="223"/>
      <c r="KHO40" s="223"/>
      <c r="KHP40" s="223"/>
      <c r="KHQ40" s="223"/>
      <c r="KHR40" s="223"/>
      <c r="KHS40" s="223"/>
      <c r="KHT40" s="223"/>
      <c r="KHU40" s="223"/>
      <c r="KHV40" s="223"/>
      <c r="KHW40" s="223"/>
      <c r="KHX40" s="223"/>
      <c r="KHY40" s="223"/>
      <c r="KHZ40" s="223"/>
      <c r="KIA40" s="223"/>
      <c r="KIB40" s="223"/>
      <c r="KIC40" s="223"/>
      <c r="KID40" s="223"/>
      <c r="KIE40" s="223"/>
      <c r="KIF40" s="223"/>
      <c r="KIG40" s="223"/>
      <c r="KIH40" s="223"/>
      <c r="KII40" s="223"/>
      <c r="KIJ40" s="223"/>
      <c r="KIK40" s="223"/>
      <c r="KIL40" s="223"/>
      <c r="KIM40" s="223"/>
      <c r="KIN40" s="223"/>
      <c r="KIO40" s="223"/>
      <c r="KIP40" s="223"/>
      <c r="KIQ40" s="223"/>
      <c r="KIR40" s="223"/>
      <c r="KIS40" s="223"/>
      <c r="KIT40" s="223"/>
      <c r="KIU40" s="223"/>
      <c r="KIV40" s="223"/>
      <c r="KIW40" s="223"/>
      <c r="KIX40" s="223"/>
      <c r="KIY40" s="223"/>
      <c r="KIZ40" s="223"/>
      <c r="KJA40" s="223"/>
      <c r="KJB40" s="223"/>
      <c r="KJC40" s="223"/>
      <c r="KJD40" s="223"/>
      <c r="KJE40" s="223"/>
      <c r="KJF40" s="223"/>
      <c r="KJG40" s="223"/>
      <c r="KJH40" s="223"/>
      <c r="KJI40" s="223"/>
      <c r="KJJ40" s="223"/>
      <c r="KJK40" s="223"/>
      <c r="KJL40" s="223"/>
      <c r="KJM40" s="223"/>
      <c r="KJN40" s="223"/>
      <c r="KJO40" s="223"/>
      <c r="KJP40" s="223"/>
      <c r="KJQ40" s="223"/>
      <c r="KJR40" s="223"/>
      <c r="KJS40" s="223"/>
      <c r="KJT40" s="223"/>
      <c r="KJU40" s="223"/>
      <c r="KJV40" s="223"/>
      <c r="KJW40" s="223"/>
      <c r="KJX40" s="223"/>
      <c r="KJY40" s="223"/>
      <c r="KJZ40" s="223"/>
      <c r="KKA40" s="223"/>
      <c r="KKB40" s="223"/>
      <c r="KKC40" s="223"/>
      <c r="KKD40" s="223"/>
      <c r="KKE40" s="223"/>
      <c r="KKF40" s="223"/>
      <c r="KKG40" s="223"/>
      <c r="KKH40" s="223"/>
      <c r="KKI40" s="223"/>
      <c r="KKJ40" s="223"/>
      <c r="KKK40" s="223"/>
      <c r="KKL40" s="223"/>
      <c r="KKM40" s="223"/>
      <c r="KKN40" s="223"/>
      <c r="KKO40" s="223"/>
      <c r="KKP40" s="223"/>
      <c r="KKQ40" s="223"/>
      <c r="KKR40" s="223"/>
      <c r="KKS40" s="223"/>
      <c r="KKT40" s="223"/>
      <c r="KKU40" s="223"/>
      <c r="KKV40" s="223"/>
      <c r="KKW40" s="223"/>
      <c r="KKX40" s="223"/>
      <c r="KKY40" s="223"/>
      <c r="KKZ40" s="223"/>
      <c r="KLA40" s="223"/>
      <c r="KLB40" s="223"/>
      <c r="KLC40" s="223"/>
      <c r="KLD40" s="223"/>
      <c r="KLE40" s="223"/>
      <c r="KLF40" s="223"/>
      <c r="KLG40" s="223"/>
      <c r="KLH40" s="223"/>
      <c r="KLI40" s="223"/>
      <c r="KLJ40" s="223"/>
      <c r="KLK40" s="223"/>
      <c r="KLL40" s="223"/>
      <c r="KLM40" s="223"/>
      <c r="KLN40" s="223"/>
      <c r="KLO40" s="223"/>
      <c r="KLP40" s="223"/>
      <c r="KLQ40" s="223"/>
      <c r="KLR40" s="223"/>
      <c r="KLS40" s="223"/>
      <c r="KLT40" s="223"/>
      <c r="KLU40" s="223"/>
      <c r="KLV40" s="223"/>
      <c r="KLW40" s="223"/>
      <c r="KLX40" s="223"/>
      <c r="KLY40" s="223"/>
      <c r="KLZ40" s="223"/>
      <c r="KMA40" s="223"/>
      <c r="KMB40" s="223"/>
      <c r="KMC40" s="223"/>
      <c r="KMD40" s="223"/>
      <c r="KME40" s="223"/>
      <c r="KMF40" s="223"/>
      <c r="KMG40" s="223"/>
      <c r="KMH40" s="223"/>
      <c r="KMI40" s="223"/>
      <c r="KMJ40" s="223"/>
      <c r="KMK40" s="223"/>
      <c r="KML40" s="223"/>
      <c r="KMM40" s="223"/>
      <c r="KMN40" s="223"/>
      <c r="KMO40" s="223"/>
      <c r="KMP40" s="223"/>
      <c r="KMQ40" s="223"/>
      <c r="KMR40" s="223"/>
      <c r="KMS40" s="223"/>
      <c r="KMT40" s="223"/>
      <c r="KMU40" s="223"/>
      <c r="KMV40" s="223"/>
      <c r="KMW40" s="223"/>
      <c r="KMX40" s="223"/>
      <c r="KMY40" s="223"/>
      <c r="KMZ40" s="223"/>
      <c r="KNA40" s="223"/>
      <c r="KNB40" s="223"/>
      <c r="KNC40" s="223"/>
      <c r="KND40" s="223"/>
      <c r="KNE40" s="223"/>
      <c r="KNF40" s="223"/>
      <c r="KNG40" s="223"/>
      <c r="KNH40" s="223"/>
      <c r="KNI40" s="223"/>
      <c r="KNJ40" s="223"/>
      <c r="KNK40" s="223"/>
      <c r="KNL40" s="223"/>
      <c r="KNM40" s="223"/>
      <c r="KNN40" s="223"/>
      <c r="KNO40" s="223"/>
      <c r="KNP40" s="223"/>
      <c r="KNQ40" s="223"/>
      <c r="KNR40" s="223"/>
      <c r="KNS40" s="223"/>
      <c r="KNT40" s="223"/>
      <c r="KNU40" s="223"/>
      <c r="KNV40" s="223"/>
      <c r="KNW40" s="223"/>
      <c r="KNX40" s="223"/>
      <c r="KNY40" s="223"/>
      <c r="KNZ40" s="223"/>
      <c r="KOA40" s="223"/>
      <c r="KOB40" s="223"/>
      <c r="KOC40" s="223"/>
      <c r="KOD40" s="223"/>
      <c r="KOE40" s="223"/>
      <c r="KOF40" s="223"/>
      <c r="KOG40" s="223"/>
      <c r="KOH40" s="223"/>
      <c r="KOI40" s="223"/>
      <c r="KOJ40" s="223"/>
      <c r="KOK40" s="223"/>
      <c r="KOL40" s="223"/>
      <c r="KOM40" s="223"/>
      <c r="KON40" s="223"/>
      <c r="KOO40" s="223"/>
      <c r="KOP40" s="223"/>
      <c r="KOQ40" s="223"/>
      <c r="KOR40" s="223"/>
      <c r="KOS40" s="223"/>
      <c r="KOT40" s="223"/>
      <c r="KOU40" s="223"/>
      <c r="KOV40" s="223"/>
      <c r="KOW40" s="223"/>
      <c r="KOX40" s="223"/>
      <c r="KOY40" s="223"/>
      <c r="KOZ40" s="223"/>
      <c r="KPA40" s="223"/>
      <c r="KPB40" s="223"/>
      <c r="KPC40" s="223"/>
      <c r="KPD40" s="223"/>
      <c r="KPE40" s="223"/>
      <c r="KPF40" s="223"/>
      <c r="KPG40" s="223"/>
      <c r="KPH40" s="223"/>
      <c r="KPI40" s="223"/>
      <c r="KPJ40" s="223"/>
      <c r="KPK40" s="223"/>
      <c r="KPL40" s="223"/>
      <c r="KPM40" s="223"/>
      <c r="KPN40" s="223"/>
      <c r="KPO40" s="223"/>
      <c r="KPP40" s="223"/>
      <c r="KPQ40" s="223"/>
      <c r="KPR40" s="223"/>
      <c r="KPS40" s="223"/>
      <c r="KPT40" s="223"/>
      <c r="KPU40" s="223"/>
      <c r="KPV40" s="223"/>
      <c r="KPW40" s="223"/>
      <c r="KPX40" s="223"/>
      <c r="KPY40" s="223"/>
      <c r="KPZ40" s="223"/>
      <c r="KQA40" s="223"/>
      <c r="KQB40" s="223"/>
      <c r="KQC40" s="223"/>
      <c r="KQD40" s="223"/>
      <c r="KQE40" s="223"/>
      <c r="KQF40" s="223"/>
      <c r="KQG40" s="223"/>
      <c r="KQH40" s="223"/>
      <c r="KQI40" s="223"/>
      <c r="KQJ40" s="223"/>
      <c r="KQK40" s="223"/>
      <c r="KQL40" s="223"/>
      <c r="KQM40" s="223"/>
      <c r="KQN40" s="223"/>
      <c r="KQO40" s="223"/>
      <c r="KQP40" s="223"/>
      <c r="KQQ40" s="223"/>
      <c r="KQR40" s="223"/>
      <c r="KQS40" s="223"/>
      <c r="KQT40" s="223"/>
      <c r="KQU40" s="223"/>
      <c r="KQV40" s="223"/>
      <c r="KQW40" s="223"/>
      <c r="KQX40" s="223"/>
      <c r="KQY40" s="223"/>
      <c r="KQZ40" s="223"/>
      <c r="KRA40" s="223"/>
      <c r="KRB40" s="223"/>
      <c r="KRC40" s="223"/>
      <c r="KRD40" s="223"/>
      <c r="KRE40" s="223"/>
      <c r="KRF40" s="223"/>
      <c r="KRG40" s="223"/>
      <c r="KRH40" s="223"/>
      <c r="KRI40" s="223"/>
      <c r="KRJ40" s="223"/>
      <c r="KRK40" s="223"/>
      <c r="KRL40" s="223"/>
      <c r="KRM40" s="223"/>
      <c r="KRN40" s="223"/>
      <c r="KRO40" s="223"/>
      <c r="KRP40" s="223"/>
      <c r="KRQ40" s="223"/>
      <c r="KRR40" s="223"/>
      <c r="KRS40" s="223"/>
      <c r="KRT40" s="223"/>
      <c r="KRU40" s="223"/>
      <c r="KRV40" s="223"/>
      <c r="KRW40" s="223"/>
      <c r="KRX40" s="223"/>
      <c r="KRY40" s="223"/>
      <c r="KRZ40" s="223"/>
      <c r="KSA40" s="223"/>
      <c r="KSB40" s="223"/>
      <c r="KSC40" s="223"/>
      <c r="KSD40" s="223"/>
      <c r="KSE40" s="223"/>
      <c r="KSF40" s="223"/>
      <c r="KSG40" s="223"/>
      <c r="KSH40" s="223"/>
      <c r="KSI40" s="223"/>
      <c r="KSJ40" s="223"/>
      <c r="KSK40" s="223"/>
      <c r="KSL40" s="223"/>
      <c r="KSM40" s="223"/>
      <c r="KSN40" s="223"/>
      <c r="KSO40" s="223"/>
      <c r="KSP40" s="223"/>
      <c r="KSQ40" s="223"/>
      <c r="KSR40" s="223"/>
      <c r="KSS40" s="223"/>
      <c r="KST40" s="223"/>
      <c r="KSU40" s="223"/>
      <c r="KSV40" s="223"/>
      <c r="KSW40" s="223"/>
      <c r="KSX40" s="223"/>
      <c r="KSY40" s="223"/>
      <c r="KSZ40" s="223"/>
      <c r="KTA40" s="223"/>
      <c r="KTB40" s="223"/>
      <c r="KTC40" s="223"/>
      <c r="KTD40" s="223"/>
      <c r="KTE40" s="223"/>
      <c r="KTF40" s="223"/>
      <c r="KTG40" s="223"/>
      <c r="KTH40" s="223"/>
      <c r="KTI40" s="223"/>
      <c r="KTJ40" s="223"/>
      <c r="KTK40" s="223"/>
      <c r="KTL40" s="223"/>
      <c r="KTM40" s="223"/>
      <c r="KTN40" s="223"/>
      <c r="KTO40" s="223"/>
      <c r="KTP40" s="223"/>
      <c r="KTQ40" s="223"/>
      <c r="KTR40" s="223"/>
      <c r="KTS40" s="223"/>
      <c r="KTT40" s="223"/>
      <c r="KTU40" s="223"/>
      <c r="KTV40" s="223"/>
      <c r="KTW40" s="223"/>
      <c r="KTX40" s="223"/>
      <c r="KTY40" s="223"/>
      <c r="KTZ40" s="223"/>
      <c r="KUA40" s="223"/>
      <c r="KUB40" s="223"/>
      <c r="KUC40" s="223"/>
      <c r="KUD40" s="223"/>
      <c r="KUE40" s="223"/>
      <c r="KUF40" s="223"/>
      <c r="KUG40" s="223"/>
      <c r="KUH40" s="223"/>
      <c r="KUI40" s="223"/>
      <c r="KUJ40" s="223"/>
      <c r="KUK40" s="223"/>
      <c r="KUL40" s="223"/>
      <c r="KUM40" s="223"/>
      <c r="KUN40" s="223"/>
      <c r="KUO40" s="223"/>
      <c r="KUP40" s="223"/>
      <c r="KUQ40" s="223"/>
      <c r="KUR40" s="223"/>
      <c r="KUS40" s="223"/>
      <c r="KUT40" s="223"/>
      <c r="KUU40" s="223"/>
      <c r="KUV40" s="223"/>
      <c r="KUW40" s="223"/>
      <c r="KUX40" s="223"/>
      <c r="KUY40" s="223"/>
      <c r="KUZ40" s="223"/>
      <c r="KVA40" s="223"/>
      <c r="KVB40" s="223"/>
      <c r="KVC40" s="223"/>
      <c r="KVD40" s="223"/>
      <c r="KVE40" s="223"/>
      <c r="KVF40" s="223"/>
      <c r="KVG40" s="223"/>
      <c r="KVH40" s="223"/>
      <c r="KVI40" s="223"/>
      <c r="KVJ40" s="223"/>
      <c r="KVK40" s="223"/>
      <c r="KVL40" s="223"/>
      <c r="KVM40" s="223"/>
      <c r="KVN40" s="223"/>
      <c r="KVO40" s="223"/>
      <c r="KVP40" s="223"/>
      <c r="KVQ40" s="223"/>
      <c r="KVR40" s="223"/>
      <c r="KVS40" s="223"/>
      <c r="KVT40" s="223"/>
      <c r="KVU40" s="223"/>
      <c r="KVV40" s="223"/>
      <c r="KVW40" s="223"/>
      <c r="KVX40" s="223"/>
      <c r="KVY40" s="223"/>
      <c r="KVZ40" s="223"/>
      <c r="KWA40" s="223"/>
      <c r="KWB40" s="223"/>
      <c r="KWC40" s="223"/>
      <c r="KWD40" s="223"/>
      <c r="KWE40" s="223"/>
      <c r="KWF40" s="223"/>
      <c r="KWG40" s="223"/>
      <c r="KWH40" s="223"/>
      <c r="KWI40" s="223"/>
      <c r="KWJ40" s="223"/>
      <c r="KWK40" s="223"/>
      <c r="KWL40" s="223"/>
      <c r="KWM40" s="223"/>
      <c r="KWN40" s="223"/>
      <c r="KWO40" s="223"/>
      <c r="KWP40" s="223"/>
      <c r="KWQ40" s="223"/>
      <c r="KWR40" s="223"/>
      <c r="KWS40" s="223"/>
      <c r="KWT40" s="223"/>
      <c r="KWU40" s="223"/>
      <c r="KWV40" s="223"/>
      <c r="KWW40" s="223"/>
      <c r="KWX40" s="223"/>
      <c r="KWY40" s="223"/>
      <c r="KWZ40" s="223"/>
      <c r="KXA40" s="223"/>
      <c r="KXB40" s="223"/>
      <c r="KXC40" s="223"/>
      <c r="KXD40" s="223"/>
      <c r="KXE40" s="223"/>
      <c r="KXF40" s="223"/>
      <c r="KXG40" s="223"/>
      <c r="KXH40" s="223"/>
      <c r="KXI40" s="223"/>
      <c r="KXJ40" s="223"/>
      <c r="KXK40" s="223"/>
      <c r="KXL40" s="223"/>
      <c r="KXM40" s="223"/>
      <c r="KXN40" s="223"/>
      <c r="KXO40" s="223"/>
      <c r="KXP40" s="223"/>
      <c r="KXQ40" s="223"/>
      <c r="KXR40" s="223"/>
      <c r="KXS40" s="223"/>
      <c r="KXT40" s="223"/>
      <c r="KXU40" s="223"/>
      <c r="KXV40" s="223"/>
      <c r="KXW40" s="223"/>
      <c r="KXX40" s="223"/>
      <c r="KXY40" s="223"/>
      <c r="KXZ40" s="223"/>
      <c r="KYA40" s="223"/>
      <c r="KYB40" s="223"/>
      <c r="KYC40" s="223"/>
      <c r="KYD40" s="223"/>
      <c r="KYE40" s="223"/>
      <c r="KYF40" s="223"/>
      <c r="KYG40" s="223"/>
      <c r="KYH40" s="223"/>
      <c r="KYI40" s="223"/>
      <c r="KYJ40" s="223"/>
      <c r="KYK40" s="223"/>
      <c r="KYL40" s="223"/>
      <c r="KYM40" s="223"/>
      <c r="KYN40" s="223"/>
      <c r="KYO40" s="223"/>
      <c r="KYP40" s="223"/>
      <c r="KYQ40" s="223"/>
      <c r="KYR40" s="223"/>
      <c r="KYS40" s="223"/>
      <c r="KYT40" s="223"/>
      <c r="KYU40" s="223"/>
      <c r="KYV40" s="223"/>
      <c r="KYW40" s="223"/>
      <c r="KYX40" s="223"/>
      <c r="KYY40" s="223"/>
      <c r="KYZ40" s="223"/>
      <c r="KZA40" s="223"/>
      <c r="KZB40" s="223"/>
      <c r="KZC40" s="223"/>
      <c r="KZD40" s="223"/>
      <c r="KZE40" s="223"/>
      <c r="KZF40" s="223"/>
      <c r="KZG40" s="223"/>
      <c r="KZH40" s="223"/>
      <c r="KZI40" s="223"/>
      <c r="KZJ40" s="223"/>
      <c r="KZK40" s="223"/>
      <c r="KZL40" s="223"/>
      <c r="KZM40" s="223"/>
      <c r="KZN40" s="223"/>
      <c r="KZO40" s="223"/>
      <c r="KZP40" s="223"/>
      <c r="KZQ40" s="223"/>
      <c r="KZR40" s="223"/>
      <c r="KZS40" s="223"/>
      <c r="KZT40" s="223"/>
      <c r="KZU40" s="223"/>
      <c r="KZV40" s="223"/>
      <c r="KZW40" s="223"/>
      <c r="KZX40" s="223"/>
      <c r="KZY40" s="223"/>
      <c r="KZZ40" s="223"/>
      <c r="LAA40" s="223"/>
      <c r="LAB40" s="223"/>
      <c r="LAC40" s="223"/>
      <c r="LAD40" s="223"/>
      <c r="LAE40" s="223"/>
      <c r="LAF40" s="223"/>
      <c r="LAG40" s="223"/>
      <c r="LAH40" s="223"/>
      <c r="LAI40" s="223"/>
      <c r="LAJ40" s="223"/>
      <c r="LAK40" s="223"/>
      <c r="LAL40" s="223"/>
      <c r="LAM40" s="223"/>
      <c r="LAN40" s="223"/>
      <c r="LAO40" s="223"/>
      <c r="LAP40" s="223"/>
      <c r="LAQ40" s="223"/>
      <c r="LAR40" s="223"/>
      <c r="LAS40" s="223"/>
      <c r="LAT40" s="223"/>
      <c r="LAU40" s="223"/>
      <c r="LAV40" s="223"/>
      <c r="LAW40" s="223"/>
      <c r="LAX40" s="223"/>
      <c r="LAY40" s="223"/>
      <c r="LAZ40" s="223"/>
      <c r="LBA40" s="223"/>
      <c r="LBB40" s="223"/>
      <c r="LBC40" s="223"/>
      <c r="LBD40" s="223"/>
      <c r="LBE40" s="223"/>
      <c r="LBF40" s="223"/>
      <c r="LBG40" s="223"/>
      <c r="LBH40" s="223"/>
      <c r="LBI40" s="223"/>
      <c r="LBJ40" s="223"/>
      <c r="LBK40" s="223"/>
      <c r="LBL40" s="223"/>
      <c r="LBM40" s="223"/>
      <c r="LBN40" s="223"/>
      <c r="LBO40" s="223"/>
      <c r="LBP40" s="223"/>
      <c r="LBQ40" s="223"/>
      <c r="LBR40" s="223"/>
      <c r="LBS40" s="223"/>
      <c r="LBT40" s="223"/>
      <c r="LBU40" s="223"/>
      <c r="LBV40" s="223"/>
      <c r="LBW40" s="223"/>
      <c r="LBX40" s="223"/>
      <c r="LBY40" s="223"/>
      <c r="LBZ40" s="223"/>
      <c r="LCA40" s="223"/>
      <c r="LCB40" s="223"/>
      <c r="LCC40" s="223"/>
      <c r="LCD40" s="223"/>
      <c r="LCE40" s="223"/>
      <c r="LCF40" s="223"/>
      <c r="LCG40" s="223"/>
      <c r="LCH40" s="223"/>
      <c r="LCI40" s="223"/>
      <c r="LCJ40" s="223"/>
      <c r="LCK40" s="223"/>
      <c r="LCL40" s="223"/>
      <c r="LCM40" s="223"/>
      <c r="LCN40" s="223"/>
      <c r="LCO40" s="223"/>
      <c r="LCP40" s="223"/>
      <c r="LCQ40" s="223"/>
      <c r="LCR40" s="223"/>
      <c r="LCS40" s="223"/>
      <c r="LCT40" s="223"/>
      <c r="LCU40" s="223"/>
      <c r="LCV40" s="223"/>
      <c r="LCW40" s="223"/>
      <c r="LCX40" s="223"/>
      <c r="LCY40" s="223"/>
      <c r="LCZ40" s="223"/>
      <c r="LDA40" s="223"/>
      <c r="LDB40" s="223"/>
      <c r="LDC40" s="223"/>
      <c r="LDD40" s="223"/>
      <c r="LDE40" s="223"/>
      <c r="LDF40" s="223"/>
      <c r="LDG40" s="223"/>
      <c r="LDH40" s="223"/>
      <c r="LDI40" s="223"/>
      <c r="LDJ40" s="223"/>
      <c r="LDK40" s="223"/>
      <c r="LDL40" s="223"/>
      <c r="LDM40" s="223"/>
      <c r="LDN40" s="223"/>
      <c r="LDO40" s="223"/>
      <c r="LDP40" s="223"/>
      <c r="LDQ40" s="223"/>
      <c r="LDR40" s="223"/>
      <c r="LDS40" s="223"/>
      <c r="LDT40" s="223"/>
      <c r="LDU40" s="223"/>
      <c r="LDV40" s="223"/>
      <c r="LDW40" s="223"/>
      <c r="LDX40" s="223"/>
      <c r="LDY40" s="223"/>
      <c r="LDZ40" s="223"/>
      <c r="LEA40" s="223"/>
      <c r="LEB40" s="223"/>
      <c r="LEC40" s="223"/>
      <c r="LED40" s="223"/>
      <c r="LEE40" s="223"/>
      <c r="LEF40" s="223"/>
      <c r="LEG40" s="223"/>
      <c r="LEH40" s="223"/>
      <c r="LEI40" s="223"/>
      <c r="LEJ40" s="223"/>
      <c r="LEK40" s="223"/>
      <c r="LEL40" s="223"/>
      <c r="LEM40" s="223"/>
      <c r="LEN40" s="223"/>
      <c r="LEO40" s="223"/>
      <c r="LEP40" s="223"/>
      <c r="LEQ40" s="223"/>
      <c r="LER40" s="223"/>
      <c r="LES40" s="223"/>
      <c r="LET40" s="223"/>
      <c r="LEU40" s="223"/>
      <c r="LEV40" s="223"/>
      <c r="LEW40" s="223"/>
      <c r="LEX40" s="223"/>
      <c r="LEY40" s="223"/>
      <c r="LEZ40" s="223"/>
      <c r="LFA40" s="223"/>
      <c r="LFB40" s="223"/>
      <c r="LFC40" s="223"/>
      <c r="LFD40" s="223"/>
      <c r="LFE40" s="223"/>
      <c r="LFF40" s="223"/>
      <c r="LFG40" s="223"/>
      <c r="LFH40" s="223"/>
      <c r="LFI40" s="223"/>
      <c r="LFJ40" s="223"/>
      <c r="LFK40" s="223"/>
      <c r="LFL40" s="223"/>
      <c r="LFM40" s="223"/>
      <c r="LFN40" s="223"/>
      <c r="LFO40" s="223"/>
      <c r="LFP40" s="223"/>
      <c r="LFQ40" s="223"/>
      <c r="LFR40" s="223"/>
      <c r="LFS40" s="223"/>
      <c r="LFT40" s="223"/>
      <c r="LFU40" s="223"/>
      <c r="LFV40" s="223"/>
      <c r="LFW40" s="223"/>
      <c r="LFX40" s="223"/>
      <c r="LFY40" s="223"/>
      <c r="LFZ40" s="223"/>
      <c r="LGA40" s="223"/>
      <c r="LGB40" s="223"/>
      <c r="LGC40" s="223"/>
      <c r="LGD40" s="223"/>
      <c r="LGE40" s="223"/>
      <c r="LGF40" s="223"/>
      <c r="LGG40" s="223"/>
      <c r="LGH40" s="223"/>
      <c r="LGI40" s="223"/>
      <c r="LGJ40" s="223"/>
      <c r="LGK40" s="223"/>
      <c r="LGL40" s="223"/>
      <c r="LGM40" s="223"/>
      <c r="LGN40" s="223"/>
      <c r="LGO40" s="223"/>
      <c r="LGP40" s="223"/>
      <c r="LGQ40" s="223"/>
      <c r="LGR40" s="223"/>
      <c r="LGS40" s="223"/>
      <c r="LGT40" s="223"/>
      <c r="LGU40" s="223"/>
      <c r="LGV40" s="223"/>
      <c r="LGW40" s="223"/>
      <c r="LGX40" s="223"/>
      <c r="LGY40" s="223"/>
      <c r="LGZ40" s="223"/>
      <c r="LHA40" s="223"/>
      <c r="LHB40" s="223"/>
      <c r="LHC40" s="223"/>
      <c r="LHD40" s="223"/>
      <c r="LHE40" s="223"/>
      <c r="LHF40" s="223"/>
      <c r="LHG40" s="223"/>
      <c r="LHH40" s="223"/>
      <c r="LHI40" s="223"/>
      <c r="LHJ40" s="223"/>
      <c r="LHK40" s="223"/>
      <c r="LHL40" s="223"/>
      <c r="LHM40" s="223"/>
      <c r="LHN40" s="223"/>
      <c r="LHO40" s="223"/>
      <c r="LHP40" s="223"/>
      <c r="LHQ40" s="223"/>
      <c r="LHR40" s="223"/>
      <c r="LHS40" s="223"/>
      <c r="LHT40" s="223"/>
      <c r="LHU40" s="223"/>
      <c r="LHV40" s="223"/>
      <c r="LHW40" s="223"/>
      <c r="LHX40" s="223"/>
      <c r="LHY40" s="223"/>
      <c r="LHZ40" s="223"/>
      <c r="LIA40" s="223"/>
      <c r="LIB40" s="223"/>
      <c r="LIC40" s="223"/>
      <c r="LID40" s="223"/>
      <c r="LIE40" s="223"/>
      <c r="LIF40" s="223"/>
      <c r="LIG40" s="223"/>
      <c r="LIH40" s="223"/>
      <c r="LII40" s="223"/>
      <c r="LIJ40" s="223"/>
      <c r="LIK40" s="223"/>
      <c r="LIL40" s="223"/>
      <c r="LIM40" s="223"/>
      <c r="LIN40" s="223"/>
      <c r="LIO40" s="223"/>
      <c r="LIP40" s="223"/>
      <c r="LIQ40" s="223"/>
      <c r="LIR40" s="223"/>
      <c r="LIS40" s="223"/>
      <c r="LIT40" s="223"/>
      <c r="LIU40" s="223"/>
      <c r="LIV40" s="223"/>
      <c r="LIW40" s="223"/>
      <c r="LIX40" s="223"/>
      <c r="LIY40" s="223"/>
      <c r="LIZ40" s="223"/>
      <c r="LJA40" s="223"/>
      <c r="LJB40" s="223"/>
      <c r="LJC40" s="223"/>
      <c r="LJD40" s="223"/>
      <c r="LJE40" s="223"/>
      <c r="LJF40" s="223"/>
      <c r="LJG40" s="223"/>
      <c r="LJH40" s="223"/>
      <c r="LJI40" s="223"/>
      <c r="LJJ40" s="223"/>
      <c r="LJK40" s="223"/>
      <c r="LJL40" s="223"/>
      <c r="LJM40" s="223"/>
      <c r="LJN40" s="223"/>
      <c r="LJO40" s="223"/>
      <c r="LJP40" s="223"/>
      <c r="LJQ40" s="223"/>
      <c r="LJR40" s="223"/>
      <c r="LJS40" s="223"/>
      <c r="LJT40" s="223"/>
      <c r="LJU40" s="223"/>
      <c r="LJV40" s="223"/>
      <c r="LJW40" s="223"/>
      <c r="LJX40" s="223"/>
      <c r="LJY40" s="223"/>
      <c r="LJZ40" s="223"/>
      <c r="LKA40" s="223"/>
      <c r="LKB40" s="223"/>
      <c r="LKC40" s="223"/>
      <c r="LKD40" s="223"/>
      <c r="LKE40" s="223"/>
      <c r="LKF40" s="223"/>
      <c r="LKG40" s="223"/>
      <c r="LKH40" s="223"/>
      <c r="LKI40" s="223"/>
      <c r="LKJ40" s="223"/>
      <c r="LKK40" s="223"/>
      <c r="LKL40" s="223"/>
      <c r="LKM40" s="223"/>
      <c r="LKN40" s="223"/>
      <c r="LKO40" s="223"/>
      <c r="LKP40" s="223"/>
      <c r="LKQ40" s="223"/>
      <c r="LKR40" s="223"/>
      <c r="LKS40" s="223"/>
      <c r="LKT40" s="223"/>
      <c r="LKU40" s="223"/>
      <c r="LKV40" s="223"/>
      <c r="LKW40" s="223"/>
      <c r="LKX40" s="223"/>
      <c r="LKY40" s="223"/>
      <c r="LKZ40" s="223"/>
      <c r="LLA40" s="223"/>
      <c r="LLB40" s="223"/>
      <c r="LLC40" s="223"/>
      <c r="LLD40" s="223"/>
      <c r="LLE40" s="223"/>
      <c r="LLF40" s="223"/>
      <c r="LLG40" s="223"/>
      <c r="LLH40" s="223"/>
      <c r="LLI40" s="223"/>
      <c r="LLJ40" s="223"/>
      <c r="LLK40" s="223"/>
      <c r="LLL40" s="223"/>
      <c r="LLM40" s="223"/>
      <c r="LLN40" s="223"/>
      <c r="LLO40" s="223"/>
      <c r="LLP40" s="223"/>
      <c r="LLQ40" s="223"/>
      <c r="LLR40" s="223"/>
      <c r="LLS40" s="223"/>
      <c r="LLT40" s="223"/>
      <c r="LLU40" s="223"/>
      <c r="LLV40" s="223"/>
      <c r="LLW40" s="223"/>
      <c r="LLX40" s="223"/>
      <c r="LLY40" s="223"/>
      <c r="LLZ40" s="223"/>
      <c r="LMA40" s="223"/>
      <c r="LMB40" s="223"/>
      <c r="LMC40" s="223"/>
      <c r="LMD40" s="223"/>
      <c r="LME40" s="223"/>
      <c r="LMF40" s="223"/>
      <c r="LMG40" s="223"/>
      <c r="LMH40" s="223"/>
      <c r="LMI40" s="223"/>
      <c r="LMJ40" s="223"/>
      <c r="LMK40" s="223"/>
      <c r="LML40" s="223"/>
      <c r="LMM40" s="223"/>
      <c r="LMN40" s="223"/>
      <c r="LMO40" s="223"/>
      <c r="LMP40" s="223"/>
      <c r="LMQ40" s="223"/>
      <c r="LMR40" s="223"/>
      <c r="LMS40" s="223"/>
      <c r="LMT40" s="223"/>
      <c r="LMU40" s="223"/>
      <c r="LMV40" s="223"/>
      <c r="LMW40" s="223"/>
      <c r="LMX40" s="223"/>
      <c r="LMY40" s="223"/>
      <c r="LMZ40" s="223"/>
      <c r="LNA40" s="223"/>
      <c r="LNB40" s="223"/>
      <c r="LNC40" s="223"/>
      <c r="LND40" s="223"/>
      <c r="LNE40" s="223"/>
      <c r="LNF40" s="223"/>
      <c r="LNG40" s="223"/>
      <c r="LNH40" s="223"/>
      <c r="LNI40" s="223"/>
      <c r="LNJ40" s="223"/>
      <c r="LNK40" s="223"/>
      <c r="LNL40" s="223"/>
      <c r="LNM40" s="223"/>
      <c r="LNN40" s="223"/>
      <c r="LNO40" s="223"/>
      <c r="LNP40" s="223"/>
      <c r="LNQ40" s="223"/>
      <c r="LNR40" s="223"/>
      <c r="LNS40" s="223"/>
      <c r="LNT40" s="223"/>
      <c r="LNU40" s="223"/>
      <c r="LNV40" s="223"/>
      <c r="LNW40" s="223"/>
      <c r="LNX40" s="223"/>
      <c r="LNY40" s="223"/>
      <c r="LNZ40" s="223"/>
      <c r="LOA40" s="223"/>
      <c r="LOB40" s="223"/>
      <c r="LOC40" s="223"/>
      <c r="LOD40" s="223"/>
      <c r="LOE40" s="223"/>
      <c r="LOF40" s="223"/>
      <c r="LOG40" s="223"/>
      <c r="LOH40" s="223"/>
      <c r="LOI40" s="223"/>
      <c r="LOJ40" s="223"/>
      <c r="LOK40" s="223"/>
      <c r="LOL40" s="223"/>
      <c r="LOM40" s="223"/>
      <c r="LON40" s="223"/>
      <c r="LOO40" s="223"/>
      <c r="LOP40" s="223"/>
      <c r="LOQ40" s="223"/>
      <c r="LOR40" s="223"/>
      <c r="LOS40" s="223"/>
      <c r="LOT40" s="223"/>
      <c r="LOU40" s="223"/>
      <c r="LOV40" s="223"/>
      <c r="LOW40" s="223"/>
      <c r="LOX40" s="223"/>
      <c r="LOY40" s="223"/>
      <c r="LOZ40" s="223"/>
      <c r="LPA40" s="223"/>
      <c r="LPB40" s="223"/>
      <c r="LPC40" s="223"/>
      <c r="LPD40" s="223"/>
      <c r="LPE40" s="223"/>
      <c r="LPF40" s="223"/>
      <c r="LPG40" s="223"/>
      <c r="LPH40" s="223"/>
      <c r="LPI40" s="223"/>
      <c r="LPJ40" s="223"/>
      <c r="LPK40" s="223"/>
      <c r="LPL40" s="223"/>
      <c r="LPM40" s="223"/>
      <c r="LPN40" s="223"/>
      <c r="LPO40" s="223"/>
      <c r="LPP40" s="223"/>
      <c r="LPQ40" s="223"/>
      <c r="LPR40" s="223"/>
      <c r="LPS40" s="223"/>
      <c r="LPT40" s="223"/>
      <c r="LPU40" s="223"/>
      <c r="LPV40" s="223"/>
      <c r="LPW40" s="223"/>
      <c r="LPX40" s="223"/>
      <c r="LPY40" s="223"/>
      <c r="LPZ40" s="223"/>
      <c r="LQA40" s="223"/>
      <c r="LQB40" s="223"/>
      <c r="LQC40" s="223"/>
      <c r="LQD40" s="223"/>
      <c r="LQE40" s="223"/>
      <c r="LQF40" s="223"/>
      <c r="LQG40" s="223"/>
      <c r="LQH40" s="223"/>
      <c r="LQI40" s="223"/>
      <c r="LQJ40" s="223"/>
      <c r="LQK40" s="223"/>
      <c r="LQL40" s="223"/>
      <c r="LQM40" s="223"/>
      <c r="LQN40" s="223"/>
      <c r="LQO40" s="223"/>
      <c r="LQP40" s="223"/>
      <c r="LQQ40" s="223"/>
      <c r="LQR40" s="223"/>
      <c r="LQS40" s="223"/>
      <c r="LQT40" s="223"/>
      <c r="LQU40" s="223"/>
      <c r="LQV40" s="223"/>
      <c r="LQW40" s="223"/>
      <c r="LQX40" s="223"/>
      <c r="LQY40" s="223"/>
      <c r="LQZ40" s="223"/>
      <c r="LRA40" s="223"/>
      <c r="LRB40" s="223"/>
      <c r="LRC40" s="223"/>
      <c r="LRD40" s="223"/>
      <c r="LRE40" s="223"/>
      <c r="LRF40" s="223"/>
      <c r="LRG40" s="223"/>
      <c r="LRH40" s="223"/>
      <c r="LRI40" s="223"/>
      <c r="LRJ40" s="223"/>
      <c r="LRK40" s="223"/>
      <c r="LRL40" s="223"/>
      <c r="LRM40" s="223"/>
      <c r="LRN40" s="223"/>
      <c r="LRO40" s="223"/>
      <c r="LRP40" s="223"/>
      <c r="LRQ40" s="223"/>
      <c r="LRR40" s="223"/>
      <c r="LRS40" s="223"/>
      <c r="LRT40" s="223"/>
      <c r="LRU40" s="223"/>
      <c r="LRV40" s="223"/>
      <c r="LRW40" s="223"/>
      <c r="LRX40" s="223"/>
      <c r="LRY40" s="223"/>
      <c r="LRZ40" s="223"/>
      <c r="LSA40" s="223"/>
      <c r="LSB40" s="223"/>
      <c r="LSC40" s="223"/>
      <c r="LSD40" s="223"/>
      <c r="LSE40" s="223"/>
      <c r="LSF40" s="223"/>
      <c r="LSG40" s="223"/>
      <c r="LSH40" s="223"/>
      <c r="LSI40" s="223"/>
      <c r="LSJ40" s="223"/>
      <c r="LSK40" s="223"/>
      <c r="LSL40" s="223"/>
      <c r="LSM40" s="223"/>
      <c r="LSN40" s="223"/>
      <c r="LSO40" s="223"/>
      <c r="LSP40" s="223"/>
      <c r="LSQ40" s="223"/>
      <c r="LSR40" s="223"/>
      <c r="LSS40" s="223"/>
      <c r="LST40" s="223"/>
      <c r="LSU40" s="223"/>
      <c r="LSV40" s="223"/>
      <c r="LSW40" s="223"/>
      <c r="LSX40" s="223"/>
      <c r="LSY40" s="223"/>
      <c r="LSZ40" s="223"/>
      <c r="LTA40" s="223"/>
      <c r="LTB40" s="223"/>
      <c r="LTC40" s="223"/>
      <c r="LTD40" s="223"/>
      <c r="LTE40" s="223"/>
      <c r="LTF40" s="223"/>
      <c r="LTG40" s="223"/>
      <c r="LTH40" s="223"/>
      <c r="LTI40" s="223"/>
      <c r="LTJ40" s="223"/>
      <c r="LTK40" s="223"/>
      <c r="LTL40" s="223"/>
      <c r="LTM40" s="223"/>
      <c r="LTN40" s="223"/>
      <c r="LTO40" s="223"/>
      <c r="LTP40" s="223"/>
      <c r="LTQ40" s="223"/>
      <c r="LTR40" s="223"/>
      <c r="LTS40" s="223"/>
      <c r="LTT40" s="223"/>
      <c r="LTU40" s="223"/>
      <c r="LTV40" s="223"/>
      <c r="LTW40" s="223"/>
      <c r="LTX40" s="223"/>
      <c r="LTY40" s="223"/>
      <c r="LTZ40" s="223"/>
      <c r="LUA40" s="223"/>
      <c r="LUB40" s="223"/>
      <c r="LUC40" s="223"/>
      <c r="LUD40" s="223"/>
      <c r="LUE40" s="223"/>
      <c r="LUF40" s="223"/>
      <c r="LUG40" s="223"/>
      <c r="LUH40" s="223"/>
      <c r="LUI40" s="223"/>
      <c r="LUJ40" s="223"/>
      <c r="LUK40" s="223"/>
      <c r="LUL40" s="223"/>
      <c r="LUM40" s="223"/>
      <c r="LUN40" s="223"/>
      <c r="LUO40" s="223"/>
      <c r="LUP40" s="223"/>
      <c r="LUQ40" s="223"/>
      <c r="LUR40" s="223"/>
      <c r="LUS40" s="223"/>
      <c r="LUT40" s="223"/>
      <c r="LUU40" s="223"/>
      <c r="LUV40" s="223"/>
      <c r="LUW40" s="223"/>
      <c r="LUX40" s="223"/>
      <c r="LUY40" s="223"/>
      <c r="LUZ40" s="223"/>
      <c r="LVA40" s="223"/>
      <c r="LVB40" s="223"/>
      <c r="LVC40" s="223"/>
      <c r="LVD40" s="223"/>
      <c r="LVE40" s="223"/>
      <c r="LVF40" s="223"/>
      <c r="LVG40" s="223"/>
      <c r="LVH40" s="223"/>
      <c r="LVI40" s="223"/>
      <c r="LVJ40" s="223"/>
      <c r="LVK40" s="223"/>
      <c r="LVL40" s="223"/>
      <c r="LVM40" s="223"/>
      <c r="LVN40" s="223"/>
      <c r="LVO40" s="223"/>
      <c r="LVP40" s="223"/>
      <c r="LVQ40" s="223"/>
      <c r="LVR40" s="223"/>
      <c r="LVS40" s="223"/>
      <c r="LVT40" s="223"/>
      <c r="LVU40" s="223"/>
      <c r="LVV40" s="223"/>
      <c r="LVW40" s="223"/>
      <c r="LVX40" s="223"/>
      <c r="LVY40" s="223"/>
      <c r="LVZ40" s="223"/>
      <c r="LWA40" s="223"/>
      <c r="LWB40" s="223"/>
      <c r="LWC40" s="223"/>
      <c r="LWD40" s="223"/>
      <c r="LWE40" s="223"/>
      <c r="LWF40" s="223"/>
      <c r="LWG40" s="223"/>
      <c r="LWH40" s="223"/>
      <c r="LWI40" s="223"/>
      <c r="LWJ40" s="223"/>
      <c r="LWK40" s="223"/>
      <c r="LWL40" s="223"/>
      <c r="LWM40" s="223"/>
      <c r="LWN40" s="223"/>
      <c r="LWO40" s="223"/>
      <c r="LWP40" s="223"/>
      <c r="LWQ40" s="223"/>
      <c r="LWR40" s="223"/>
      <c r="LWS40" s="223"/>
      <c r="LWT40" s="223"/>
      <c r="LWU40" s="223"/>
      <c r="LWV40" s="223"/>
      <c r="LWW40" s="223"/>
      <c r="LWX40" s="223"/>
      <c r="LWY40" s="223"/>
      <c r="LWZ40" s="223"/>
      <c r="LXA40" s="223"/>
      <c r="LXB40" s="223"/>
      <c r="LXC40" s="223"/>
      <c r="LXD40" s="223"/>
      <c r="LXE40" s="223"/>
      <c r="LXF40" s="223"/>
      <c r="LXG40" s="223"/>
      <c r="LXH40" s="223"/>
      <c r="LXI40" s="223"/>
      <c r="LXJ40" s="223"/>
      <c r="LXK40" s="223"/>
      <c r="LXL40" s="223"/>
      <c r="LXM40" s="223"/>
      <c r="LXN40" s="223"/>
      <c r="LXO40" s="223"/>
      <c r="LXP40" s="223"/>
      <c r="LXQ40" s="223"/>
      <c r="LXR40" s="223"/>
      <c r="LXS40" s="223"/>
      <c r="LXT40" s="223"/>
      <c r="LXU40" s="223"/>
      <c r="LXV40" s="223"/>
      <c r="LXW40" s="223"/>
      <c r="LXX40" s="223"/>
      <c r="LXY40" s="223"/>
      <c r="LXZ40" s="223"/>
      <c r="LYA40" s="223"/>
      <c r="LYB40" s="223"/>
      <c r="LYC40" s="223"/>
      <c r="LYD40" s="223"/>
      <c r="LYE40" s="223"/>
      <c r="LYF40" s="223"/>
      <c r="LYG40" s="223"/>
      <c r="LYH40" s="223"/>
      <c r="LYI40" s="223"/>
      <c r="LYJ40" s="223"/>
      <c r="LYK40" s="223"/>
      <c r="LYL40" s="223"/>
      <c r="LYM40" s="223"/>
      <c r="LYN40" s="223"/>
      <c r="LYO40" s="223"/>
      <c r="LYP40" s="223"/>
      <c r="LYQ40" s="223"/>
      <c r="LYR40" s="223"/>
      <c r="LYS40" s="223"/>
      <c r="LYT40" s="223"/>
      <c r="LYU40" s="223"/>
      <c r="LYV40" s="223"/>
      <c r="LYW40" s="223"/>
      <c r="LYX40" s="223"/>
      <c r="LYY40" s="223"/>
      <c r="LYZ40" s="223"/>
      <c r="LZA40" s="223"/>
      <c r="LZB40" s="223"/>
      <c r="LZC40" s="223"/>
      <c r="LZD40" s="223"/>
      <c r="LZE40" s="223"/>
      <c r="LZF40" s="223"/>
      <c r="LZG40" s="223"/>
      <c r="LZH40" s="223"/>
      <c r="LZI40" s="223"/>
      <c r="LZJ40" s="223"/>
      <c r="LZK40" s="223"/>
      <c r="LZL40" s="223"/>
      <c r="LZM40" s="223"/>
      <c r="LZN40" s="223"/>
      <c r="LZO40" s="223"/>
      <c r="LZP40" s="223"/>
      <c r="LZQ40" s="223"/>
      <c r="LZR40" s="223"/>
      <c r="LZS40" s="223"/>
      <c r="LZT40" s="223"/>
      <c r="LZU40" s="223"/>
      <c r="LZV40" s="223"/>
      <c r="LZW40" s="223"/>
      <c r="LZX40" s="223"/>
      <c r="LZY40" s="223"/>
      <c r="LZZ40" s="223"/>
      <c r="MAA40" s="223"/>
      <c r="MAB40" s="223"/>
      <c r="MAC40" s="223"/>
      <c r="MAD40" s="223"/>
      <c r="MAE40" s="223"/>
      <c r="MAF40" s="223"/>
      <c r="MAG40" s="223"/>
      <c r="MAH40" s="223"/>
      <c r="MAI40" s="223"/>
      <c r="MAJ40" s="223"/>
      <c r="MAK40" s="223"/>
      <c r="MAL40" s="223"/>
      <c r="MAM40" s="223"/>
      <c r="MAN40" s="223"/>
      <c r="MAO40" s="223"/>
      <c r="MAP40" s="223"/>
      <c r="MAQ40" s="223"/>
      <c r="MAR40" s="223"/>
      <c r="MAS40" s="223"/>
      <c r="MAT40" s="223"/>
      <c r="MAU40" s="223"/>
      <c r="MAV40" s="223"/>
      <c r="MAW40" s="223"/>
      <c r="MAX40" s="223"/>
      <c r="MAY40" s="223"/>
      <c r="MAZ40" s="223"/>
      <c r="MBA40" s="223"/>
      <c r="MBB40" s="223"/>
      <c r="MBC40" s="223"/>
      <c r="MBD40" s="223"/>
      <c r="MBE40" s="223"/>
      <c r="MBF40" s="223"/>
      <c r="MBG40" s="223"/>
      <c r="MBH40" s="223"/>
      <c r="MBI40" s="223"/>
      <c r="MBJ40" s="223"/>
      <c r="MBK40" s="223"/>
      <c r="MBL40" s="223"/>
      <c r="MBM40" s="223"/>
      <c r="MBN40" s="223"/>
      <c r="MBO40" s="223"/>
      <c r="MBP40" s="223"/>
      <c r="MBQ40" s="223"/>
      <c r="MBR40" s="223"/>
      <c r="MBS40" s="223"/>
      <c r="MBT40" s="223"/>
      <c r="MBU40" s="223"/>
      <c r="MBV40" s="223"/>
      <c r="MBW40" s="223"/>
      <c r="MBX40" s="223"/>
      <c r="MBY40" s="223"/>
      <c r="MBZ40" s="223"/>
      <c r="MCA40" s="223"/>
      <c r="MCB40" s="223"/>
      <c r="MCC40" s="223"/>
      <c r="MCD40" s="223"/>
      <c r="MCE40" s="223"/>
      <c r="MCF40" s="223"/>
      <c r="MCG40" s="223"/>
      <c r="MCH40" s="223"/>
      <c r="MCI40" s="223"/>
      <c r="MCJ40" s="223"/>
      <c r="MCK40" s="223"/>
      <c r="MCL40" s="223"/>
      <c r="MCM40" s="223"/>
      <c r="MCN40" s="223"/>
      <c r="MCO40" s="223"/>
      <c r="MCP40" s="223"/>
      <c r="MCQ40" s="223"/>
      <c r="MCR40" s="223"/>
      <c r="MCS40" s="223"/>
      <c r="MCT40" s="223"/>
      <c r="MCU40" s="223"/>
      <c r="MCV40" s="223"/>
      <c r="MCW40" s="223"/>
      <c r="MCX40" s="223"/>
      <c r="MCY40" s="223"/>
      <c r="MCZ40" s="223"/>
      <c r="MDA40" s="223"/>
      <c r="MDB40" s="223"/>
      <c r="MDC40" s="223"/>
      <c r="MDD40" s="223"/>
      <c r="MDE40" s="223"/>
      <c r="MDF40" s="223"/>
      <c r="MDG40" s="223"/>
      <c r="MDH40" s="223"/>
      <c r="MDI40" s="223"/>
      <c r="MDJ40" s="223"/>
      <c r="MDK40" s="223"/>
      <c r="MDL40" s="223"/>
      <c r="MDM40" s="223"/>
      <c r="MDN40" s="223"/>
      <c r="MDO40" s="223"/>
      <c r="MDP40" s="223"/>
      <c r="MDQ40" s="223"/>
      <c r="MDR40" s="223"/>
      <c r="MDS40" s="223"/>
      <c r="MDT40" s="223"/>
      <c r="MDU40" s="223"/>
      <c r="MDV40" s="223"/>
      <c r="MDW40" s="223"/>
      <c r="MDX40" s="223"/>
      <c r="MDY40" s="223"/>
      <c r="MDZ40" s="223"/>
      <c r="MEA40" s="223"/>
      <c r="MEB40" s="223"/>
      <c r="MEC40" s="223"/>
      <c r="MED40" s="223"/>
      <c r="MEE40" s="223"/>
      <c r="MEF40" s="223"/>
      <c r="MEG40" s="223"/>
      <c r="MEH40" s="223"/>
      <c r="MEI40" s="223"/>
      <c r="MEJ40" s="223"/>
      <c r="MEK40" s="223"/>
      <c r="MEL40" s="223"/>
      <c r="MEM40" s="223"/>
      <c r="MEN40" s="223"/>
      <c r="MEO40" s="223"/>
      <c r="MEP40" s="223"/>
      <c r="MEQ40" s="223"/>
      <c r="MER40" s="223"/>
      <c r="MES40" s="223"/>
      <c r="MET40" s="223"/>
      <c r="MEU40" s="223"/>
      <c r="MEV40" s="223"/>
      <c r="MEW40" s="223"/>
      <c r="MEX40" s="223"/>
      <c r="MEY40" s="223"/>
      <c r="MEZ40" s="223"/>
      <c r="MFA40" s="223"/>
      <c r="MFB40" s="223"/>
      <c r="MFC40" s="223"/>
      <c r="MFD40" s="223"/>
      <c r="MFE40" s="223"/>
      <c r="MFF40" s="223"/>
      <c r="MFG40" s="223"/>
      <c r="MFH40" s="223"/>
      <c r="MFI40" s="223"/>
      <c r="MFJ40" s="223"/>
      <c r="MFK40" s="223"/>
      <c r="MFL40" s="223"/>
      <c r="MFM40" s="223"/>
      <c r="MFN40" s="223"/>
      <c r="MFO40" s="223"/>
      <c r="MFP40" s="223"/>
      <c r="MFQ40" s="223"/>
      <c r="MFR40" s="223"/>
      <c r="MFS40" s="223"/>
      <c r="MFT40" s="223"/>
      <c r="MFU40" s="223"/>
      <c r="MFV40" s="223"/>
      <c r="MFW40" s="223"/>
      <c r="MFX40" s="223"/>
      <c r="MFY40" s="223"/>
      <c r="MFZ40" s="223"/>
      <c r="MGA40" s="223"/>
      <c r="MGB40" s="223"/>
      <c r="MGC40" s="223"/>
      <c r="MGD40" s="223"/>
      <c r="MGE40" s="223"/>
      <c r="MGF40" s="223"/>
      <c r="MGG40" s="223"/>
      <c r="MGH40" s="223"/>
      <c r="MGI40" s="223"/>
      <c r="MGJ40" s="223"/>
      <c r="MGK40" s="223"/>
      <c r="MGL40" s="223"/>
      <c r="MGM40" s="223"/>
      <c r="MGN40" s="223"/>
      <c r="MGO40" s="223"/>
      <c r="MGP40" s="223"/>
      <c r="MGQ40" s="223"/>
      <c r="MGR40" s="223"/>
      <c r="MGS40" s="223"/>
      <c r="MGT40" s="223"/>
      <c r="MGU40" s="223"/>
      <c r="MGV40" s="223"/>
      <c r="MGW40" s="223"/>
      <c r="MGX40" s="223"/>
      <c r="MGY40" s="223"/>
      <c r="MGZ40" s="223"/>
      <c r="MHA40" s="223"/>
      <c r="MHB40" s="223"/>
      <c r="MHC40" s="223"/>
      <c r="MHD40" s="223"/>
      <c r="MHE40" s="223"/>
      <c r="MHF40" s="223"/>
      <c r="MHG40" s="223"/>
      <c r="MHH40" s="223"/>
      <c r="MHI40" s="223"/>
      <c r="MHJ40" s="223"/>
      <c r="MHK40" s="223"/>
      <c r="MHL40" s="223"/>
      <c r="MHM40" s="223"/>
      <c r="MHN40" s="223"/>
      <c r="MHO40" s="223"/>
      <c r="MHP40" s="223"/>
      <c r="MHQ40" s="223"/>
      <c r="MHR40" s="223"/>
      <c r="MHS40" s="223"/>
      <c r="MHT40" s="223"/>
      <c r="MHU40" s="223"/>
      <c r="MHV40" s="223"/>
      <c r="MHW40" s="223"/>
      <c r="MHX40" s="223"/>
      <c r="MHY40" s="223"/>
      <c r="MHZ40" s="223"/>
      <c r="MIA40" s="223"/>
      <c r="MIB40" s="223"/>
      <c r="MIC40" s="223"/>
      <c r="MID40" s="223"/>
      <c r="MIE40" s="223"/>
      <c r="MIF40" s="223"/>
      <c r="MIG40" s="223"/>
      <c r="MIH40" s="223"/>
      <c r="MII40" s="223"/>
      <c r="MIJ40" s="223"/>
      <c r="MIK40" s="223"/>
      <c r="MIL40" s="223"/>
      <c r="MIM40" s="223"/>
      <c r="MIN40" s="223"/>
      <c r="MIO40" s="223"/>
      <c r="MIP40" s="223"/>
      <c r="MIQ40" s="223"/>
      <c r="MIR40" s="223"/>
      <c r="MIS40" s="223"/>
      <c r="MIT40" s="223"/>
      <c r="MIU40" s="223"/>
      <c r="MIV40" s="223"/>
      <c r="MIW40" s="223"/>
      <c r="MIX40" s="223"/>
      <c r="MIY40" s="223"/>
      <c r="MIZ40" s="223"/>
      <c r="MJA40" s="223"/>
      <c r="MJB40" s="223"/>
      <c r="MJC40" s="223"/>
      <c r="MJD40" s="223"/>
      <c r="MJE40" s="223"/>
      <c r="MJF40" s="223"/>
      <c r="MJG40" s="223"/>
      <c r="MJH40" s="223"/>
      <c r="MJI40" s="223"/>
      <c r="MJJ40" s="223"/>
      <c r="MJK40" s="223"/>
      <c r="MJL40" s="223"/>
      <c r="MJM40" s="223"/>
      <c r="MJN40" s="223"/>
      <c r="MJO40" s="223"/>
      <c r="MJP40" s="223"/>
      <c r="MJQ40" s="223"/>
      <c r="MJR40" s="223"/>
      <c r="MJS40" s="223"/>
      <c r="MJT40" s="223"/>
      <c r="MJU40" s="223"/>
      <c r="MJV40" s="223"/>
      <c r="MJW40" s="223"/>
      <c r="MJX40" s="223"/>
      <c r="MJY40" s="223"/>
      <c r="MJZ40" s="223"/>
      <c r="MKA40" s="223"/>
      <c r="MKB40" s="223"/>
      <c r="MKC40" s="223"/>
      <c r="MKD40" s="223"/>
      <c r="MKE40" s="223"/>
      <c r="MKF40" s="223"/>
      <c r="MKG40" s="223"/>
      <c r="MKH40" s="223"/>
      <c r="MKI40" s="223"/>
      <c r="MKJ40" s="223"/>
      <c r="MKK40" s="223"/>
      <c r="MKL40" s="223"/>
      <c r="MKM40" s="223"/>
      <c r="MKN40" s="223"/>
      <c r="MKO40" s="223"/>
      <c r="MKP40" s="223"/>
      <c r="MKQ40" s="223"/>
      <c r="MKR40" s="223"/>
      <c r="MKS40" s="223"/>
      <c r="MKT40" s="223"/>
      <c r="MKU40" s="223"/>
      <c r="MKV40" s="223"/>
      <c r="MKW40" s="223"/>
      <c r="MKX40" s="223"/>
      <c r="MKY40" s="223"/>
      <c r="MKZ40" s="223"/>
      <c r="MLA40" s="223"/>
      <c r="MLB40" s="223"/>
      <c r="MLC40" s="223"/>
      <c r="MLD40" s="223"/>
      <c r="MLE40" s="223"/>
      <c r="MLF40" s="223"/>
      <c r="MLG40" s="223"/>
      <c r="MLH40" s="223"/>
      <c r="MLI40" s="223"/>
      <c r="MLJ40" s="223"/>
      <c r="MLK40" s="223"/>
      <c r="MLL40" s="223"/>
      <c r="MLM40" s="223"/>
      <c r="MLN40" s="223"/>
      <c r="MLO40" s="223"/>
      <c r="MLP40" s="223"/>
      <c r="MLQ40" s="223"/>
      <c r="MLR40" s="223"/>
      <c r="MLS40" s="223"/>
      <c r="MLT40" s="223"/>
      <c r="MLU40" s="223"/>
      <c r="MLV40" s="223"/>
      <c r="MLW40" s="223"/>
      <c r="MLX40" s="223"/>
      <c r="MLY40" s="223"/>
      <c r="MLZ40" s="223"/>
      <c r="MMA40" s="223"/>
      <c r="MMB40" s="223"/>
      <c r="MMC40" s="223"/>
      <c r="MMD40" s="223"/>
      <c r="MME40" s="223"/>
      <c r="MMF40" s="223"/>
      <c r="MMG40" s="223"/>
      <c r="MMH40" s="223"/>
      <c r="MMI40" s="223"/>
      <c r="MMJ40" s="223"/>
      <c r="MMK40" s="223"/>
      <c r="MML40" s="223"/>
      <c r="MMM40" s="223"/>
      <c r="MMN40" s="223"/>
      <c r="MMO40" s="223"/>
      <c r="MMP40" s="223"/>
      <c r="MMQ40" s="223"/>
      <c r="MMR40" s="223"/>
      <c r="MMS40" s="223"/>
      <c r="MMT40" s="223"/>
      <c r="MMU40" s="223"/>
      <c r="MMV40" s="223"/>
      <c r="MMW40" s="223"/>
      <c r="MMX40" s="223"/>
      <c r="MMY40" s="223"/>
      <c r="MMZ40" s="223"/>
      <c r="MNA40" s="223"/>
      <c r="MNB40" s="223"/>
      <c r="MNC40" s="223"/>
      <c r="MND40" s="223"/>
      <c r="MNE40" s="223"/>
      <c r="MNF40" s="223"/>
      <c r="MNG40" s="223"/>
      <c r="MNH40" s="223"/>
      <c r="MNI40" s="223"/>
      <c r="MNJ40" s="223"/>
      <c r="MNK40" s="223"/>
      <c r="MNL40" s="223"/>
      <c r="MNM40" s="223"/>
      <c r="MNN40" s="223"/>
      <c r="MNO40" s="223"/>
      <c r="MNP40" s="223"/>
      <c r="MNQ40" s="223"/>
      <c r="MNR40" s="223"/>
      <c r="MNS40" s="223"/>
      <c r="MNT40" s="223"/>
      <c r="MNU40" s="223"/>
      <c r="MNV40" s="223"/>
      <c r="MNW40" s="223"/>
      <c r="MNX40" s="223"/>
      <c r="MNY40" s="223"/>
      <c r="MNZ40" s="223"/>
      <c r="MOA40" s="223"/>
      <c r="MOB40" s="223"/>
      <c r="MOC40" s="223"/>
      <c r="MOD40" s="223"/>
      <c r="MOE40" s="223"/>
      <c r="MOF40" s="223"/>
      <c r="MOG40" s="223"/>
      <c r="MOH40" s="223"/>
      <c r="MOI40" s="223"/>
      <c r="MOJ40" s="223"/>
      <c r="MOK40" s="223"/>
      <c r="MOL40" s="223"/>
      <c r="MOM40" s="223"/>
      <c r="MON40" s="223"/>
      <c r="MOO40" s="223"/>
      <c r="MOP40" s="223"/>
      <c r="MOQ40" s="223"/>
      <c r="MOR40" s="223"/>
      <c r="MOS40" s="223"/>
      <c r="MOT40" s="223"/>
      <c r="MOU40" s="223"/>
      <c r="MOV40" s="223"/>
      <c r="MOW40" s="223"/>
      <c r="MOX40" s="223"/>
      <c r="MOY40" s="223"/>
      <c r="MOZ40" s="223"/>
      <c r="MPA40" s="223"/>
      <c r="MPB40" s="223"/>
      <c r="MPC40" s="223"/>
      <c r="MPD40" s="223"/>
      <c r="MPE40" s="223"/>
      <c r="MPF40" s="223"/>
      <c r="MPG40" s="223"/>
      <c r="MPH40" s="223"/>
      <c r="MPI40" s="223"/>
      <c r="MPJ40" s="223"/>
      <c r="MPK40" s="223"/>
      <c r="MPL40" s="223"/>
      <c r="MPM40" s="223"/>
      <c r="MPN40" s="223"/>
      <c r="MPO40" s="223"/>
      <c r="MPP40" s="223"/>
      <c r="MPQ40" s="223"/>
      <c r="MPR40" s="223"/>
      <c r="MPS40" s="223"/>
      <c r="MPT40" s="223"/>
      <c r="MPU40" s="223"/>
      <c r="MPV40" s="223"/>
      <c r="MPW40" s="223"/>
      <c r="MPX40" s="223"/>
      <c r="MPY40" s="223"/>
      <c r="MPZ40" s="223"/>
      <c r="MQA40" s="223"/>
      <c r="MQB40" s="223"/>
      <c r="MQC40" s="223"/>
      <c r="MQD40" s="223"/>
      <c r="MQE40" s="223"/>
      <c r="MQF40" s="223"/>
      <c r="MQG40" s="223"/>
      <c r="MQH40" s="223"/>
      <c r="MQI40" s="223"/>
      <c r="MQJ40" s="223"/>
      <c r="MQK40" s="223"/>
      <c r="MQL40" s="223"/>
      <c r="MQM40" s="223"/>
      <c r="MQN40" s="223"/>
      <c r="MQO40" s="223"/>
      <c r="MQP40" s="223"/>
      <c r="MQQ40" s="223"/>
      <c r="MQR40" s="223"/>
      <c r="MQS40" s="223"/>
      <c r="MQT40" s="223"/>
      <c r="MQU40" s="223"/>
      <c r="MQV40" s="223"/>
      <c r="MQW40" s="223"/>
      <c r="MQX40" s="223"/>
      <c r="MQY40" s="223"/>
      <c r="MQZ40" s="223"/>
      <c r="MRA40" s="223"/>
      <c r="MRB40" s="223"/>
      <c r="MRC40" s="223"/>
      <c r="MRD40" s="223"/>
      <c r="MRE40" s="223"/>
      <c r="MRF40" s="223"/>
      <c r="MRG40" s="223"/>
      <c r="MRH40" s="223"/>
      <c r="MRI40" s="223"/>
      <c r="MRJ40" s="223"/>
      <c r="MRK40" s="223"/>
      <c r="MRL40" s="223"/>
      <c r="MRM40" s="223"/>
      <c r="MRN40" s="223"/>
      <c r="MRO40" s="223"/>
      <c r="MRP40" s="223"/>
      <c r="MRQ40" s="223"/>
      <c r="MRR40" s="223"/>
      <c r="MRS40" s="223"/>
      <c r="MRT40" s="223"/>
      <c r="MRU40" s="223"/>
      <c r="MRV40" s="223"/>
      <c r="MRW40" s="223"/>
      <c r="MRX40" s="223"/>
      <c r="MRY40" s="223"/>
      <c r="MRZ40" s="223"/>
      <c r="MSA40" s="223"/>
      <c r="MSB40" s="223"/>
      <c r="MSC40" s="223"/>
      <c r="MSD40" s="223"/>
      <c r="MSE40" s="223"/>
      <c r="MSF40" s="223"/>
      <c r="MSG40" s="223"/>
      <c r="MSH40" s="223"/>
      <c r="MSI40" s="223"/>
      <c r="MSJ40" s="223"/>
      <c r="MSK40" s="223"/>
      <c r="MSL40" s="223"/>
      <c r="MSM40" s="223"/>
      <c r="MSN40" s="223"/>
      <c r="MSO40" s="223"/>
      <c r="MSP40" s="223"/>
      <c r="MSQ40" s="223"/>
      <c r="MSR40" s="223"/>
      <c r="MSS40" s="223"/>
      <c r="MST40" s="223"/>
      <c r="MSU40" s="223"/>
      <c r="MSV40" s="223"/>
      <c r="MSW40" s="223"/>
      <c r="MSX40" s="223"/>
      <c r="MSY40" s="223"/>
      <c r="MSZ40" s="223"/>
      <c r="MTA40" s="223"/>
      <c r="MTB40" s="223"/>
      <c r="MTC40" s="223"/>
      <c r="MTD40" s="223"/>
      <c r="MTE40" s="223"/>
      <c r="MTF40" s="223"/>
      <c r="MTG40" s="223"/>
      <c r="MTH40" s="223"/>
      <c r="MTI40" s="223"/>
      <c r="MTJ40" s="223"/>
      <c r="MTK40" s="223"/>
      <c r="MTL40" s="223"/>
      <c r="MTM40" s="223"/>
      <c r="MTN40" s="223"/>
      <c r="MTO40" s="223"/>
      <c r="MTP40" s="223"/>
      <c r="MTQ40" s="223"/>
      <c r="MTR40" s="223"/>
      <c r="MTS40" s="223"/>
      <c r="MTT40" s="223"/>
      <c r="MTU40" s="223"/>
      <c r="MTV40" s="223"/>
      <c r="MTW40" s="223"/>
      <c r="MTX40" s="223"/>
      <c r="MTY40" s="223"/>
      <c r="MTZ40" s="223"/>
      <c r="MUA40" s="223"/>
      <c r="MUB40" s="223"/>
      <c r="MUC40" s="223"/>
      <c r="MUD40" s="223"/>
      <c r="MUE40" s="223"/>
      <c r="MUF40" s="223"/>
      <c r="MUG40" s="223"/>
      <c r="MUH40" s="223"/>
      <c r="MUI40" s="223"/>
      <c r="MUJ40" s="223"/>
      <c r="MUK40" s="223"/>
      <c r="MUL40" s="223"/>
      <c r="MUM40" s="223"/>
      <c r="MUN40" s="223"/>
      <c r="MUO40" s="223"/>
      <c r="MUP40" s="223"/>
      <c r="MUQ40" s="223"/>
      <c r="MUR40" s="223"/>
      <c r="MUS40" s="223"/>
      <c r="MUT40" s="223"/>
      <c r="MUU40" s="223"/>
      <c r="MUV40" s="223"/>
      <c r="MUW40" s="223"/>
      <c r="MUX40" s="223"/>
      <c r="MUY40" s="223"/>
      <c r="MUZ40" s="223"/>
      <c r="MVA40" s="223"/>
      <c r="MVB40" s="223"/>
      <c r="MVC40" s="223"/>
      <c r="MVD40" s="223"/>
      <c r="MVE40" s="223"/>
      <c r="MVF40" s="223"/>
      <c r="MVG40" s="223"/>
      <c r="MVH40" s="223"/>
      <c r="MVI40" s="223"/>
      <c r="MVJ40" s="223"/>
      <c r="MVK40" s="223"/>
      <c r="MVL40" s="223"/>
      <c r="MVM40" s="223"/>
      <c r="MVN40" s="223"/>
      <c r="MVO40" s="223"/>
      <c r="MVP40" s="223"/>
      <c r="MVQ40" s="223"/>
      <c r="MVR40" s="223"/>
      <c r="MVS40" s="223"/>
      <c r="MVT40" s="223"/>
      <c r="MVU40" s="223"/>
      <c r="MVV40" s="223"/>
      <c r="MVW40" s="223"/>
      <c r="MVX40" s="223"/>
      <c r="MVY40" s="223"/>
      <c r="MVZ40" s="223"/>
      <c r="MWA40" s="223"/>
      <c r="MWB40" s="223"/>
      <c r="MWC40" s="223"/>
      <c r="MWD40" s="223"/>
      <c r="MWE40" s="223"/>
      <c r="MWF40" s="223"/>
      <c r="MWG40" s="223"/>
      <c r="MWH40" s="223"/>
      <c r="MWI40" s="223"/>
      <c r="MWJ40" s="223"/>
      <c r="MWK40" s="223"/>
      <c r="MWL40" s="223"/>
      <c r="MWM40" s="223"/>
      <c r="MWN40" s="223"/>
      <c r="MWO40" s="223"/>
      <c r="MWP40" s="223"/>
      <c r="MWQ40" s="223"/>
      <c r="MWR40" s="223"/>
      <c r="MWS40" s="223"/>
      <c r="MWT40" s="223"/>
      <c r="MWU40" s="223"/>
      <c r="MWV40" s="223"/>
      <c r="MWW40" s="223"/>
      <c r="MWX40" s="223"/>
      <c r="MWY40" s="223"/>
      <c r="MWZ40" s="223"/>
      <c r="MXA40" s="223"/>
      <c r="MXB40" s="223"/>
      <c r="MXC40" s="223"/>
      <c r="MXD40" s="223"/>
      <c r="MXE40" s="223"/>
      <c r="MXF40" s="223"/>
      <c r="MXG40" s="223"/>
      <c r="MXH40" s="223"/>
      <c r="MXI40" s="223"/>
      <c r="MXJ40" s="223"/>
      <c r="MXK40" s="223"/>
      <c r="MXL40" s="223"/>
      <c r="MXM40" s="223"/>
      <c r="MXN40" s="223"/>
      <c r="MXO40" s="223"/>
      <c r="MXP40" s="223"/>
      <c r="MXQ40" s="223"/>
      <c r="MXR40" s="223"/>
      <c r="MXS40" s="223"/>
      <c r="MXT40" s="223"/>
      <c r="MXU40" s="223"/>
      <c r="MXV40" s="223"/>
      <c r="MXW40" s="223"/>
      <c r="MXX40" s="223"/>
      <c r="MXY40" s="223"/>
      <c r="MXZ40" s="223"/>
      <c r="MYA40" s="223"/>
      <c r="MYB40" s="223"/>
      <c r="MYC40" s="223"/>
      <c r="MYD40" s="223"/>
      <c r="MYE40" s="223"/>
      <c r="MYF40" s="223"/>
      <c r="MYG40" s="223"/>
      <c r="MYH40" s="223"/>
      <c r="MYI40" s="223"/>
      <c r="MYJ40" s="223"/>
      <c r="MYK40" s="223"/>
      <c r="MYL40" s="223"/>
      <c r="MYM40" s="223"/>
      <c r="MYN40" s="223"/>
      <c r="MYO40" s="223"/>
      <c r="MYP40" s="223"/>
      <c r="MYQ40" s="223"/>
      <c r="MYR40" s="223"/>
      <c r="MYS40" s="223"/>
      <c r="MYT40" s="223"/>
      <c r="MYU40" s="223"/>
      <c r="MYV40" s="223"/>
      <c r="MYW40" s="223"/>
      <c r="MYX40" s="223"/>
      <c r="MYY40" s="223"/>
      <c r="MYZ40" s="223"/>
      <c r="MZA40" s="223"/>
      <c r="MZB40" s="223"/>
      <c r="MZC40" s="223"/>
      <c r="MZD40" s="223"/>
      <c r="MZE40" s="223"/>
      <c r="MZF40" s="223"/>
      <c r="MZG40" s="223"/>
      <c r="MZH40" s="223"/>
      <c r="MZI40" s="223"/>
      <c r="MZJ40" s="223"/>
      <c r="MZK40" s="223"/>
      <c r="MZL40" s="223"/>
      <c r="MZM40" s="223"/>
      <c r="MZN40" s="223"/>
      <c r="MZO40" s="223"/>
      <c r="MZP40" s="223"/>
      <c r="MZQ40" s="223"/>
      <c r="MZR40" s="223"/>
      <c r="MZS40" s="223"/>
      <c r="MZT40" s="223"/>
      <c r="MZU40" s="223"/>
      <c r="MZV40" s="223"/>
      <c r="MZW40" s="223"/>
      <c r="MZX40" s="223"/>
      <c r="MZY40" s="223"/>
      <c r="MZZ40" s="223"/>
      <c r="NAA40" s="223"/>
      <c r="NAB40" s="223"/>
      <c r="NAC40" s="223"/>
      <c r="NAD40" s="223"/>
      <c r="NAE40" s="223"/>
      <c r="NAF40" s="223"/>
      <c r="NAG40" s="223"/>
      <c r="NAH40" s="223"/>
      <c r="NAI40" s="223"/>
      <c r="NAJ40" s="223"/>
      <c r="NAK40" s="223"/>
      <c r="NAL40" s="223"/>
      <c r="NAM40" s="223"/>
      <c r="NAN40" s="223"/>
      <c r="NAO40" s="223"/>
      <c r="NAP40" s="223"/>
      <c r="NAQ40" s="223"/>
      <c r="NAR40" s="223"/>
      <c r="NAS40" s="223"/>
      <c r="NAT40" s="223"/>
      <c r="NAU40" s="223"/>
      <c r="NAV40" s="223"/>
      <c r="NAW40" s="223"/>
      <c r="NAX40" s="223"/>
      <c r="NAY40" s="223"/>
      <c r="NAZ40" s="223"/>
      <c r="NBA40" s="223"/>
      <c r="NBB40" s="223"/>
      <c r="NBC40" s="223"/>
      <c r="NBD40" s="223"/>
      <c r="NBE40" s="223"/>
      <c r="NBF40" s="223"/>
      <c r="NBG40" s="223"/>
      <c r="NBH40" s="223"/>
      <c r="NBI40" s="223"/>
      <c r="NBJ40" s="223"/>
      <c r="NBK40" s="223"/>
      <c r="NBL40" s="223"/>
      <c r="NBM40" s="223"/>
      <c r="NBN40" s="223"/>
      <c r="NBO40" s="223"/>
      <c r="NBP40" s="223"/>
      <c r="NBQ40" s="223"/>
      <c r="NBR40" s="223"/>
      <c r="NBS40" s="223"/>
      <c r="NBT40" s="223"/>
      <c r="NBU40" s="223"/>
      <c r="NBV40" s="223"/>
      <c r="NBW40" s="223"/>
      <c r="NBX40" s="223"/>
      <c r="NBY40" s="223"/>
      <c r="NBZ40" s="223"/>
      <c r="NCA40" s="223"/>
      <c r="NCB40" s="223"/>
      <c r="NCC40" s="223"/>
      <c r="NCD40" s="223"/>
      <c r="NCE40" s="223"/>
      <c r="NCF40" s="223"/>
      <c r="NCG40" s="223"/>
      <c r="NCH40" s="223"/>
      <c r="NCI40" s="223"/>
      <c r="NCJ40" s="223"/>
      <c r="NCK40" s="223"/>
      <c r="NCL40" s="223"/>
      <c r="NCM40" s="223"/>
      <c r="NCN40" s="223"/>
      <c r="NCO40" s="223"/>
      <c r="NCP40" s="223"/>
      <c r="NCQ40" s="223"/>
      <c r="NCR40" s="223"/>
      <c r="NCS40" s="223"/>
      <c r="NCT40" s="223"/>
      <c r="NCU40" s="223"/>
      <c r="NCV40" s="223"/>
      <c r="NCW40" s="223"/>
      <c r="NCX40" s="223"/>
      <c r="NCY40" s="223"/>
      <c r="NCZ40" s="223"/>
      <c r="NDA40" s="223"/>
      <c r="NDB40" s="223"/>
      <c r="NDC40" s="223"/>
      <c r="NDD40" s="223"/>
      <c r="NDE40" s="223"/>
      <c r="NDF40" s="223"/>
      <c r="NDG40" s="223"/>
      <c r="NDH40" s="223"/>
      <c r="NDI40" s="223"/>
      <c r="NDJ40" s="223"/>
      <c r="NDK40" s="223"/>
      <c r="NDL40" s="223"/>
      <c r="NDM40" s="223"/>
      <c r="NDN40" s="223"/>
      <c r="NDO40" s="223"/>
      <c r="NDP40" s="223"/>
      <c r="NDQ40" s="223"/>
      <c r="NDR40" s="223"/>
      <c r="NDS40" s="223"/>
      <c r="NDT40" s="223"/>
      <c r="NDU40" s="223"/>
      <c r="NDV40" s="223"/>
      <c r="NDW40" s="223"/>
      <c r="NDX40" s="223"/>
      <c r="NDY40" s="223"/>
      <c r="NDZ40" s="223"/>
      <c r="NEA40" s="223"/>
      <c r="NEB40" s="223"/>
      <c r="NEC40" s="223"/>
      <c r="NED40" s="223"/>
      <c r="NEE40" s="223"/>
      <c r="NEF40" s="223"/>
      <c r="NEG40" s="223"/>
      <c r="NEH40" s="223"/>
      <c r="NEI40" s="223"/>
      <c r="NEJ40" s="223"/>
      <c r="NEK40" s="223"/>
      <c r="NEL40" s="223"/>
      <c r="NEM40" s="223"/>
      <c r="NEN40" s="223"/>
      <c r="NEO40" s="223"/>
      <c r="NEP40" s="223"/>
      <c r="NEQ40" s="223"/>
      <c r="NER40" s="223"/>
      <c r="NES40" s="223"/>
      <c r="NET40" s="223"/>
      <c r="NEU40" s="223"/>
      <c r="NEV40" s="223"/>
      <c r="NEW40" s="223"/>
      <c r="NEX40" s="223"/>
      <c r="NEY40" s="223"/>
      <c r="NEZ40" s="223"/>
      <c r="NFA40" s="223"/>
      <c r="NFB40" s="223"/>
      <c r="NFC40" s="223"/>
      <c r="NFD40" s="223"/>
      <c r="NFE40" s="223"/>
      <c r="NFF40" s="223"/>
      <c r="NFG40" s="223"/>
      <c r="NFH40" s="223"/>
      <c r="NFI40" s="223"/>
      <c r="NFJ40" s="223"/>
      <c r="NFK40" s="223"/>
      <c r="NFL40" s="223"/>
      <c r="NFM40" s="223"/>
      <c r="NFN40" s="223"/>
      <c r="NFO40" s="223"/>
      <c r="NFP40" s="223"/>
      <c r="NFQ40" s="223"/>
      <c r="NFR40" s="223"/>
      <c r="NFS40" s="223"/>
      <c r="NFT40" s="223"/>
      <c r="NFU40" s="223"/>
      <c r="NFV40" s="223"/>
      <c r="NFW40" s="223"/>
      <c r="NFX40" s="223"/>
      <c r="NFY40" s="223"/>
      <c r="NFZ40" s="223"/>
      <c r="NGA40" s="223"/>
      <c r="NGB40" s="223"/>
      <c r="NGC40" s="223"/>
      <c r="NGD40" s="223"/>
      <c r="NGE40" s="223"/>
      <c r="NGF40" s="223"/>
      <c r="NGG40" s="223"/>
      <c r="NGH40" s="223"/>
      <c r="NGI40" s="223"/>
      <c r="NGJ40" s="223"/>
      <c r="NGK40" s="223"/>
      <c r="NGL40" s="223"/>
      <c r="NGM40" s="223"/>
      <c r="NGN40" s="223"/>
      <c r="NGO40" s="223"/>
      <c r="NGP40" s="223"/>
      <c r="NGQ40" s="223"/>
      <c r="NGR40" s="223"/>
      <c r="NGS40" s="223"/>
      <c r="NGT40" s="223"/>
      <c r="NGU40" s="223"/>
      <c r="NGV40" s="223"/>
      <c r="NGW40" s="223"/>
      <c r="NGX40" s="223"/>
      <c r="NGY40" s="223"/>
      <c r="NGZ40" s="223"/>
      <c r="NHA40" s="223"/>
      <c r="NHB40" s="223"/>
      <c r="NHC40" s="223"/>
      <c r="NHD40" s="223"/>
      <c r="NHE40" s="223"/>
      <c r="NHF40" s="223"/>
      <c r="NHG40" s="223"/>
      <c r="NHH40" s="223"/>
      <c r="NHI40" s="223"/>
      <c r="NHJ40" s="223"/>
      <c r="NHK40" s="223"/>
      <c r="NHL40" s="223"/>
      <c r="NHM40" s="223"/>
      <c r="NHN40" s="223"/>
      <c r="NHO40" s="223"/>
      <c r="NHP40" s="223"/>
      <c r="NHQ40" s="223"/>
      <c r="NHR40" s="223"/>
      <c r="NHS40" s="223"/>
      <c r="NHT40" s="223"/>
      <c r="NHU40" s="223"/>
      <c r="NHV40" s="223"/>
      <c r="NHW40" s="223"/>
      <c r="NHX40" s="223"/>
      <c r="NHY40" s="223"/>
      <c r="NHZ40" s="223"/>
      <c r="NIA40" s="223"/>
      <c r="NIB40" s="223"/>
      <c r="NIC40" s="223"/>
      <c r="NID40" s="223"/>
      <c r="NIE40" s="223"/>
      <c r="NIF40" s="223"/>
      <c r="NIG40" s="223"/>
      <c r="NIH40" s="223"/>
      <c r="NII40" s="223"/>
      <c r="NIJ40" s="223"/>
      <c r="NIK40" s="223"/>
      <c r="NIL40" s="223"/>
      <c r="NIM40" s="223"/>
      <c r="NIN40" s="223"/>
      <c r="NIO40" s="223"/>
      <c r="NIP40" s="223"/>
      <c r="NIQ40" s="223"/>
      <c r="NIR40" s="223"/>
      <c r="NIS40" s="223"/>
      <c r="NIT40" s="223"/>
      <c r="NIU40" s="223"/>
      <c r="NIV40" s="223"/>
      <c r="NIW40" s="223"/>
      <c r="NIX40" s="223"/>
      <c r="NIY40" s="223"/>
      <c r="NIZ40" s="223"/>
      <c r="NJA40" s="223"/>
      <c r="NJB40" s="223"/>
      <c r="NJC40" s="223"/>
      <c r="NJD40" s="223"/>
      <c r="NJE40" s="223"/>
      <c r="NJF40" s="223"/>
      <c r="NJG40" s="223"/>
      <c r="NJH40" s="223"/>
      <c r="NJI40" s="223"/>
      <c r="NJJ40" s="223"/>
      <c r="NJK40" s="223"/>
      <c r="NJL40" s="223"/>
      <c r="NJM40" s="223"/>
      <c r="NJN40" s="223"/>
      <c r="NJO40" s="223"/>
      <c r="NJP40" s="223"/>
      <c r="NJQ40" s="223"/>
      <c r="NJR40" s="223"/>
      <c r="NJS40" s="223"/>
      <c r="NJT40" s="223"/>
      <c r="NJU40" s="223"/>
      <c r="NJV40" s="223"/>
      <c r="NJW40" s="223"/>
      <c r="NJX40" s="223"/>
      <c r="NJY40" s="223"/>
      <c r="NJZ40" s="223"/>
      <c r="NKA40" s="223"/>
      <c r="NKB40" s="223"/>
      <c r="NKC40" s="223"/>
      <c r="NKD40" s="223"/>
      <c r="NKE40" s="223"/>
      <c r="NKF40" s="223"/>
      <c r="NKG40" s="223"/>
      <c r="NKH40" s="223"/>
      <c r="NKI40" s="223"/>
      <c r="NKJ40" s="223"/>
      <c r="NKK40" s="223"/>
      <c r="NKL40" s="223"/>
      <c r="NKM40" s="223"/>
      <c r="NKN40" s="223"/>
      <c r="NKO40" s="223"/>
      <c r="NKP40" s="223"/>
      <c r="NKQ40" s="223"/>
      <c r="NKR40" s="223"/>
      <c r="NKS40" s="223"/>
      <c r="NKT40" s="223"/>
      <c r="NKU40" s="223"/>
      <c r="NKV40" s="223"/>
      <c r="NKW40" s="223"/>
      <c r="NKX40" s="223"/>
      <c r="NKY40" s="223"/>
      <c r="NKZ40" s="223"/>
      <c r="NLA40" s="223"/>
      <c r="NLB40" s="223"/>
      <c r="NLC40" s="223"/>
      <c r="NLD40" s="223"/>
      <c r="NLE40" s="223"/>
      <c r="NLF40" s="223"/>
      <c r="NLG40" s="223"/>
      <c r="NLH40" s="223"/>
      <c r="NLI40" s="223"/>
      <c r="NLJ40" s="223"/>
      <c r="NLK40" s="223"/>
      <c r="NLL40" s="223"/>
      <c r="NLM40" s="223"/>
      <c r="NLN40" s="223"/>
      <c r="NLO40" s="223"/>
      <c r="NLP40" s="223"/>
      <c r="NLQ40" s="223"/>
      <c r="NLR40" s="223"/>
      <c r="NLS40" s="223"/>
      <c r="NLT40" s="223"/>
      <c r="NLU40" s="223"/>
      <c r="NLV40" s="223"/>
      <c r="NLW40" s="223"/>
      <c r="NLX40" s="223"/>
      <c r="NLY40" s="223"/>
      <c r="NLZ40" s="223"/>
      <c r="NMA40" s="223"/>
      <c r="NMB40" s="223"/>
      <c r="NMC40" s="223"/>
      <c r="NMD40" s="223"/>
      <c r="NME40" s="223"/>
      <c r="NMF40" s="223"/>
      <c r="NMG40" s="223"/>
      <c r="NMH40" s="223"/>
      <c r="NMI40" s="223"/>
      <c r="NMJ40" s="223"/>
      <c r="NMK40" s="223"/>
      <c r="NML40" s="223"/>
      <c r="NMM40" s="223"/>
      <c r="NMN40" s="223"/>
      <c r="NMO40" s="223"/>
      <c r="NMP40" s="223"/>
      <c r="NMQ40" s="223"/>
      <c r="NMR40" s="223"/>
      <c r="NMS40" s="223"/>
      <c r="NMT40" s="223"/>
      <c r="NMU40" s="223"/>
      <c r="NMV40" s="223"/>
      <c r="NMW40" s="223"/>
      <c r="NMX40" s="223"/>
      <c r="NMY40" s="223"/>
      <c r="NMZ40" s="223"/>
      <c r="NNA40" s="223"/>
      <c r="NNB40" s="223"/>
      <c r="NNC40" s="223"/>
      <c r="NND40" s="223"/>
      <c r="NNE40" s="223"/>
      <c r="NNF40" s="223"/>
      <c r="NNG40" s="223"/>
      <c r="NNH40" s="223"/>
      <c r="NNI40" s="223"/>
      <c r="NNJ40" s="223"/>
      <c r="NNK40" s="223"/>
      <c r="NNL40" s="223"/>
      <c r="NNM40" s="223"/>
      <c r="NNN40" s="223"/>
      <c r="NNO40" s="223"/>
      <c r="NNP40" s="223"/>
      <c r="NNQ40" s="223"/>
      <c r="NNR40" s="223"/>
      <c r="NNS40" s="223"/>
      <c r="NNT40" s="223"/>
      <c r="NNU40" s="223"/>
      <c r="NNV40" s="223"/>
      <c r="NNW40" s="223"/>
      <c r="NNX40" s="223"/>
      <c r="NNY40" s="223"/>
      <c r="NNZ40" s="223"/>
      <c r="NOA40" s="223"/>
      <c r="NOB40" s="223"/>
      <c r="NOC40" s="223"/>
      <c r="NOD40" s="223"/>
      <c r="NOE40" s="223"/>
      <c r="NOF40" s="223"/>
      <c r="NOG40" s="223"/>
      <c r="NOH40" s="223"/>
      <c r="NOI40" s="223"/>
      <c r="NOJ40" s="223"/>
      <c r="NOK40" s="223"/>
      <c r="NOL40" s="223"/>
      <c r="NOM40" s="223"/>
      <c r="NON40" s="223"/>
      <c r="NOO40" s="223"/>
      <c r="NOP40" s="223"/>
      <c r="NOQ40" s="223"/>
      <c r="NOR40" s="223"/>
      <c r="NOS40" s="223"/>
      <c r="NOT40" s="223"/>
      <c r="NOU40" s="223"/>
      <c r="NOV40" s="223"/>
      <c r="NOW40" s="223"/>
      <c r="NOX40" s="223"/>
      <c r="NOY40" s="223"/>
      <c r="NOZ40" s="223"/>
      <c r="NPA40" s="223"/>
      <c r="NPB40" s="223"/>
      <c r="NPC40" s="223"/>
      <c r="NPD40" s="223"/>
      <c r="NPE40" s="223"/>
      <c r="NPF40" s="223"/>
      <c r="NPG40" s="223"/>
      <c r="NPH40" s="223"/>
      <c r="NPI40" s="223"/>
      <c r="NPJ40" s="223"/>
      <c r="NPK40" s="223"/>
      <c r="NPL40" s="223"/>
      <c r="NPM40" s="223"/>
      <c r="NPN40" s="223"/>
      <c r="NPO40" s="223"/>
      <c r="NPP40" s="223"/>
      <c r="NPQ40" s="223"/>
      <c r="NPR40" s="223"/>
      <c r="NPS40" s="223"/>
      <c r="NPT40" s="223"/>
      <c r="NPU40" s="223"/>
      <c r="NPV40" s="223"/>
      <c r="NPW40" s="223"/>
      <c r="NPX40" s="223"/>
      <c r="NPY40" s="223"/>
      <c r="NPZ40" s="223"/>
      <c r="NQA40" s="223"/>
      <c r="NQB40" s="223"/>
      <c r="NQC40" s="223"/>
      <c r="NQD40" s="223"/>
      <c r="NQE40" s="223"/>
      <c r="NQF40" s="223"/>
      <c r="NQG40" s="223"/>
      <c r="NQH40" s="223"/>
      <c r="NQI40" s="223"/>
      <c r="NQJ40" s="223"/>
      <c r="NQK40" s="223"/>
      <c r="NQL40" s="223"/>
      <c r="NQM40" s="223"/>
      <c r="NQN40" s="223"/>
      <c r="NQO40" s="223"/>
      <c r="NQP40" s="223"/>
      <c r="NQQ40" s="223"/>
      <c r="NQR40" s="223"/>
      <c r="NQS40" s="223"/>
      <c r="NQT40" s="223"/>
      <c r="NQU40" s="223"/>
      <c r="NQV40" s="223"/>
      <c r="NQW40" s="223"/>
      <c r="NQX40" s="223"/>
      <c r="NQY40" s="223"/>
      <c r="NQZ40" s="223"/>
      <c r="NRA40" s="223"/>
      <c r="NRB40" s="223"/>
      <c r="NRC40" s="223"/>
      <c r="NRD40" s="223"/>
      <c r="NRE40" s="223"/>
      <c r="NRF40" s="223"/>
      <c r="NRG40" s="223"/>
      <c r="NRH40" s="223"/>
      <c r="NRI40" s="223"/>
      <c r="NRJ40" s="223"/>
      <c r="NRK40" s="223"/>
      <c r="NRL40" s="223"/>
      <c r="NRM40" s="223"/>
      <c r="NRN40" s="223"/>
      <c r="NRO40" s="223"/>
      <c r="NRP40" s="223"/>
      <c r="NRQ40" s="223"/>
      <c r="NRR40" s="223"/>
      <c r="NRS40" s="223"/>
      <c r="NRT40" s="223"/>
      <c r="NRU40" s="223"/>
      <c r="NRV40" s="223"/>
      <c r="NRW40" s="223"/>
      <c r="NRX40" s="223"/>
      <c r="NRY40" s="223"/>
      <c r="NRZ40" s="223"/>
      <c r="NSA40" s="223"/>
      <c r="NSB40" s="223"/>
      <c r="NSC40" s="223"/>
      <c r="NSD40" s="223"/>
      <c r="NSE40" s="223"/>
      <c r="NSF40" s="223"/>
      <c r="NSG40" s="223"/>
      <c r="NSH40" s="223"/>
      <c r="NSI40" s="223"/>
      <c r="NSJ40" s="223"/>
      <c r="NSK40" s="223"/>
      <c r="NSL40" s="223"/>
      <c r="NSM40" s="223"/>
      <c r="NSN40" s="223"/>
      <c r="NSO40" s="223"/>
      <c r="NSP40" s="223"/>
      <c r="NSQ40" s="223"/>
      <c r="NSR40" s="223"/>
      <c r="NSS40" s="223"/>
      <c r="NST40" s="223"/>
      <c r="NSU40" s="223"/>
      <c r="NSV40" s="223"/>
      <c r="NSW40" s="223"/>
      <c r="NSX40" s="223"/>
      <c r="NSY40" s="223"/>
      <c r="NSZ40" s="223"/>
      <c r="NTA40" s="223"/>
      <c r="NTB40" s="223"/>
      <c r="NTC40" s="223"/>
      <c r="NTD40" s="223"/>
      <c r="NTE40" s="223"/>
      <c r="NTF40" s="223"/>
      <c r="NTG40" s="223"/>
      <c r="NTH40" s="223"/>
      <c r="NTI40" s="223"/>
      <c r="NTJ40" s="223"/>
      <c r="NTK40" s="223"/>
      <c r="NTL40" s="223"/>
      <c r="NTM40" s="223"/>
      <c r="NTN40" s="223"/>
      <c r="NTO40" s="223"/>
      <c r="NTP40" s="223"/>
      <c r="NTQ40" s="223"/>
      <c r="NTR40" s="223"/>
      <c r="NTS40" s="223"/>
      <c r="NTT40" s="223"/>
      <c r="NTU40" s="223"/>
      <c r="NTV40" s="223"/>
      <c r="NTW40" s="223"/>
      <c r="NTX40" s="223"/>
      <c r="NTY40" s="223"/>
      <c r="NTZ40" s="223"/>
      <c r="NUA40" s="223"/>
      <c r="NUB40" s="223"/>
      <c r="NUC40" s="223"/>
      <c r="NUD40" s="223"/>
      <c r="NUE40" s="223"/>
      <c r="NUF40" s="223"/>
      <c r="NUG40" s="223"/>
      <c r="NUH40" s="223"/>
      <c r="NUI40" s="223"/>
      <c r="NUJ40" s="223"/>
      <c r="NUK40" s="223"/>
      <c r="NUL40" s="223"/>
      <c r="NUM40" s="223"/>
      <c r="NUN40" s="223"/>
      <c r="NUO40" s="223"/>
      <c r="NUP40" s="223"/>
      <c r="NUQ40" s="223"/>
      <c r="NUR40" s="223"/>
      <c r="NUS40" s="223"/>
      <c r="NUT40" s="223"/>
      <c r="NUU40" s="223"/>
      <c r="NUV40" s="223"/>
      <c r="NUW40" s="223"/>
      <c r="NUX40" s="223"/>
      <c r="NUY40" s="223"/>
      <c r="NUZ40" s="223"/>
      <c r="NVA40" s="223"/>
      <c r="NVB40" s="223"/>
      <c r="NVC40" s="223"/>
      <c r="NVD40" s="223"/>
      <c r="NVE40" s="223"/>
      <c r="NVF40" s="223"/>
      <c r="NVG40" s="223"/>
      <c r="NVH40" s="223"/>
      <c r="NVI40" s="223"/>
      <c r="NVJ40" s="223"/>
      <c r="NVK40" s="223"/>
      <c r="NVL40" s="223"/>
      <c r="NVM40" s="223"/>
      <c r="NVN40" s="223"/>
      <c r="NVO40" s="223"/>
      <c r="NVP40" s="223"/>
      <c r="NVQ40" s="223"/>
      <c r="NVR40" s="223"/>
      <c r="NVS40" s="223"/>
      <c r="NVT40" s="223"/>
      <c r="NVU40" s="223"/>
      <c r="NVV40" s="223"/>
      <c r="NVW40" s="223"/>
      <c r="NVX40" s="223"/>
      <c r="NVY40" s="223"/>
      <c r="NVZ40" s="223"/>
      <c r="NWA40" s="223"/>
      <c r="NWB40" s="223"/>
      <c r="NWC40" s="223"/>
      <c r="NWD40" s="223"/>
      <c r="NWE40" s="223"/>
      <c r="NWF40" s="223"/>
      <c r="NWG40" s="223"/>
      <c r="NWH40" s="223"/>
      <c r="NWI40" s="223"/>
      <c r="NWJ40" s="223"/>
      <c r="NWK40" s="223"/>
      <c r="NWL40" s="223"/>
      <c r="NWM40" s="223"/>
      <c r="NWN40" s="223"/>
      <c r="NWO40" s="223"/>
      <c r="NWP40" s="223"/>
      <c r="NWQ40" s="223"/>
      <c r="NWR40" s="223"/>
      <c r="NWS40" s="223"/>
      <c r="NWT40" s="223"/>
      <c r="NWU40" s="223"/>
      <c r="NWV40" s="223"/>
      <c r="NWW40" s="223"/>
      <c r="NWX40" s="223"/>
      <c r="NWY40" s="223"/>
      <c r="NWZ40" s="223"/>
      <c r="NXA40" s="223"/>
      <c r="NXB40" s="223"/>
      <c r="NXC40" s="223"/>
      <c r="NXD40" s="223"/>
      <c r="NXE40" s="223"/>
      <c r="NXF40" s="223"/>
      <c r="NXG40" s="223"/>
      <c r="NXH40" s="223"/>
      <c r="NXI40" s="223"/>
      <c r="NXJ40" s="223"/>
      <c r="NXK40" s="223"/>
      <c r="NXL40" s="223"/>
      <c r="NXM40" s="223"/>
      <c r="NXN40" s="223"/>
      <c r="NXO40" s="223"/>
      <c r="NXP40" s="223"/>
      <c r="NXQ40" s="223"/>
      <c r="NXR40" s="223"/>
      <c r="NXS40" s="223"/>
      <c r="NXT40" s="223"/>
      <c r="NXU40" s="223"/>
      <c r="NXV40" s="223"/>
      <c r="NXW40" s="223"/>
      <c r="NXX40" s="223"/>
      <c r="NXY40" s="223"/>
      <c r="NXZ40" s="223"/>
      <c r="NYA40" s="223"/>
      <c r="NYB40" s="223"/>
      <c r="NYC40" s="223"/>
      <c r="NYD40" s="223"/>
      <c r="NYE40" s="223"/>
      <c r="NYF40" s="223"/>
      <c r="NYG40" s="223"/>
      <c r="NYH40" s="223"/>
      <c r="NYI40" s="223"/>
      <c r="NYJ40" s="223"/>
      <c r="NYK40" s="223"/>
      <c r="NYL40" s="223"/>
      <c r="NYM40" s="223"/>
      <c r="NYN40" s="223"/>
      <c r="NYO40" s="223"/>
      <c r="NYP40" s="223"/>
      <c r="NYQ40" s="223"/>
      <c r="NYR40" s="223"/>
      <c r="NYS40" s="223"/>
      <c r="NYT40" s="223"/>
      <c r="NYU40" s="223"/>
      <c r="NYV40" s="223"/>
      <c r="NYW40" s="223"/>
      <c r="NYX40" s="223"/>
      <c r="NYY40" s="223"/>
      <c r="NYZ40" s="223"/>
      <c r="NZA40" s="223"/>
      <c r="NZB40" s="223"/>
      <c r="NZC40" s="223"/>
      <c r="NZD40" s="223"/>
      <c r="NZE40" s="223"/>
      <c r="NZF40" s="223"/>
      <c r="NZG40" s="223"/>
      <c r="NZH40" s="223"/>
      <c r="NZI40" s="223"/>
      <c r="NZJ40" s="223"/>
      <c r="NZK40" s="223"/>
      <c r="NZL40" s="223"/>
      <c r="NZM40" s="223"/>
      <c r="NZN40" s="223"/>
      <c r="NZO40" s="223"/>
      <c r="NZP40" s="223"/>
      <c r="NZQ40" s="223"/>
      <c r="NZR40" s="223"/>
      <c r="NZS40" s="223"/>
      <c r="NZT40" s="223"/>
      <c r="NZU40" s="223"/>
      <c r="NZV40" s="223"/>
      <c r="NZW40" s="223"/>
      <c r="NZX40" s="223"/>
      <c r="NZY40" s="223"/>
      <c r="NZZ40" s="223"/>
      <c r="OAA40" s="223"/>
      <c r="OAB40" s="223"/>
      <c r="OAC40" s="223"/>
      <c r="OAD40" s="223"/>
      <c r="OAE40" s="223"/>
      <c r="OAF40" s="223"/>
      <c r="OAG40" s="223"/>
      <c r="OAH40" s="223"/>
      <c r="OAI40" s="223"/>
      <c r="OAJ40" s="223"/>
      <c r="OAK40" s="223"/>
      <c r="OAL40" s="223"/>
      <c r="OAM40" s="223"/>
      <c r="OAN40" s="223"/>
      <c r="OAO40" s="223"/>
      <c r="OAP40" s="223"/>
      <c r="OAQ40" s="223"/>
      <c r="OAR40" s="223"/>
      <c r="OAS40" s="223"/>
      <c r="OAT40" s="223"/>
      <c r="OAU40" s="223"/>
      <c r="OAV40" s="223"/>
      <c r="OAW40" s="223"/>
      <c r="OAX40" s="223"/>
      <c r="OAY40" s="223"/>
      <c r="OAZ40" s="223"/>
      <c r="OBA40" s="223"/>
      <c r="OBB40" s="223"/>
      <c r="OBC40" s="223"/>
      <c r="OBD40" s="223"/>
      <c r="OBE40" s="223"/>
      <c r="OBF40" s="223"/>
      <c r="OBG40" s="223"/>
      <c r="OBH40" s="223"/>
      <c r="OBI40" s="223"/>
      <c r="OBJ40" s="223"/>
      <c r="OBK40" s="223"/>
      <c r="OBL40" s="223"/>
      <c r="OBM40" s="223"/>
      <c r="OBN40" s="223"/>
      <c r="OBO40" s="223"/>
      <c r="OBP40" s="223"/>
      <c r="OBQ40" s="223"/>
      <c r="OBR40" s="223"/>
      <c r="OBS40" s="223"/>
      <c r="OBT40" s="223"/>
      <c r="OBU40" s="223"/>
      <c r="OBV40" s="223"/>
      <c r="OBW40" s="223"/>
      <c r="OBX40" s="223"/>
      <c r="OBY40" s="223"/>
      <c r="OBZ40" s="223"/>
      <c r="OCA40" s="223"/>
      <c r="OCB40" s="223"/>
      <c r="OCC40" s="223"/>
      <c r="OCD40" s="223"/>
      <c r="OCE40" s="223"/>
      <c r="OCF40" s="223"/>
      <c r="OCG40" s="223"/>
      <c r="OCH40" s="223"/>
      <c r="OCI40" s="223"/>
      <c r="OCJ40" s="223"/>
      <c r="OCK40" s="223"/>
      <c r="OCL40" s="223"/>
      <c r="OCM40" s="223"/>
      <c r="OCN40" s="223"/>
      <c r="OCO40" s="223"/>
      <c r="OCP40" s="223"/>
      <c r="OCQ40" s="223"/>
      <c r="OCR40" s="223"/>
      <c r="OCS40" s="223"/>
      <c r="OCT40" s="223"/>
      <c r="OCU40" s="223"/>
      <c r="OCV40" s="223"/>
      <c r="OCW40" s="223"/>
      <c r="OCX40" s="223"/>
      <c r="OCY40" s="223"/>
      <c r="OCZ40" s="223"/>
      <c r="ODA40" s="223"/>
      <c r="ODB40" s="223"/>
      <c r="ODC40" s="223"/>
      <c r="ODD40" s="223"/>
      <c r="ODE40" s="223"/>
      <c r="ODF40" s="223"/>
      <c r="ODG40" s="223"/>
      <c r="ODH40" s="223"/>
      <c r="ODI40" s="223"/>
      <c r="ODJ40" s="223"/>
      <c r="ODK40" s="223"/>
      <c r="ODL40" s="223"/>
      <c r="ODM40" s="223"/>
      <c r="ODN40" s="223"/>
      <c r="ODO40" s="223"/>
      <c r="ODP40" s="223"/>
      <c r="ODQ40" s="223"/>
      <c r="ODR40" s="223"/>
      <c r="ODS40" s="223"/>
      <c r="ODT40" s="223"/>
      <c r="ODU40" s="223"/>
      <c r="ODV40" s="223"/>
      <c r="ODW40" s="223"/>
      <c r="ODX40" s="223"/>
      <c r="ODY40" s="223"/>
      <c r="ODZ40" s="223"/>
      <c r="OEA40" s="223"/>
      <c r="OEB40" s="223"/>
      <c r="OEC40" s="223"/>
      <c r="OED40" s="223"/>
      <c r="OEE40" s="223"/>
      <c r="OEF40" s="223"/>
      <c r="OEG40" s="223"/>
      <c r="OEH40" s="223"/>
      <c r="OEI40" s="223"/>
      <c r="OEJ40" s="223"/>
      <c r="OEK40" s="223"/>
      <c r="OEL40" s="223"/>
      <c r="OEM40" s="223"/>
      <c r="OEN40" s="223"/>
      <c r="OEO40" s="223"/>
      <c r="OEP40" s="223"/>
      <c r="OEQ40" s="223"/>
      <c r="OER40" s="223"/>
      <c r="OES40" s="223"/>
      <c r="OET40" s="223"/>
      <c r="OEU40" s="223"/>
      <c r="OEV40" s="223"/>
      <c r="OEW40" s="223"/>
      <c r="OEX40" s="223"/>
      <c r="OEY40" s="223"/>
      <c r="OEZ40" s="223"/>
      <c r="OFA40" s="223"/>
      <c r="OFB40" s="223"/>
      <c r="OFC40" s="223"/>
      <c r="OFD40" s="223"/>
      <c r="OFE40" s="223"/>
      <c r="OFF40" s="223"/>
      <c r="OFG40" s="223"/>
      <c r="OFH40" s="223"/>
      <c r="OFI40" s="223"/>
      <c r="OFJ40" s="223"/>
      <c r="OFK40" s="223"/>
      <c r="OFL40" s="223"/>
      <c r="OFM40" s="223"/>
      <c r="OFN40" s="223"/>
      <c r="OFO40" s="223"/>
      <c r="OFP40" s="223"/>
      <c r="OFQ40" s="223"/>
      <c r="OFR40" s="223"/>
      <c r="OFS40" s="223"/>
      <c r="OFT40" s="223"/>
      <c r="OFU40" s="223"/>
      <c r="OFV40" s="223"/>
      <c r="OFW40" s="223"/>
      <c r="OFX40" s="223"/>
      <c r="OFY40" s="223"/>
      <c r="OFZ40" s="223"/>
      <c r="OGA40" s="223"/>
      <c r="OGB40" s="223"/>
      <c r="OGC40" s="223"/>
      <c r="OGD40" s="223"/>
      <c r="OGE40" s="223"/>
      <c r="OGF40" s="223"/>
      <c r="OGG40" s="223"/>
      <c r="OGH40" s="223"/>
      <c r="OGI40" s="223"/>
      <c r="OGJ40" s="223"/>
      <c r="OGK40" s="223"/>
      <c r="OGL40" s="223"/>
      <c r="OGM40" s="223"/>
      <c r="OGN40" s="223"/>
      <c r="OGO40" s="223"/>
      <c r="OGP40" s="223"/>
      <c r="OGQ40" s="223"/>
      <c r="OGR40" s="223"/>
      <c r="OGS40" s="223"/>
      <c r="OGT40" s="223"/>
      <c r="OGU40" s="223"/>
      <c r="OGV40" s="223"/>
      <c r="OGW40" s="223"/>
      <c r="OGX40" s="223"/>
      <c r="OGY40" s="223"/>
      <c r="OGZ40" s="223"/>
      <c r="OHA40" s="223"/>
      <c r="OHB40" s="223"/>
      <c r="OHC40" s="223"/>
      <c r="OHD40" s="223"/>
      <c r="OHE40" s="223"/>
      <c r="OHF40" s="223"/>
      <c r="OHG40" s="223"/>
      <c r="OHH40" s="223"/>
      <c r="OHI40" s="223"/>
      <c r="OHJ40" s="223"/>
      <c r="OHK40" s="223"/>
      <c r="OHL40" s="223"/>
      <c r="OHM40" s="223"/>
      <c r="OHN40" s="223"/>
      <c r="OHO40" s="223"/>
      <c r="OHP40" s="223"/>
      <c r="OHQ40" s="223"/>
      <c r="OHR40" s="223"/>
      <c r="OHS40" s="223"/>
      <c r="OHT40" s="223"/>
      <c r="OHU40" s="223"/>
      <c r="OHV40" s="223"/>
      <c r="OHW40" s="223"/>
      <c r="OHX40" s="223"/>
      <c r="OHY40" s="223"/>
      <c r="OHZ40" s="223"/>
      <c r="OIA40" s="223"/>
      <c r="OIB40" s="223"/>
      <c r="OIC40" s="223"/>
      <c r="OID40" s="223"/>
      <c r="OIE40" s="223"/>
      <c r="OIF40" s="223"/>
      <c r="OIG40" s="223"/>
      <c r="OIH40" s="223"/>
      <c r="OII40" s="223"/>
      <c r="OIJ40" s="223"/>
      <c r="OIK40" s="223"/>
      <c r="OIL40" s="223"/>
      <c r="OIM40" s="223"/>
      <c r="OIN40" s="223"/>
      <c r="OIO40" s="223"/>
      <c r="OIP40" s="223"/>
      <c r="OIQ40" s="223"/>
      <c r="OIR40" s="223"/>
      <c r="OIS40" s="223"/>
      <c r="OIT40" s="223"/>
      <c r="OIU40" s="223"/>
      <c r="OIV40" s="223"/>
      <c r="OIW40" s="223"/>
      <c r="OIX40" s="223"/>
      <c r="OIY40" s="223"/>
      <c r="OIZ40" s="223"/>
      <c r="OJA40" s="223"/>
      <c r="OJB40" s="223"/>
      <c r="OJC40" s="223"/>
      <c r="OJD40" s="223"/>
      <c r="OJE40" s="223"/>
      <c r="OJF40" s="223"/>
      <c r="OJG40" s="223"/>
      <c r="OJH40" s="223"/>
      <c r="OJI40" s="223"/>
      <c r="OJJ40" s="223"/>
      <c r="OJK40" s="223"/>
      <c r="OJL40" s="223"/>
      <c r="OJM40" s="223"/>
      <c r="OJN40" s="223"/>
      <c r="OJO40" s="223"/>
      <c r="OJP40" s="223"/>
      <c r="OJQ40" s="223"/>
      <c r="OJR40" s="223"/>
      <c r="OJS40" s="223"/>
      <c r="OJT40" s="223"/>
      <c r="OJU40" s="223"/>
      <c r="OJV40" s="223"/>
      <c r="OJW40" s="223"/>
      <c r="OJX40" s="223"/>
      <c r="OJY40" s="223"/>
      <c r="OJZ40" s="223"/>
      <c r="OKA40" s="223"/>
      <c r="OKB40" s="223"/>
      <c r="OKC40" s="223"/>
      <c r="OKD40" s="223"/>
      <c r="OKE40" s="223"/>
      <c r="OKF40" s="223"/>
      <c r="OKG40" s="223"/>
      <c r="OKH40" s="223"/>
      <c r="OKI40" s="223"/>
      <c r="OKJ40" s="223"/>
      <c r="OKK40" s="223"/>
      <c r="OKL40" s="223"/>
      <c r="OKM40" s="223"/>
      <c r="OKN40" s="223"/>
      <c r="OKO40" s="223"/>
      <c r="OKP40" s="223"/>
      <c r="OKQ40" s="223"/>
      <c r="OKR40" s="223"/>
      <c r="OKS40" s="223"/>
      <c r="OKT40" s="223"/>
      <c r="OKU40" s="223"/>
      <c r="OKV40" s="223"/>
      <c r="OKW40" s="223"/>
      <c r="OKX40" s="223"/>
      <c r="OKY40" s="223"/>
      <c r="OKZ40" s="223"/>
      <c r="OLA40" s="223"/>
      <c r="OLB40" s="223"/>
      <c r="OLC40" s="223"/>
      <c r="OLD40" s="223"/>
      <c r="OLE40" s="223"/>
      <c r="OLF40" s="223"/>
      <c r="OLG40" s="223"/>
      <c r="OLH40" s="223"/>
      <c r="OLI40" s="223"/>
      <c r="OLJ40" s="223"/>
      <c r="OLK40" s="223"/>
      <c r="OLL40" s="223"/>
      <c r="OLM40" s="223"/>
      <c r="OLN40" s="223"/>
      <c r="OLO40" s="223"/>
      <c r="OLP40" s="223"/>
      <c r="OLQ40" s="223"/>
      <c r="OLR40" s="223"/>
      <c r="OLS40" s="223"/>
      <c r="OLT40" s="223"/>
      <c r="OLU40" s="223"/>
      <c r="OLV40" s="223"/>
      <c r="OLW40" s="223"/>
      <c r="OLX40" s="223"/>
      <c r="OLY40" s="223"/>
      <c r="OLZ40" s="223"/>
      <c r="OMA40" s="223"/>
      <c r="OMB40" s="223"/>
      <c r="OMC40" s="223"/>
      <c r="OMD40" s="223"/>
      <c r="OME40" s="223"/>
      <c r="OMF40" s="223"/>
      <c r="OMG40" s="223"/>
      <c r="OMH40" s="223"/>
      <c r="OMI40" s="223"/>
      <c r="OMJ40" s="223"/>
      <c r="OMK40" s="223"/>
      <c r="OML40" s="223"/>
      <c r="OMM40" s="223"/>
      <c r="OMN40" s="223"/>
      <c r="OMO40" s="223"/>
      <c r="OMP40" s="223"/>
      <c r="OMQ40" s="223"/>
      <c r="OMR40" s="223"/>
      <c r="OMS40" s="223"/>
      <c r="OMT40" s="223"/>
      <c r="OMU40" s="223"/>
      <c r="OMV40" s="223"/>
      <c r="OMW40" s="223"/>
      <c r="OMX40" s="223"/>
      <c r="OMY40" s="223"/>
      <c r="OMZ40" s="223"/>
      <c r="ONA40" s="223"/>
      <c r="ONB40" s="223"/>
      <c r="ONC40" s="223"/>
      <c r="OND40" s="223"/>
      <c r="ONE40" s="223"/>
      <c r="ONF40" s="223"/>
      <c r="ONG40" s="223"/>
      <c r="ONH40" s="223"/>
      <c r="ONI40" s="223"/>
      <c r="ONJ40" s="223"/>
      <c r="ONK40" s="223"/>
      <c r="ONL40" s="223"/>
      <c r="ONM40" s="223"/>
      <c r="ONN40" s="223"/>
      <c r="ONO40" s="223"/>
      <c r="ONP40" s="223"/>
      <c r="ONQ40" s="223"/>
      <c r="ONR40" s="223"/>
      <c r="ONS40" s="223"/>
      <c r="ONT40" s="223"/>
      <c r="ONU40" s="223"/>
      <c r="ONV40" s="223"/>
      <c r="ONW40" s="223"/>
      <c r="ONX40" s="223"/>
      <c r="ONY40" s="223"/>
      <c r="ONZ40" s="223"/>
      <c r="OOA40" s="223"/>
      <c r="OOB40" s="223"/>
      <c r="OOC40" s="223"/>
      <c r="OOD40" s="223"/>
      <c r="OOE40" s="223"/>
      <c r="OOF40" s="223"/>
      <c r="OOG40" s="223"/>
      <c r="OOH40" s="223"/>
      <c r="OOI40" s="223"/>
      <c r="OOJ40" s="223"/>
      <c r="OOK40" s="223"/>
      <c r="OOL40" s="223"/>
      <c r="OOM40" s="223"/>
      <c r="OON40" s="223"/>
      <c r="OOO40" s="223"/>
      <c r="OOP40" s="223"/>
      <c r="OOQ40" s="223"/>
      <c r="OOR40" s="223"/>
      <c r="OOS40" s="223"/>
      <c r="OOT40" s="223"/>
      <c r="OOU40" s="223"/>
      <c r="OOV40" s="223"/>
      <c r="OOW40" s="223"/>
      <c r="OOX40" s="223"/>
      <c r="OOY40" s="223"/>
      <c r="OOZ40" s="223"/>
      <c r="OPA40" s="223"/>
      <c r="OPB40" s="223"/>
      <c r="OPC40" s="223"/>
      <c r="OPD40" s="223"/>
      <c r="OPE40" s="223"/>
      <c r="OPF40" s="223"/>
      <c r="OPG40" s="223"/>
      <c r="OPH40" s="223"/>
      <c r="OPI40" s="223"/>
      <c r="OPJ40" s="223"/>
      <c r="OPK40" s="223"/>
      <c r="OPL40" s="223"/>
      <c r="OPM40" s="223"/>
      <c r="OPN40" s="223"/>
      <c r="OPO40" s="223"/>
      <c r="OPP40" s="223"/>
      <c r="OPQ40" s="223"/>
      <c r="OPR40" s="223"/>
      <c r="OPS40" s="223"/>
      <c r="OPT40" s="223"/>
      <c r="OPU40" s="223"/>
      <c r="OPV40" s="223"/>
      <c r="OPW40" s="223"/>
      <c r="OPX40" s="223"/>
      <c r="OPY40" s="223"/>
      <c r="OPZ40" s="223"/>
      <c r="OQA40" s="223"/>
      <c r="OQB40" s="223"/>
      <c r="OQC40" s="223"/>
      <c r="OQD40" s="223"/>
      <c r="OQE40" s="223"/>
      <c r="OQF40" s="223"/>
      <c r="OQG40" s="223"/>
      <c r="OQH40" s="223"/>
      <c r="OQI40" s="223"/>
      <c r="OQJ40" s="223"/>
      <c r="OQK40" s="223"/>
      <c r="OQL40" s="223"/>
      <c r="OQM40" s="223"/>
      <c r="OQN40" s="223"/>
      <c r="OQO40" s="223"/>
      <c r="OQP40" s="223"/>
      <c r="OQQ40" s="223"/>
      <c r="OQR40" s="223"/>
      <c r="OQS40" s="223"/>
      <c r="OQT40" s="223"/>
      <c r="OQU40" s="223"/>
      <c r="OQV40" s="223"/>
      <c r="OQW40" s="223"/>
      <c r="OQX40" s="223"/>
      <c r="OQY40" s="223"/>
      <c r="OQZ40" s="223"/>
      <c r="ORA40" s="223"/>
      <c r="ORB40" s="223"/>
      <c r="ORC40" s="223"/>
      <c r="ORD40" s="223"/>
      <c r="ORE40" s="223"/>
      <c r="ORF40" s="223"/>
      <c r="ORG40" s="223"/>
      <c r="ORH40" s="223"/>
      <c r="ORI40" s="223"/>
      <c r="ORJ40" s="223"/>
      <c r="ORK40" s="223"/>
      <c r="ORL40" s="223"/>
      <c r="ORM40" s="223"/>
      <c r="ORN40" s="223"/>
      <c r="ORO40" s="223"/>
      <c r="ORP40" s="223"/>
      <c r="ORQ40" s="223"/>
      <c r="ORR40" s="223"/>
      <c r="ORS40" s="223"/>
      <c r="ORT40" s="223"/>
      <c r="ORU40" s="223"/>
      <c r="ORV40" s="223"/>
      <c r="ORW40" s="223"/>
      <c r="ORX40" s="223"/>
      <c r="ORY40" s="223"/>
      <c r="ORZ40" s="223"/>
      <c r="OSA40" s="223"/>
      <c r="OSB40" s="223"/>
      <c r="OSC40" s="223"/>
      <c r="OSD40" s="223"/>
      <c r="OSE40" s="223"/>
      <c r="OSF40" s="223"/>
      <c r="OSG40" s="223"/>
      <c r="OSH40" s="223"/>
      <c r="OSI40" s="223"/>
      <c r="OSJ40" s="223"/>
      <c r="OSK40" s="223"/>
      <c r="OSL40" s="223"/>
      <c r="OSM40" s="223"/>
      <c r="OSN40" s="223"/>
      <c r="OSO40" s="223"/>
      <c r="OSP40" s="223"/>
      <c r="OSQ40" s="223"/>
      <c r="OSR40" s="223"/>
      <c r="OSS40" s="223"/>
      <c r="OST40" s="223"/>
      <c r="OSU40" s="223"/>
      <c r="OSV40" s="223"/>
      <c r="OSW40" s="223"/>
      <c r="OSX40" s="223"/>
      <c r="OSY40" s="223"/>
      <c r="OSZ40" s="223"/>
      <c r="OTA40" s="223"/>
      <c r="OTB40" s="223"/>
      <c r="OTC40" s="223"/>
      <c r="OTD40" s="223"/>
      <c r="OTE40" s="223"/>
      <c r="OTF40" s="223"/>
      <c r="OTG40" s="223"/>
      <c r="OTH40" s="223"/>
      <c r="OTI40" s="223"/>
      <c r="OTJ40" s="223"/>
      <c r="OTK40" s="223"/>
      <c r="OTL40" s="223"/>
      <c r="OTM40" s="223"/>
      <c r="OTN40" s="223"/>
      <c r="OTO40" s="223"/>
      <c r="OTP40" s="223"/>
      <c r="OTQ40" s="223"/>
      <c r="OTR40" s="223"/>
      <c r="OTS40" s="223"/>
      <c r="OTT40" s="223"/>
      <c r="OTU40" s="223"/>
      <c r="OTV40" s="223"/>
      <c r="OTW40" s="223"/>
      <c r="OTX40" s="223"/>
      <c r="OTY40" s="223"/>
      <c r="OTZ40" s="223"/>
      <c r="OUA40" s="223"/>
      <c r="OUB40" s="223"/>
      <c r="OUC40" s="223"/>
      <c r="OUD40" s="223"/>
      <c r="OUE40" s="223"/>
      <c r="OUF40" s="223"/>
      <c r="OUG40" s="223"/>
      <c r="OUH40" s="223"/>
      <c r="OUI40" s="223"/>
      <c r="OUJ40" s="223"/>
      <c r="OUK40" s="223"/>
      <c r="OUL40" s="223"/>
      <c r="OUM40" s="223"/>
      <c r="OUN40" s="223"/>
      <c r="OUO40" s="223"/>
      <c r="OUP40" s="223"/>
      <c r="OUQ40" s="223"/>
      <c r="OUR40" s="223"/>
      <c r="OUS40" s="223"/>
      <c r="OUT40" s="223"/>
      <c r="OUU40" s="223"/>
      <c r="OUV40" s="223"/>
      <c r="OUW40" s="223"/>
      <c r="OUX40" s="223"/>
      <c r="OUY40" s="223"/>
      <c r="OUZ40" s="223"/>
      <c r="OVA40" s="223"/>
      <c r="OVB40" s="223"/>
      <c r="OVC40" s="223"/>
      <c r="OVD40" s="223"/>
      <c r="OVE40" s="223"/>
      <c r="OVF40" s="223"/>
      <c r="OVG40" s="223"/>
      <c r="OVH40" s="223"/>
      <c r="OVI40" s="223"/>
      <c r="OVJ40" s="223"/>
      <c r="OVK40" s="223"/>
      <c r="OVL40" s="223"/>
      <c r="OVM40" s="223"/>
      <c r="OVN40" s="223"/>
      <c r="OVO40" s="223"/>
      <c r="OVP40" s="223"/>
      <c r="OVQ40" s="223"/>
      <c r="OVR40" s="223"/>
      <c r="OVS40" s="223"/>
      <c r="OVT40" s="223"/>
      <c r="OVU40" s="223"/>
      <c r="OVV40" s="223"/>
      <c r="OVW40" s="223"/>
      <c r="OVX40" s="223"/>
      <c r="OVY40" s="223"/>
      <c r="OVZ40" s="223"/>
      <c r="OWA40" s="223"/>
      <c r="OWB40" s="223"/>
      <c r="OWC40" s="223"/>
      <c r="OWD40" s="223"/>
      <c r="OWE40" s="223"/>
      <c r="OWF40" s="223"/>
      <c r="OWG40" s="223"/>
      <c r="OWH40" s="223"/>
      <c r="OWI40" s="223"/>
      <c r="OWJ40" s="223"/>
      <c r="OWK40" s="223"/>
      <c r="OWL40" s="223"/>
      <c r="OWM40" s="223"/>
      <c r="OWN40" s="223"/>
      <c r="OWO40" s="223"/>
      <c r="OWP40" s="223"/>
      <c r="OWQ40" s="223"/>
      <c r="OWR40" s="223"/>
      <c r="OWS40" s="223"/>
      <c r="OWT40" s="223"/>
      <c r="OWU40" s="223"/>
      <c r="OWV40" s="223"/>
      <c r="OWW40" s="223"/>
      <c r="OWX40" s="223"/>
      <c r="OWY40" s="223"/>
      <c r="OWZ40" s="223"/>
      <c r="OXA40" s="223"/>
      <c r="OXB40" s="223"/>
      <c r="OXC40" s="223"/>
      <c r="OXD40" s="223"/>
      <c r="OXE40" s="223"/>
      <c r="OXF40" s="223"/>
      <c r="OXG40" s="223"/>
      <c r="OXH40" s="223"/>
      <c r="OXI40" s="223"/>
      <c r="OXJ40" s="223"/>
      <c r="OXK40" s="223"/>
      <c r="OXL40" s="223"/>
      <c r="OXM40" s="223"/>
      <c r="OXN40" s="223"/>
      <c r="OXO40" s="223"/>
      <c r="OXP40" s="223"/>
      <c r="OXQ40" s="223"/>
      <c r="OXR40" s="223"/>
      <c r="OXS40" s="223"/>
      <c r="OXT40" s="223"/>
      <c r="OXU40" s="223"/>
      <c r="OXV40" s="223"/>
      <c r="OXW40" s="223"/>
      <c r="OXX40" s="223"/>
      <c r="OXY40" s="223"/>
      <c r="OXZ40" s="223"/>
      <c r="OYA40" s="223"/>
      <c r="OYB40" s="223"/>
      <c r="OYC40" s="223"/>
      <c r="OYD40" s="223"/>
      <c r="OYE40" s="223"/>
      <c r="OYF40" s="223"/>
      <c r="OYG40" s="223"/>
      <c r="OYH40" s="223"/>
      <c r="OYI40" s="223"/>
      <c r="OYJ40" s="223"/>
      <c r="OYK40" s="223"/>
      <c r="OYL40" s="223"/>
      <c r="OYM40" s="223"/>
      <c r="OYN40" s="223"/>
      <c r="OYO40" s="223"/>
      <c r="OYP40" s="223"/>
      <c r="OYQ40" s="223"/>
      <c r="OYR40" s="223"/>
      <c r="OYS40" s="223"/>
      <c r="OYT40" s="223"/>
      <c r="OYU40" s="223"/>
      <c r="OYV40" s="223"/>
      <c r="OYW40" s="223"/>
      <c r="OYX40" s="223"/>
      <c r="OYY40" s="223"/>
      <c r="OYZ40" s="223"/>
      <c r="OZA40" s="223"/>
      <c r="OZB40" s="223"/>
      <c r="OZC40" s="223"/>
      <c r="OZD40" s="223"/>
      <c r="OZE40" s="223"/>
      <c r="OZF40" s="223"/>
      <c r="OZG40" s="223"/>
      <c r="OZH40" s="223"/>
      <c r="OZI40" s="223"/>
      <c r="OZJ40" s="223"/>
      <c r="OZK40" s="223"/>
      <c r="OZL40" s="223"/>
      <c r="OZM40" s="223"/>
      <c r="OZN40" s="223"/>
      <c r="OZO40" s="223"/>
      <c r="OZP40" s="223"/>
      <c r="OZQ40" s="223"/>
      <c r="OZR40" s="223"/>
      <c r="OZS40" s="223"/>
      <c r="OZT40" s="223"/>
      <c r="OZU40" s="223"/>
      <c r="OZV40" s="223"/>
      <c r="OZW40" s="223"/>
      <c r="OZX40" s="223"/>
      <c r="OZY40" s="223"/>
      <c r="OZZ40" s="223"/>
      <c r="PAA40" s="223"/>
      <c r="PAB40" s="223"/>
      <c r="PAC40" s="223"/>
      <c r="PAD40" s="223"/>
      <c r="PAE40" s="223"/>
      <c r="PAF40" s="223"/>
      <c r="PAG40" s="223"/>
      <c r="PAH40" s="223"/>
      <c r="PAI40" s="223"/>
      <c r="PAJ40" s="223"/>
      <c r="PAK40" s="223"/>
      <c r="PAL40" s="223"/>
      <c r="PAM40" s="223"/>
      <c r="PAN40" s="223"/>
      <c r="PAO40" s="223"/>
      <c r="PAP40" s="223"/>
      <c r="PAQ40" s="223"/>
      <c r="PAR40" s="223"/>
      <c r="PAS40" s="223"/>
      <c r="PAT40" s="223"/>
      <c r="PAU40" s="223"/>
      <c r="PAV40" s="223"/>
      <c r="PAW40" s="223"/>
      <c r="PAX40" s="223"/>
      <c r="PAY40" s="223"/>
      <c r="PAZ40" s="223"/>
      <c r="PBA40" s="223"/>
      <c r="PBB40" s="223"/>
      <c r="PBC40" s="223"/>
      <c r="PBD40" s="223"/>
      <c r="PBE40" s="223"/>
      <c r="PBF40" s="223"/>
      <c r="PBG40" s="223"/>
      <c r="PBH40" s="223"/>
      <c r="PBI40" s="223"/>
      <c r="PBJ40" s="223"/>
      <c r="PBK40" s="223"/>
      <c r="PBL40" s="223"/>
      <c r="PBM40" s="223"/>
      <c r="PBN40" s="223"/>
      <c r="PBO40" s="223"/>
      <c r="PBP40" s="223"/>
      <c r="PBQ40" s="223"/>
      <c r="PBR40" s="223"/>
      <c r="PBS40" s="223"/>
      <c r="PBT40" s="223"/>
      <c r="PBU40" s="223"/>
      <c r="PBV40" s="223"/>
      <c r="PBW40" s="223"/>
      <c r="PBX40" s="223"/>
      <c r="PBY40" s="223"/>
      <c r="PBZ40" s="223"/>
      <c r="PCA40" s="223"/>
      <c r="PCB40" s="223"/>
      <c r="PCC40" s="223"/>
      <c r="PCD40" s="223"/>
      <c r="PCE40" s="223"/>
      <c r="PCF40" s="223"/>
      <c r="PCG40" s="223"/>
      <c r="PCH40" s="223"/>
      <c r="PCI40" s="223"/>
      <c r="PCJ40" s="223"/>
      <c r="PCK40" s="223"/>
      <c r="PCL40" s="223"/>
      <c r="PCM40" s="223"/>
      <c r="PCN40" s="223"/>
      <c r="PCO40" s="223"/>
      <c r="PCP40" s="223"/>
      <c r="PCQ40" s="223"/>
      <c r="PCR40" s="223"/>
      <c r="PCS40" s="223"/>
      <c r="PCT40" s="223"/>
      <c r="PCU40" s="223"/>
      <c r="PCV40" s="223"/>
      <c r="PCW40" s="223"/>
      <c r="PCX40" s="223"/>
      <c r="PCY40" s="223"/>
      <c r="PCZ40" s="223"/>
      <c r="PDA40" s="223"/>
      <c r="PDB40" s="223"/>
      <c r="PDC40" s="223"/>
      <c r="PDD40" s="223"/>
      <c r="PDE40" s="223"/>
      <c r="PDF40" s="223"/>
      <c r="PDG40" s="223"/>
      <c r="PDH40" s="223"/>
      <c r="PDI40" s="223"/>
      <c r="PDJ40" s="223"/>
      <c r="PDK40" s="223"/>
      <c r="PDL40" s="223"/>
      <c r="PDM40" s="223"/>
      <c r="PDN40" s="223"/>
      <c r="PDO40" s="223"/>
      <c r="PDP40" s="223"/>
      <c r="PDQ40" s="223"/>
      <c r="PDR40" s="223"/>
      <c r="PDS40" s="223"/>
      <c r="PDT40" s="223"/>
      <c r="PDU40" s="223"/>
      <c r="PDV40" s="223"/>
      <c r="PDW40" s="223"/>
      <c r="PDX40" s="223"/>
      <c r="PDY40" s="223"/>
      <c r="PDZ40" s="223"/>
      <c r="PEA40" s="223"/>
      <c r="PEB40" s="223"/>
      <c r="PEC40" s="223"/>
      <c r="PED40" s="223"/>
      <c r="PEE40" s="223"/>
      <c r="PEF40" s="223"/>
      <c r="PEG40" s="223"/>
      <c r="PEH40" s="223"/>
      <c r="PEI40" s="223"/>
      <c r="PEJ40" s="223"/>
      <c r="PEK40" s="223"/>
      <c r="PEL40" s="223"/>
      <c r="PEM40" s="223"/>
      <c r="PEN40" s="223"/>
      <c r="PEO40" s="223"/>
      <c r="PEP40" s="223"/>
      <c r="PEQ40" s="223"/>
      <c r="PER40" s="223"/>
      <c r="PES40" s="223"/>
      <c r="PET40" s="223"/>
      <c r="PEU40" s="223"/>
      <c r="PEV40" s="223"/>
      <c r="PEW40" s="223"/>
      <c r="PEX40" s="223"/>
      <c r="PEY40" s="223"/>
      <c r="PEZ40" s="223"/>
      <c r="PFA40" s="223"/>
      <c r="PFB40" s="223"/>
      <c r="PFC40" s="223"/>
      <c r="PFD40" s="223"/>
      <c r="PFE40" s="223"/>
      <c r="PFF40" s="223"/>
      <c r="PFG40" s="223"/>
      <c r="PFH40" s="223"/>
      <c r="PFI40" s="223"/>
      <c r="PFJ40" s="223"/>
      <c r="PFK40" s="223"/>
      <c r="PFL40" s="223"/>
      <c r="PFM40" s="223"/>
      <c r="PFN40" s="223"/>
      <c r="PFO40" s="223"/>
      <c r="PFP40" s="223"/>
      <c r="PFQ40" s="223"/>
      <c r="PFR40" s="223"/>
      <c r="PFS40" s="223"/>
      <c r="PFT40" s="223"/>
      <c r="PFU40" s="223"/>
      <c r="PFV40" s="223"/>
      <c r="PFW40" s="223"/>
      <c r="PFX40" s="223"/>
      <c r="PFY40" s="223"/>
      <c r="PFZ40" s="223"/>
      <c r="PGA40" s="223"/>
      <c r="PGB40" s="223"/>
      <c r="PGC40" s="223"/>
      <c r="PGD40" s="223"/>
      <c r="PGE40" s="223"/>
      <c r="PGF40" s="223"/>
      <c r="PGG40" s="223"/>
      <c r="PGH40" s="223"/>
      <c r="PGI40" s="223"/>
      <c r="PGJ40" s="223"/>
      <c r="PGK40" s="223"/>
      <c r="PGL40" s="223"/>
      <c r="PGM40" s="223"/>
      <c r="PGN40" s="223"/>
      <c r="PGO40" s="223"/>
      <c r="PGP40" s="223"/>
      <c r="PGQ40" s="223"/>
      <c r="PGR40" s="223"/>
      <c r="PGS40" s="223"/>
      <c r="PGT40" s="223"/>
      <c r="PGU40" s="223"/>
      <c r="PGV40" s="223"/>
      <c r="PGW40" s="223"/>
      <c r="PGX40" s="223"/>
      <c r="PGY40" s="223"/>
      <c r="PGZ40" s="223"/>
      <c r="PHA40" s="223"/>
      <c r="PHB40" s="223"/>
      <c r="PHC40" s="223"/>
      <c r="PHD40" s="223"/>
      <c r="PHE40" s="223"/>
      <c r="PHF40" s="223"/>
      <c r="PHG40" s="223"/>
      <c r="PHH40" s="223"/>
      <c r="PHI40" s="223"/>
      <c r="PHJ40" s="223"/>
      <c r="PHK40" s="223"/>
      <c r="PHL40" s="223"/>
      <c r="PHM40" s="223"/>
      <c r="PHN40" s="223"/>
      <c r="PHO40" s="223"/>
      <c r="PHP40" s="223"/>
      <c r="PHQ40" s="223"/>
      <c r="PHR40" s="223"/>
      <c r="PHS40" s="223"/>
      <c r="PHT40" s="223"/>
      <c r="PHU40" s="223"/>
      <c r="PHV40" s="223"/>
      <c r="PHW40" s="223"/>
      <c r="PHX40" s="223"/>
      <c r="PHY40" s="223"/>
      <c r="PHZ40" s="223"/>
      <c r="PIA40" s="223"/>
      <c r="PIB40" s="223"/>
      <c r="PIC40" s="223"/>
      <c r="PID40" s="223"/>
      <c r="PIE40" s="223"/>
      <c r="PIF40" s="223"/>
      <c r="PIG40" s="223"/>
      <c r="PIH40" s="223"/>
      <c r="PII40" s="223"/>
      <c r="PIJ40" s="223"/>
      <c r="PIK40" s="223"/>
      <c r="PIL40" s="223"/>
      <c r="PIM40" s="223"/>
      <c r="PIN40" s="223"/>
      <c r="PIO40" s="223"/>
      <c r="PIP40" s="223"/>
      <c r="PIQ40" s="223"/>
      <c r="PIR40" s="223"/>
      <c r="PIS40" s="223"/>
      <c r="PIT40" s="223"/>
      <c r="PIU40" s="223"/>
      <c r="PIV40" s="223"/>
      <c r="PIW40" s="223"/>
      <c r="PIX40" s="223"/>
      <c r="PIY40" s="223"/>
      <c r="PIZ40" s="223"/>
      <c r="PJA40" s="223"/>
      <c r="PJB40" s="223"/>
      <c r="PJC40" s="223"/>
      <c r="PJD40" s="223"/>
      <c r="PJE40" s="223"/>
      <c r="PJF40" s="223"/>
      <c r="PJG40" s="223"/>
      <c r="PJH40" s="223"/>
      <c r="PJI40" s="223"/>
      <c r="PJJ40" s="223"/>
      <c r="PJK40" s="223"/>
      <c r="PJL40" s="223"/>
      <c r="PJM40" s="223"/>
      <c r="PJN40" s="223"/>
      <c r="PJO40" s="223"/>
      <c r="PJP40" s="223"/>
      <c r="PJQ40" s="223"/>
      <c r="PJR40" s="223"/>
      <c r="PJS40" s="223"/>
      <c r="PJT40" s="223"/>
      <c r="PJU40" s="223"/>
      <c r="PJV40" s="223"/>
      <c r="PJW40" s="223"/>
      <c r="PJX40" s="223"/>
      <c r="PJY40" s="223"/>
      <c r="PJZ40" s="223"/>
      <c r="PKA40" s="223"/>
      <c r="PKB40" s="223"/>
      <c r="PKC40" s="223"/>
      <c r="PKD40" s="223"/>
      <c r="PKE40" s="223"/>
      <c r="PKF40" s="223"/>
      <c r="PKG40" s="223"/>
      <c r="PKH40" s="223"/>
      <c r="PKI40" s="223"/>
      <c r="PKJ40" s="223"/>
      <c r="PKK40" s="223"/>
      <c r="PKL40" s="223"/>
      <c r="PKM40" s="223"/>
      <c r="PKN40" s="223"/>
      <c r="PKO40" s="223"/>
      <c r="PKP40" s="223"/>
      <c r="PKQ40" s="223"/>
      <c r="PKR40" s="223"/>
      <c r="PKS40" s="223"/>
      <c r="PKT40" s="223"/>
      <c r="PKU40" s="223"/>
      <c r="PKV40" s="223"/>
      <c r="PKW40" s="223"/>
      <c r="PKX40" s="223"/>
      <c r="PKY40" s="223"/>
      <c r="PKZ40" s="223"/>
      <c r="PLA40" s="223"/>
      <c r="PLB40" s="223"/>
      <c r="PLC40" s="223"/>
      <c r="PLD40" s="223"/>
      <c r="PLE40" s="223"/>
      <c r="PLF40" s="223"/>
      <c r="PLG40" s="223"/>
      <c r="PLH40" s="223"/>
      <c r="PLI40" s="223"/>
      <c r="PLJ40" s="223"/>
      <c r="PLK40" s="223"/>
      <c r="PLL40" s="223"/>
      <c r="PLM40" s="223"/>
      <c r="PLN40" s="223"/>
      <c r="PLO40" s="223"/>
      <c r="PLP40" s="223"/>
      <c r="PLQ40" s="223"/>
      <c r="PLR40" s="223"/>
      <c r="PLS40" s="223"/>
      <c r="PLT40" s="223"/>
      <c r="PLU40" s="223"/>
      <c r="PLV40" s="223"/>
      <c r="PLW40" s="223"/>
      <c r="PLX40" s="223"/>
      <c r="PLY40" s="223"/>
      <c r="PLZ40" s="223"/>
      <c r="PMA40" s="223"/>
      <c r="PMB40" s="223"/>
      <c r="PMC40" s="223"/>
      <c r="PMD40" s="223"/>
      <c r="PME40" s="223"/>
      <c r="PMF40" s="223"/>
      <c r="PMG40" s="223"/>
      <c r="PMH40" s="223"/>
      <c r="PMI40" s="223"/>
      <c r="PMJ40" s="223"/>
      <c r="PMK40" s="223"/>
      <c r="PML40" s="223"/>
      <c r="PMM40" s="223"/>
      <c r="PMN40" s="223"/>
      <c r="PMO40" s="223"/>
      <c r="PMP40" s="223"/>
      <c r="PMQ40" s="223"/>
      <c r="PMR40" s="223"/>
      <c r="PMS40" s="223"/>
      <c r="PMT40" s="223"/>
      <c r="PMU40" s="223"/>
      <c r="PMV40" s="223"/>
      <c r="PMW40" s="223"/>
      <c r="PMX40" s="223"/>
      <c r="PMY40" s="223"/>
      <c r="PMZ40" s="223"/>
      <c r="PNA40" s="223"/>
      <c r="PNB40" s="223"/>
      <c r="PNC40" s="223"/>
      <c r="PND40" s="223"/>
      <c r="PNE40" s="223"/>
      <c r="PNF40" s="223"/>
      <c r="PNG40" s="223"/>
      <c r="PNH40" s="223"/>
      <c r="PNI40" s="223"/>
      <c r="PNJ40" s="223"/>
      <c r="PNK40" s="223"/>
      <c r="PNL40" s="223"/>
      <c r="PNM40" s="223"/>
      <c r="PNN40" s="223"/>
      <c r="PNO40" s="223"/>
      <c r="PNP40" s="223"/>
      <c r="PNQ40" s="223"/>
      <c r="PNR40" s="223"/>
      <c r="PNS40" s="223"/>
      <c r="PNT40" s="223"/>
      <c r="PNU40" s="223"/>
      <c r="PNV40" s="223"/>
      <c r="PNW40" s="223"/>
      <c r="PNX40" s="223"/>
      <c r="PNY40" s="223"/>
      <c r="PNZ40" s="223"/>
      <c r="POA40" s="223"/>
      <c r="POB40" s="223"/>
      <c r="POC40" s="223"/>
      <c r="POD40" s="223"/>
      <c r="POE40" s="223"/>
      <c r="POF40" s="223"/>
      <c r="POG40" s="223"/>
      <c r="POH40" s="223"/>
      <c r="POI40" s="223"/>
      <c r="POJ40" s="223"/>
      <c r="POK40" s="223"/>
      <c r="POL40" s="223"/>
      <c r="POM40" s="223"/>
      <c r="PON40" s="223"/>
      <c r="POO40" s="223"/>
      <c r="POP40" s="223"/>
      <c r="POQ40" s="223"/>
      <c r="POR40" s="223"/>
      <c r="POS40" s="223"/>
      <c r="POT40" s="223"/>
      <c r="POU40" s="223"/>
      <c r="POV40" s="223"/>
      <c r="POW40" s="223"/>
      <c r="POX40" s="223"/>
      <c r="POY40" s="223"/>
      <c r="POZ40" s="223"/>
      <c r="PPA40" s="223"/>
      <c r="PPB40" s="223"/>
      <c r="PPC40" s="223"/>
      <c r="PPD40" s="223"/>
      <c r="PPE40" s="223"/>
      <c r="PPF40" s="223"/>
      <c r="PPG40" s="223"/>
      <c r="PPH40" s="223"/>
      <c r="PPI40" s="223"/>
      <c r="PPJ40" s="223"/>
      <c r="PPK40" s="223"/>
      <c r="PPL40" s="223"/>
      <c r="PPM40" s="223"/>
      <c r="PPN40" s="223"/>
      <c r="PPO40" s="223"/>
      <c r="PPP40" s="223"/>
      <c r="PPQ40" s="223"/>
      <c r="PPR40" s="223"/>
      <c r="PPS40" s="223"/>
      <c r="PPT40" s="223"/>
      <c r="PPU40" s="223"/>
      <c r="PPV40" s="223"/>
      <c r="PPW40" s="223"/>
      <c r="PPX40" s="223"/>
      <c r="PPY40" s="223"/>
      <c r="PPZ40" s="223"/>
      <c r="PQA40" s="223"/>
      <c r="PQB40" s="223"/>
      <c r="PQC40" s="223"/>
      <c r="PQD40" s="223"/>
      <c r="PQE40" s="223"/>
      <c r="PQF40" s="223"/>
      <c r="PQG40" s="223"/>
      <c r="PQH40" s="223"/>
      <c r="PQI40" s="223"/>
      <c r="PQJ40" s="223"/>
      <c r="PQK40" s="223"/>
      <c r="PQL40" s="223"/>
      <c r="PQM40" s="223"/>
      <c r="PQN40" s="223"/>
      <c r="PQO40" s="223"/>
      <c r="PQP40" s="223"/>
      <c r="PQQ40" s="223"/>
      <c r="PQR40" s="223"/>
      <c r="PQS40" s="223"/>
      <c r="PQT40" s="223"/>
      <c r="PQU40" s="223"/>
      <c r="PQV40" s="223"/>
      <c r="PQW40" s="223"/>
      <c r="PQX40" s="223"/>
      <c r="PQY40" s="223"/>
      <c r="PQZ40" s="223"/>
      <c r="PRA40" s="223"/>
      <c r="PRB40" s="223"/>
      <c r="PRC40" s="223"/>
      <c r="PRD40" s="223"/>
      <c r="PRE40" s="223"/>
      <c r="PRF40" s="223"/>
      <c r="PRG40" s="223"/>
      <c r="PRH40" s="223"/>
      <c r="PRI40" s="223"/>
      <c r="PRJ40" s="223"/>
      <c r="PRK40" s="223"/>
      <c r="PRL40" s="223"/>
      <c r="PRM40" s="223"/>
      <c r="PRN40" s="223"/>
      <c r="PRO40" s="223"/>
      <c r="PRP40" s="223"/>
      <c r="PRQ40" s="223"/>
      <c r="PRR40" s="223"/>
      <c r="PRS40" s="223"/>
      <c r="PRT40" s="223"/>
      <c r="PRU40" s="223"/>
      <c r="PRV40" s="223"/>
      <c r="PRW40" s="223"/>
      <c r="PRX40" s="223"/>
      <c r="PRY40" s="223"/>
      <c r="PRZ40" s="223"/>
      <c r="PSA40" s="223"/>
      <c r="PSB40" s="223"/>
      <c r="PSC40" s="223"/>
      <c r="PSD40" s="223"/>
      <c r="PSE40" s="223"/>
      <c r="PSF40" s="223"/>
      <c r="PSG40" s="223"/>
      <c r="PSH40" s="223"/>
      <c r="PSI40" s="223"/>
      <c r="PSJ40" s="223"/>
      <c r="PSK40" s="223"/>
      <c r="PSL40" s="223"/>
      <c r="PSM40" s="223"/>
      <c r="PSN40" s="223"/>
      <c r="PSO40" s="223"/>
      <c r="PSP40" s="223"/>
      <c r="PSQ40" s="223"/>
      <c r="PSR40" s="223"/>
      <c r="PSS40" s="223"/>
      <c r="PST40" s="223"/>
      <c r="PSU40" s="223"/>
      <c r="PSV40" s="223"/>
      <c r="PSW40" s="223"/>
      <c r="PSX40" s="223"/>
      <c r="PSY40" s="223"/>
      <c r="PSZ40" s="223"/>
      <c r="PTA40" s="223"/>
      <c r="PTB40" s="223"/>
      <c r="PTC40" s="223"/>
      <c r="PTD40" s="223"/>
      <c r="PTE40" s="223"/>
      <c r="PTF40" s="223"/>
      <c r="PTG40" s="223"/>
      <c r="PTH40" s="223"/>
      <c r="PTI40" s="223"/>
      <c r="PTJ40" s="223"/>
      <c r="PTK40" s="223"/>
      <c r="PTL40" s="223"/>
      <c r="PTM40" s="223"/>
      <c r="PTN40" s="223"/>
      <c r="PTO40" s="223"/>
      <c r="PTP40" s="223"/>
      <c r="PTQ40" s="223"/>
      <c r="PTR40" s="223"/>
      <c r="PTS40" s="223"/>
      <c r="PTT40" s="223"/>
      <c r="PTU40" s="223"/>
      <c r="PTV40" s="223"/>
      <c r="PTW40" s="223"/>
      <c r="PTX40" s="223"/>
      <c r="PTY40" s="223"/>
      <c r="PTZ40" s="223"/>
      <c r="PUA40" s="223"/>
      <c r="PUB40" s="223"/>
      <c r="PUC40" s="223"/>
      <c r="PUD40" s="223"/>
      <c r="PUE40" s="223"/>
      <c r="PUF40" s="223"/>
      <c r="PUG40" s="223"/>
      <c r="PUH40" s="223"/>
      <c r="PUI40" s="223"/>
      <c r="PUJ40" s="223"/>
      <c r="PUK40" s="223"/>
      <c r="PUL40" s="223"/>
      <c r="PUM40" s="223"/>
      <c r="PUN40" s="223"/>
      <c r="PUO40" s="223"/>
      <c r="PUP40" s="223"/>
      <c r="PUQ40" s="223"/>
      <c r="PUR40" s="223"/>
      <c r="PUS40" s="223"/>
      <c r="PUT40" s="223"/>
      <c r="PUU40" s="223"/>
      <c r="PUV40" s="223"/>
      <c r="PUW40" s="223"/>
      <c r="PUX40" s="223"/>
      <c r="PUY40" s="223"/>
      <c r="PUZ40" s="223"/>
      <c r="PVA40" s="223"/>
      <c r="PVB40" s="223"/>
      <c r="PVC40" s="223"/>
      <c r="PVD40" s="223"/>
      <c r="PVE40" s="223"/>
      <c r="PVF40" s="223"/>
      <c r="PVG40" s="223"/>
      <c r="PVH40" s="223"/>
      <c r="PVI40" s="223"/>
      <c r="PVJ40" s="223"/>
      <c r="PVK40" s="223"/>
      <c r="PVL40" s="223"/>
      <c r="PVM40" s="223"/>
      <c r="PVN40" s="223"/>
      <c r="PVO40" s="223"/>
      <c r="PVP40" s="223"/>
      <c r="PVQ40" s="223"/>
      <c r="PVR40" s="223"/>
      <c r="PVS40" s="223"/>
      <c r="PVT40" s="223"/>
      <c r="PVU40" s="223"/>
      <c r="PVV40" s="223"/>
      <c r="PVW40" s="223"/>
      <c r="PVX40" s="223"/>
      <c r="PVY40" s="223"/>
      <c r="PVZ40" s="223"/>
      <c r="PWA40" s="223"/>
      <c r="PWB40" s="223"/>
      <c r="PWC40" s="223"/>
      <c r="PWD40" s="223"/>
      <c r="PWE40" s="223"/>
      <c r="PWF40" s="223"/>
      <c r="PWG40" s="223"/>
      <c r="PWH40" s="223"/>
      <c r="PWI40" s="223"/>
      <c r="PWJ40" s="223"/>
      <c r="PWK40" s="223"/>
      <c r="PWL40" s="223"/>
      <c r="PWM40" s="223"/>
      <c r="PWN40" s="223"/>
      <c r="PWO40" s="223"/>
      <c r="PWP40" s="223"/>
      <c r="PWQ40" s="223"/>
      <c r="PWR40" s="223"/>
      <c r="PWS40" s="223"/>
      <c r="PWT40" s="223"/>
      <c r="PWU40" s="223"/>
      <c r="PWV40" s="223"/>
      <c r="PWW40" s="223"/>
      <c r="PWX40" s="223"/>
      <c r="PWY40" s="223"/>
      <c r="PWZ40" s="223"/>
      <c r="PXA40" s="223"/>
      <c r="PXB40" s="223"/>
      <c r="PXC40" s="223"/>
      <c r="PXD40" s="223"/>
      <c r="PXE40" s="223"/>
      <c r="PXF40" s="223"/>
      <c r="PXG40" s="223"/>
      <c r="PXH40" s="223"/>
      <c r="PXI40" s="223"/>
      <c r="PXJ40" s="223"/>
      <c r="PXK40" s="223"/>
      <c r="PXL40" s="223"/>
      <c r="PXM40" s="223"/>
      <c r="PXN40" s="223"/>
      <c r="PXO40" s="223"/>
      <c r="PXP40" s="223"/>
      <c r="PXQ40" s="223"/>
      <c r="PXR40" s="223"/>
      <c r="PXS40" s="223"/>
      <c r="PXT40" s="223"/>
      <c r="PXU40" s="223"/>
      <c r="PXV40" s="223"/>
      <c r="PXW40" s="223"/>
      <c r="PXX40" s="223"/>
      <c r="PXY40" s="223"/>
      <c r="PXZ40" s="223"/>
      <c r="PYA40" s="223"/>
      <c r="PYB40" s="223"/>
      <c r="PYC40" s="223"/>
      <c r="PYD40" s="223"/>
      <c r="PYE40" s="223"/>
      <c r="PYF40" s="223"/>
      <c r="PYG40" s="223"/>
      <c r="PYH40" s="223"/>
      <c r="PYI40" s="223"/>
      <c r="PYJ40" s="223"/>
      <c r="PYK40" s="223"/>
      <c r="PYL40" s="223"/>
      <c r="PYM40" s="223"/>
      <c r="PYN40" s="223"/>
      <c r="PYO40" s="223"/>
      <c r="PYP40" s="223"/>
      <c r="PYQ40" s="223"/>
      <c r="PYR40" s="223"/>
      <c r="PYS40" s="223"/>
      <c r="PYT40" s="223"/>
      <c r="PYU40" s="223"/>
      <c r="PYV40" s="223"/>
      <c r="PYW40" s="223"/>
      <c r="PYX40" s="223"/>
      <c r="PYY40" s="223"/>
      <c r="PYZ40" s="223"/>
      <c r="PZA40" s="223"/>
      <c r="PZB40" s="223"/>
      <c r="PZC40" s="223"/>
      <c r="PZD40" s="223"/>
      <c r="PZE40" s="223"/>
      <c r="PZF40" s="223"/>
      <c r="PZG40" s="223"/>
      <c r="PZH40" s="223"/>
      <c r="PZI40" s="223"/>
      <c r="PZJ40" s="223"/>
      <c r="PZK40" s="223"/>
      <c r="PZL40" s="223"/>
      <c r="PZM40" s="223"/>
      <c r="PZN40" s="223"/>
      <c r="PZO40" s="223"/>
      <c r="PZP40" s="223"/>
      <c r="PZQ40" s="223"/>
      <c r="PZR40" s="223"/>
      <c r="PZS40" s="223"/>
      <c r="PZT40" s="223"/>
      <c r="PZU40" s="223"/>
      <c r="PZV40" s="223"/>
      <c r="PZW40" s="223"/>
      <c r="PZX40" s="223"/>
      <c r="PZY40" s="223"/>
      <c r="PZZ40" s="223"/>
      <c r="QAA40" s="223"/>
      <c r="QAB40" s="223"/>
      <c r="QAC40" s="223"/>
      <c r="QAD40" s="223"/>
      <c r="QAE40" s="223"/>
      <c r="QAF40" s="223"/>
      <c r="QAG40" s="223"/>
      <c r="QAH40" s="223"/>
      <c r="QAI40" s="223"/>
      <c r="QAJ40" s="223"/>
      <c r="QAK40" s="223"/>
      <c r="QAL40" s="223"/>
      <c r="QAM40" s="223"/>
      <c r="QAN40" s="223"/>
      <c r="QAO40" s="223"/>
      <c r="QAP40" s="223"/>
      <c r="QAQ40" s="223"/>
      <c r="QAR40" s="223"/>
      <c r="QAS40" s="223"/>
      <c r="QAT40" s="223"/>
      <c r="QAU40" s="223"/>
      <c r="QAV40" s="223"/>
      <c r="QAW40" s="223"/>
      <c r="QAX40" s="223"/>
      <c r="QAY40" s="223"/>
      <c r="QAZ40" s="223"/>
      <c r="QBA40" s="223"/>
      <c r="QBB40" s="223"/>
      <c r="QBC40" s="223"/>
      <c r="QBD40" s="223"/>
      <c r="QBE40" s="223"/>
      <c r="QBF40" s="223"/>
      <c r="QBG40" s="223"/>
      <c r="QBH40" s="223"/>
      <c r="QBI40" s="223"/>
      <c r="QBJ40" s="223"/>
      <c r="QBK40" s="223"/>
      <c r="QBL40" s="223"/>
      <c r="QBM40" s="223"/>
      <c r="QBN40" s="223"/>
      <c r="QBO40" s="223"/>
      <c r="QBP40" s="223"/>
      <c r="QBQ40" s="223"/>
      <c r="QBR40" s="223"/>
      <c r="QBS40" s="223"/>
      <c r="QBT40" s="223"/>
      <c r="QBU40" s="223"/>
      <c r="QBV40" s="223"/>
      <c r="QBW40" s="223"/>
      <c r="QBX40" s="223"/>
      <c r="QBY40" s="223"/>
      <c r="QBZ40" s="223"/>
      <c r="QCA40" s="223"/>
      <c r="QCB40" s="223"/>
      <c r="QCC40" s="223"/>
      <c r="QCD40" s="223"/>
      <c r="QCE40" s="223"/>
      <c r="QCF40" s="223"/>
      <c r="QCG40" s="223"/>
      <c r="QCH40" s="223"/>
      <c r="QCI40" s="223"/>
      <c r="QCJ40" s="223"/>
      <c r="QCK40" s="223"/>
      <c r="QCL40" s="223"/>
      <c r="QCM40" s="223"/>
      <c r="QCN40" s="223"/>
      <c r="QCO40" s="223"/>
      <c r="QCP40" s="223"/>
      <c r="QCQ40" s="223"/>
      <c r="QCR40" s="223"/>
      <c r="QCS40" s="223"/>
      <c r="QCT40" s="223"/>
      <c r="QCU40" s="223"/>
      <c r="QCV40" s="223"/>
      <c r="QCW40" s="223"/>
      <c r="QCX40" s="223"/>
      <c r="QCY40" s="223"/>
      <c r="QCZ40" s="223"/>
      <c r="QDA40" s="223"/>
      <c r="QDB40" s="223"/>
      <c r="QDC40" s="223"/>
      <c r="QDD40" s="223"/>
      <c r="QDE40" s="223"/>
      <c r="QDF40" s="223"/>
      <c r="QDG40" s="223"/>
      <c r="QDH40" s="223"/>
      <c r="QDI40" s="223"/>
      <c r="QDJ40" s="223"/>
      <c r="QDK40" s="223"/>
      <c r="QDL40" s="223"/>
      <c r="QDM40" s="223"/>
      <c r="QDN40" s="223"/>
      <c r="QDO40" s="223"/>
      <c r="QDP40" s="223"/>
      <c r="QDQ40" s="223"/>
      <c r="QDR40" s="223"/>
      <c r="QDS40" s="223"/>
      <c r="QDT40" s="223"/>
      <c r="QDU40" s="223"/>
      <c r="QDV40" s="223"/>
      <c r="QDW40" s="223"/>
      <c r="QDX40" s="223"/>
      <c r="QDY40" s="223"/>
      <c r="QDZ40" s="223"/>
      <c r="QEA40" s="223"/>
      <c r="QEB40" s="223"/>
      <c r="QEC40" s="223"/>
      <c r="QED40" s="223"/>
      <c r="QEE40" s="223"/>
      <c r="QEF40" s="223"/>
      <c r="QEG40" s="223"/>
      <c r="QEH40" s="223"/>
      <c r="QEI40" s="223"/>
      <c r="QEJ40" s="223"/>
      <c r="QEK40" s="223"/>
      <c r="QEL40" s="223"/>
      <c r="QEM40" s="223"/>
      <c r="QEN40" s="223"/>
      <c r="QEO40" s="223"/>
      <c r="QEP40" s="223"/>
      <c r="QEQ40" s="223"/>
      <c r="QER40" s="223"/>
      <c r="QES40" s="223"/>
      <c r="QET40" s="223"/>
      <c r="QEU40" s="223"/>
      <c r="QEV40" s="223"/>
      <c r="QEW40" s="223"/>
      <c r="QEX40" s="223"/>
      <c r="QEY40" s="223"/>
      <c r="QEZ40" s="223"/>
      <c r="QFA40" s="223"/>
      <c r="QFB40" s="223"/>
      <c r="QFC40" s="223"/>
      <c r="QFD40" s="223"/>
      <c r="QFE40" s="223"/>
      <c r="QFF40" s="223"/>
      <c r="QFG40" s="223"/>
      <c r="QFH40" s="223"/>
      <c r="QFI40" s="223"/>
      <c r="QFJ40" s="223"/>
      <c r="QFK40" s="223"/>
      <c r="QFL40" s="223"/>
      <c r="QFM40" s="223"/>
      <c r="QFN40" s="223"/>
      <c r="QFO40" s="223"/>
      <c r="QFP40" s="223"/>
      <c r="QFQ40" s="223"/>
      <c r="QFR40" s="223"/>
      <c r="QFS40" s="223"/>
      <c r="QFT40" s="223"/>
      <c r="QFU40" s="223"/>
      <c r="QFV40" s="223"/>
      <c r="QFW40" s="223"/>
      <c r="QFX40" s="223"/>
      <c r="QFY40" s="223"/>
      <c r="QFZ40" s="223"/>
      <c r="QGA40" s="223"/>
      <c r="QGB40" s="223"/>
      <c r="QGC40" s="223"/>
      <c r="QGD40" s="223"/>
      <c r="QGE40" s="223"/>
      <c r="QGF40" s="223"/>
      <c r="QGG40" s="223"/>
      <c r="QGH40" s="223"/>
      <c r="QGI40" s="223"/>
      <c r="QGJ40" s="223"/>
      <c r="QGK40" s="223"/>
      <c r="QGL40" s="223"/>
      <c r="QGM40" s="223"/>
      <c r="QGN40" s="223"/>
      <c r="QGO40" s="223"/>
      <c r="QGP40" s="223"/>
      <c r="QGQ40" s="223"/>
      <c r="QGR40" s="223"/>
      <c r="QGS40" s="223"/>
      <c r="QGT40" s="223"/>
      <c r="QGU40" s="223"/>
      <c r="QGV40" s="223"/>
      <c r="QGW40" s="223"/>
      <c r="QGX40" s="223"/>
      <c r="QGY40" s="223"/>
      <c r="QGZ40" s="223"/>
      <c r="QHA40" s="223"/>
      <c r="QHB40" s="223"/>
      <c r="QHC40" s="223"/>
      <c r="QHD40" s="223"/>
      <c r="QHE40" s="223"/>
      <c r="QHF40" s="223"/>
      <c r="QHG40" s="223"/>
      <c r="QHH40" s="223"/>
      <c r="QHI40" s="223"/>
      <c r="QHJ40" s="223"/>
      <c r="QHK40" s="223"/>
      <c r="QHL40" s="223"/>
      <c r="QHM40" s="223"/>
      <c r="QHN40" s="223"/>
      <c r="QHO40" s="223"/>
      <c r="QHP40" s="223"/>
      <c r="QHQ40" s="223"/>
      <c r="QHR40" s="223"/>
      <c r="QHS40" s="223"/>
      <c r="QHT40" s="223"/>
      <c r="QHU40" s="223"/>
      <c r="QHV40" s="223"/>
      <c r="QHW40" s="223"/>
      <c r="QHX40" s="223"/>
      <c r="QHY40" s="223"/>
      <c r="QHZ40" s="223"/>
      <c r="QIA40" s="223"/>
      <c r="QIB40" s="223"/>
      <c r="QIC40" s="223"/>
      <c r="QID40" s="223"/>
      <c r="QIE40" s="223"/>
      <c r="QIF40" s="223"/>
      <c r="QIG40" s="223"/>
      <c r="QIH40" s="223"/>
      <c r="QII40" s="223"/>
      <c r="QIJ40" s="223"/>
      <c r="QIK40" s="223"/>
      <c r="QIL40" s="223"/>
      <c r="QIM40" s="223"/>
      <c r="QIN40" s="223"/>
      <c r="QIO40" s="223"/>
      <c r="QIP40" s="223"/>
      <c r="QIQ40" s="223"/>
      <c r="QIR40" s="223"/>
      <c r="QIS40" s="223"/>
      <c r="QIT40" s="223"/>
      <c r="QIU40" s="223"/>
      <c r="QIV40" s="223"/>
      <c r="QIW40" s="223"/>
      <c r="QIX40" s="223"/>
      <c r="QIY40" s="223"/>
      <c r="QIZ40" s="223"/>
      <c r="QJA40" s="223"/>
      <c r="QJB40" s="223"/>
      <c r="QJC40" s="223"/>
      <c r="QJD40" s="223"/>
      <c r="QJE40" s="223"/>
      <c r="QJF40" s="223"/>
      <c r="QJG40" s="223"/>
      <c r="QJH40" s="223"/>
      <c r="QJI40" s="223"/>
      <c r="QJJ40" s="223"/>
      <c r="QJK40" s="223"/>
      <c r="QJL40" s="223"/>
      <c r="QJM40" s="223"/>
      <c r="QJN40" s="223"/>
      <c r="QJO40" s="223"/>
      <c r="QJP40" s="223"/>
      <c r="QJQ40" s="223"/>
      <c r="QJR40" s="223"/>
      <c r="QJS40" s="223"/>
      <c r="QJT40" s="223"/>
      <c r="QJU40" s="223"/>
      <c r="QJV40" s="223"/>
      <c r="QJW40" s="223"/>
      <c r="QJX40" s="223"/>
      <c r="QJY40" s="223"/>
      <c r="QJZ40" s="223"/>
      <c r="QKA40" s="223"/>
      <c r="QKB40" s="223"/>
      <c r="QKC40" s="223"/>
      <c r="QKD40" s="223"/>
      <c r="QKE40" s="223"/>
      <c r="QKF40" s="223"/>
      <c r="QKG40" s="223"/>
      <c r="QKH40" s="223"/>
      <c r="QKI40" s="223"/>
      <c r="QKJ40" s="223"/>
      <c r="QKK40" s="223"/>
      <c r="QKL40" s="223"/>
      <c r="QKM40" s="223"/>
      <c r="QKN40" s="223"/>
      <c r="QKO40" s="223"/>
      <c r="QKP40" s="223"/>
      <c r="QKQ40" s="223"/>
      <c r="QKR40" s="223"/>
      <c r="QKS40" s="223"/>
      <c r="QKT40" s="223"/>
      <c r="QKU40" s="223"/>
      <c r="QKV40" s="223"/>
      <c r="QKW40" s="223"/>
      <c r="QKX40" s="223"/>
      <c r="QKY40" s="223"/>
      <c r="QKZ40" s="223"/>
      <c r="QLA40" s="223"/>
      <c r="QLB40" s="223"/>
      <c r="QLC40" s="223"/>
      <c r="QLD40" s="223"/>
      <c r="QLE40" s="223"/>
      <c r="QLF40" s="223"/>
      <c r="QLG40" s="223"/>
      <c r="QLH40" s="223"/>
      <c r="QLI40" s="223"/>
      <c r="QLJ40" s="223"/>
      <c r="QLK40" s="223"/>
      <c r="QLL40" s="223"/>
      <c r="QLM40" s="223"/>
      <c r="QLN40" s="223"/>
      <c r="QLO40" s="223"/>
      <c r="QLP40" s="223"/>
      <c r="QLQ40" s="223"/>
      <c r="QLR40" s="223"/>
      <c r="QLS40" s="223"/>
      <c r="QLT40" s="223"/>
      <c r="QLU40" s="223"/>
      <c r="QLV40" s="223"/>
      <c r="QLW40" s="223"/>
      <c r="QLX40" s="223"/>
      <c r="QLY40" s="223"/>
      <c r="QLZ40" s="223"/>
      <c r="QMA40" s="223"/>
      <c r="QMB40" s="223"/>
      <c r="QMC40" s="223"/>
      <c r="QMD40" s="223"/>
      <c r="QME40" s="223"/>
      <c r="QMF40" s="223"/>
      <c r="QMG40" s="223"/>
      <c r="QMH40" s="223"/>
      <c r="QMI40" s="223"/>
      <c r="QMJ40" s="223"/>
      <c r="QMK40" s="223"/>
      <c r="QML40" s="223"/>
      <c r="QMM40" s="223"/>
      <c r="QMN40" s="223"/>
      <c r="QMO40" s="223"/>
      <c r="QMP40" s="223"/>
      <c r="QMQ40" s="223"/>
      <c r="QMR40" s="223"/>
      <c r="QMS40" s="223"/>
      <c r="QMT40" s="223"/>
      <c r="QMU40" s="223"/>
      <c r="QMV40" s="223"/>
      <c r="QMW40" s="223"/>
      <c r="QMX40" s="223"/>
      <c r="QMY40" s="223"/>
      <c r="QMZ40" s="223"/>
      <c r="QNA40" s="223"/>
      <c r="QNB40" s="223"/>
      <c r="QNC40" s="223"/>
      <c r="QND40" s="223"/>
      <c r="QNE40" s="223"/>
      <c r="QNF40" s="223"/>
      <c r="QNG40" s="223"/>
      <c r="QNH40" s="223"/>
      <c r="QNI40" s="223"/>
      <c r="QNJ40" s="223"/>
      <c r="QNK40" s="223"/>
      <c r="QNL40" s="223"/>
      <c r="QNM40" s="223"/>
      <c r="QNN40" s="223"/>
      <c r="QNO40" s="223"/>
      <c r="QNP40" s="223"/>
      <c r="QNQ40" s="223"/>
      <c r="QNR40" s="223"/>
      <c r="QNS40" s="223"/>
      <c r="QNT40" s="223"/>
      <c r="QNU40" s="223"/>
      <c r="QNV40" s="223"/>
      <c r="QNW40" s="223"/>
      <c r="QNX40" s="223"/>
      <c r="QNY40" s="223"/>
      <c r="QNZ40" s="223"/>
      <c r="QOA40" s="223"/>
      <c r="QOB40" s="223"/>
      <c r="QOC40" s="223"/>
      <c r="QOD40" s="223"/>
      <c r="QOE40" s="223"/>
      <c r="QOF40" s="223"/>
      <c r="QOG40" s="223"/>
      <c r="QOH40" s="223"/>
      <c r="QOI40" s="223"/>
      <c r="QOJ40" s="223"/>
      <c r="QOK40" s="223"/>
      <c r="QOL40" s="223"/>
      <c r="QOM40" s="223"/>
      <c r="QON40" s="223"/>
      <c r="QOO40" s="223"/>
      <c r="QOP40" s="223"/>
      <c r="QOQ40" s="223"/>
      <c r="QOR40" s="223"/>
      <c r="QOS40" s="223"/>
      <c r="QOT40" s="223"/>
      <c r="QOU40" s="223"/>
      <c r="QOV40" s="223"/>
      <c r="QOW40" s="223"/>
      <c r="QOX40" s="223"/>
      <c r="QOY40" s="223"/>
      <c r="QOZ40" s="223"/>
      <c r="QPA40" s="223"/>
      <c r="QPB40" s="223"/>
      <c r="QPC40" s="223"/>
      <c r="QPD40" s="223"/>
      <c r="QPE40" s="223"/>
      <c r="QPF40" s="223"/>
      <c r="QPG40" s="223"/>
      <c r="QPH40" s="223"/>
      <c r="QPI40" s="223"/>
      <c r="QPJ40" s="223"/>
      <c r="QPK40" s="223"/>
      <c r="QPL40" s="223"/>
      <c r="QPM40" s="223"/>
      <c r="QPN40" s="223"/>
      <c r="QPO40" s="223"/>
      <c r="QPP40" s="223"/>
      <c r="QPQ40" s="223"/>
      <c r="QPR40" s="223"/>
      <c r="QPS40" s="223"/>
      <c r="QPT40" s="223"/>
      <c r="QPU40" s="223"/>
      <c r="QPV40" s="223"/>
      <c r="QPW40" s="223"/>
      <c r="QPX40" s="223"/>
      <c r="QPY40" s="223"/>
      <c r="QPZ40" s="223"/>
      <c r="QQA40" s="223"/>
      <c r="QQB40" s="223"/>
      <c r="QQC40" s="223"/>
      <c r="QQD40" s="223"/>
      <c r="QQE40" s="223"/>
      <c r="QQF40" s="223"/>
      <c r="QQG40" s="223"/>
      <c r="QQH40" s="223"/>
      <c r="QQI40" s="223"/>
      <c r="QQJ40" s="223"/>
      <c r="QQK40" s="223"/>
      <c r="QQL40" s="223"/>
      <c r="QQM40" s="223"/>
      <c r="QQN40" s="223"/>
      <c r="QQO40" s="223"/>
      <c r="QQP40" s="223"/>
      <c r="QQQ40" s="223"/>
      <c r="QQR40" s="223"/>
      <c r="QQS40" s="223"/>
      <c r="QQT40" s="223"/>
      <c r="QQU40" s="223"/>
      <c r="QQV40" s="223"/>
      <c r="QQW40" s="223"/>
      <c r="QQX40" s="223"/>
      <c r="QQY40" s="223"/>
      <c r="QQZ40" s="223"/>
      <c r="QRA40" s="223"/>
      <c r="QRB40" s="223"/>
      <c r="QRC40" s="223"/>
      <c r="QRD40" s="223"/>
      <c r="QRE40" s="223"/>
      <c r="QRF40" s="223"/>
      <c r="QRG40" s="223"/>
      <c r="QRH40" s="223"/>
      <c r="QRI40" s="223"/>
      <c r="QRJ40" s="223"/>
      <c r="QRK40" s="223"/>
      <c r="QRL40" s="223"/>
      <c r="QRM40" s="223"/>
      <c r="QRN40" s="223"/>
      <c r="QRO40" s="223"/>
      <c r="QRP40" s="223"/>
      <c r="QRQ40" s="223"/>
      <c r="QRR40" s="223"/>
      <c r="QRS40" s="223"/>
      <c r="QRT40" s="223"/>
      <c r="QRU40" s="223"/>
      <c r="QRV40" s="223"/>
      <c r="QRW40" s="223"/>
      <c r="QRX40" s="223"/>
      <c r="QRY40" s="223"/>
      <c r="QRZ40" s="223"/>
      <c r="QSA40" s="223"/>
      <c r="QSB40" s="223"/>
      <c r="QSC40" s="223"/>
      <c r="QSD40" s="223"/>
      <c r="QSE40" s="223"/>
      <c r="QSF40" s="223"/>
      <c r="QSG40" s="223"/>
      <c r="QSH40" s="223"/>
      <c r="QSI40" s="223"/>
      <c r="QSJ40" s="223"/>
      <c r="QSK40" s="223"/>
      <c r="QSL40" s="223"/>
      <c r="QSM40" s="223"/>
      <c r="QSN40" s="223"/>
      <c r="QSO40" s="223"/>
      <c r="QSP40" s="223"/>
      <c r="QSQ40" s="223"/>
      <c r="QSR40" s="223"/>
      <c r="QSS40" s="223"/>
      <c r="QST40" s="223"/>
      <c r="QSU40" s="223"/>
      <c r="QSV40" s="223"/>
      <c r="QSW40" s="223"/>
      <c r="QSX40" s="223"/>
      <c r="QSY40" s="223"/>
      <c r="QSZ40" s="223"/>
      <c r="QTA40" s="223"/>
      <c r="QTB40" s="223"/>
      <c r="QTC40" s="223"/>
      <c r="QTD40" s="223"/>
      <c r="QTE40" s="223"/>
      <c r="QTF40" s="223"/>
      <c r="QTG40" s="223"/>
      <c r="QTH40" s="223"/>
      <c r="QTI40" s="223"/>
      <c r="QTJ40" s="223"/>
      <c r="QTK40" s="223"/>
      <c r="QTL40" s="223"/>
      <c r="QTM40" s="223"/>
      <c r="QTN40" s="223"/>
      <c r="QTO40" s="223"/>
      <c r="QTP40" s="223"/>
      <c r="QTQ40" s="223"/>
      <c r="QTR40" s="223"/>
      <c r="QTS40" s="223"/>
      <c r="QTT40" s="223"/>
      <c r="QTU40" s="223"/>
      <c r="QTV40" s="223"/>
      <c r="QTW40" s="223"/>
      <c r="QTX40" s="223"/>
      <c r="QTY40" s="223"/>
      <c r="QTZ40" s="223"/>
      <c r="QUA40" s="223"/>
      <c r="QUB40" s="223"/>
      <c r="QUC40" s="223"/>
      <c r="QUD40" s="223"/>
      <c r="QUE40" s="223"/>
      <c r="QUF40" s="223"/>
      <c r="QUG40" s="223"/>
      <c r="QUH40" s="223"/>
      <c r="QUI40" s="223"/>
      <c r="QUJ40" s="223"/>
      <c r="QUK40" s="223"/>
      <c r="QUL40" s="223"/>
      <c r="QUM40" s="223"/>
      <c r="QUN40" s="223"/>
      <c r="QUO40" s="223"/>
      <c r="QUP40" s="223"/>
      <c r="QUQ40" s="223"/>
      <c r="QUR40" s="223"/>
      <c r="QUS40" s="223"/>
      <c r="QUT40" s="223"/>
      <c r="QUU40" s="223"/>
      <c r="QUV40" s="223"/>
      <c r="QUW40" s="223"/>
      <c r="QUX40" s="223"/>
      <c r="QUY40" s="223"/>
      <c r="QUZ40" s="223"/>
      <c r="QVA40" s="223"/>
      <c r="QVB40" s="223"/>
      <c r="QVC40" s="223"/>
      <c r="QVD40" s="223"/>
      <c r="QVE40" s="223"/>
      <c r="QVF40" s="223"/>
      <c r="QVG40" s="223"/>
      <c r="QVH40" s="223"/>
      <c r="QVI40" s="223"/>
      <c r="QVJ40" s="223"/>
      <c r="QVK40" s="223"/>
      <c r="QVL40" s="223"/>
      <c r="QVM40" s="223"/>
      <c r="QVN40" s="223"/>
      <c r="QVO40" s="223"/>
      <c r="QVP40" s="223"/>
      <c r="QVQ40" s="223"/>
      <c r="QVR40" s="223"/>
      <c r="QVS40" s="223"/>
      <c r="QVT40" s="223"/>
      <c r="QVU40" s="223"/>
      <c r="QVV40" s="223"/>
      <c r="QVW40" s="223"/>
      <c r="QVX40" s="223"/>
      <c r="QVY40" s="223"/>
      <c r="QVZ40" s="223"/>
      <c r="QWA40" s="223"/>
      <c r="QWB40" s="223"/>
      <c r="QWC40" s="223"/>
      <c r="QWD40" s="223"/>
      <c r="QWE40" s="223"/>
      <c r="QWF40" s="223"/>
      <c r="QWG40" s="223"/>
      <c r="QWH40" s="223"/>
      <c r="QWI40" s="223"/>
      <c r="QWJ40" s="223"/>
      <c r="QWK40" s="223"/>
      <c r="QWL40" s="223"/>
      <c r="QWM40" s="223"/>
      <c r="QWN40" s="223"/>
      <c r="QWO40" s="223"/>
      <c r="QWP40" s="223"/>
      <c r="QWQ40" s="223"/>
      <c r="QWR40" s="223"/>
      <c r="QWS40" s="223"/>
      <c r="QWT40" s="223"/>
      <c r="QWU40" s="223"/>
      <c r="QWV40" s="223"/>
      <c r="QWW40" s="223"/>
      <c r="QWX40" s="223"/>
      <c r="QWY40" s="223"/>
      <c r="QWZ40" s="223"/>
      <c r="QXA40" s="223"/>
      <c r="QXB40" s="223"/>
      <c r="QXC40" s="223"/>
      <c r="QXD40" s="223"/>
      <c r="QXE40" s="223"/>
      <c r="QXF40" s="223"/>
      <c r="QXG40" s="223"/>
      <c r="QXH40" s="223"/>
      <c r="QXI40" s="223"/>
      <c r="QXJ40" s="223"/>
      <c r="QXK40" s="223"/>
      <c r="QXL40" s="223"/>
      <c r="QXM40" s="223"/>
      <c r="QXN40" s="223"/>
      <c r="QXO40" s="223"/>
      <c r="QXP40" s="223"/>
      <c r="QXQ40" s="223"/>
      <c r="QXR40" s="223"/>
      <c r="QXS40" s="223"/>
      <c r="QXT40" s="223"/>
      <c r="QXU40" s="223"/>
      <c r="QXV40" s="223"/>
      <c r="QXW40" s="223"/>
      <c r="QXX40" s="223"/>
      <c r="QXY40" s="223"/>
      <c r="QXZ40" s="223"/>
      <c r="QYA40" s="223"/>
      <c r="QYB40" s="223"/>
      <c r="QYC40" s="223"/>
      <c r="QYD40" s="223"/>
      <c r="QYE40" s="223"/>
      <c r="QYF40" s="223"/>
      <c r="QYG40" s="223"/>
      <c r="QYH40" s="223"/>
      <c r="QYI40" s="223"/>
      <c r="QYJ40" s="223"/>
      <c r="QYK40" s="223"/>
      <c r="QYL40" s="223"/>
      <c r="QYM40" s="223"/>
      <c r="QYN40" s="223"/>
      <c r="QYO40" s="223"/>
      <c r="QYP40" s="223"/>
      <c r="QYQ40" s="223"/>
      <c r="QYR40" s="223"/>
      <c r="QYS40" s="223"/>
      <c r="QYT40" s="223"/>
      <c r="QYU40" s="223"/>
      <c r="QYV40" s="223"/>
      <c r="QYW40" s="223"/>
      <c r="QYX40" s="223"/>
      <c r="QYY40" s="223"/>
      <c r="QYZ40" s="223"/>
      <c r="QZA40" s="223"/>
      <c r="QZB40" s="223"/>
      <c r="QZC40" s="223"/>
      <c r="QZD40" s="223"/>
      <c r="QZE40" s="223"/>
      <c r="QZF40" s="223"/>
      <c r="QZG40" s="223"/>
      <c r="QZH40" s="223"/>
      <c r="QZI40" s="223"/>
      <c r="QZJ40" s="223"/>
      <c r="QZK40" s="223"/>
      <c r="QZL40" s="223"/>
      <c r="QZM40" s="223"/>
      <c r="QZN40" s="223"/>
      <c r="QZO40" s="223"/>
      <c r="QZP40" s="223"/>
      <c r="QZQ40" s="223"/>
      <c r="QZR40" s="223"/>
      <c r="QZS40" s="223"/>
      <c r="QZT40" s="223"/>
      <c r="QZU40" s="223"/>
      <c r="QZV40" s="223"/>
      <c r="QZW40" s="223"/>
      <c r="QZX40" s="223"/>
      <c r="QZY40" s="223"/>
      <c r="QZZ40" s="223"/>
      <c r="RAA40" s="223"/>
      <c r="RAB40" s="223"/>
      <c r="RAC40" s="223"/>
      <c r="RAD40" s="223"/>
      <c r="RAE40" s="223"/>
      <c r="RAF40" s="223"/>
      <c r="RAG40" s="223"/>
      <c r="RAH40" s="223"/>
      <c r="RAI40" s="223"/>
      <c r="RAJ40" s="223"/>
      <c r="RAK40" s="223"/>
      <c r="RAL40" s="223"/>
      <c r="RAM40" s="223"/>
      <c r="RAN40" s="223"/>
      <c r="RAO40" s="223"/>
      <c r="RAP40" s="223"/>
      <c r="RAQ40" s="223"/>
      <c r="RAR40" s="223"/>
      <c r="RAS40" s="223"/>
      <c r="RAT40" s="223"/>
      <c r="RAU40" s="223"/>
      <c r="RAV40" s="223"/>
      <c r="RAW40" s="223"/>
      <c r="RAX40" s="223"/>
      <c r="RAY40" s="223"/>
      <c r="RAZ40" s="223"/>
      <c r="RBA40" s="223"/>
      <c r="RBB40" s="223"/>
      <c r="RBC40" s="223"/>
      <c r="RBD40" s="223"/>
      <c r="RBE40" s="223"/>
      <c r="RBF40" s="223"/>
      <c r="RBG40" s="223"/>
      <c r="RBH40" s="223"/>
      <c r="RBI40" s="223"/>
      <c r="RBJ40" s="223"/>
      <c r="RBK40" s="223"/>
      <c r="RBL40" s="223"/>
      <c r="RBM40" s="223"/>
      <c r="RBN40" s="223"/>
      <c r="RBO40" s="223"/>
      <c r="RBP40" s="223"/>
      <c r="RBQ40" s="223"/>
      <c r="RBR40" s="223"/>
      <c r="RBS40" s="223"/>
      <c r="RBT40" s="223"/>
      <c r="RBU40" s="223"/>
      <c r="RBV40" s="223"/>
      <c r="RBW40" s="223"/>
      <c r="RBX40" s="223"/>
      <c r="RBY40" s="223"/>
      <c r="RBZ40" s="223"/>
      <c r="RCA40" s="223"/>
      <c r="RCB40" s="223"/>
      <c r="RCC40" s="223"/>
      <c r="RCD40" s="223"/>
      <c r="RCE40" s="223"/>
      <c r="RCF40" s="223"/>
      <c r="RCG40" s="223"/>
      <c r="RCH40" s="223"/>
      <c r="RCI40" s="223"/>
      <c r="RCJ40" s="223"/>
      <c r="RCK40" s="223"/>
      <c r="RCL40" s="223"/>
      <c r="RCM40" s="223"/>
      <c r="RCN40" s="223"/>
      <c r="RCO40" s="223"/>
      <c r="RCP40" s="223"/>
      <c r="RCQ40" s="223"/>
      <c r="RCR40" s="223"/>
      <c r="RCS40" s="223"/>
      <c r="RCT40" s="223"/>
      <c r="RCU40" s="223"/>
      <c r="RCV40" s="223"/>
      <c r="RCW40" s="223"/>
      <c r="RCX40" s="223"/>
      <c r="RCY40" s="223"/>
      <c r="RCZ40" s="223"/>
      <c r="RDA40" s="223"/>
      <c r="RDB40" s="223"/>
      <c r="RDC40" s="223"/>
      <c r="RDD40" s="223"/>
      <c r="RDE40" s="223"/>
      <c r="RDF40" s="223"/>
      <c r="RDG40" s="223"/>
      <c r="RDH40" s="223"/>
      <c r="RDI40" s="223"/>
      <c r="RDJ40" s="223"/>
      <c r="RDK40" s="223"/>
      <c r="RDL40" s="223"/>
      <c r="RDM40" s="223"/>
      <c r="RDN40" s="223"/>
      <c r="RDO40" s="223"/>
      <c r="RDP40" s="223"/>
      <c r="RDQ40" s="223"/>
      <c r="RDR40" s="223"/>
      <c r="RDS40" s="223"/>
      <c r="RDT40" s="223"/>
      <c r="RDU40" s="223"/>
      <c r="RDV40" s="223"/>
      <c r="RDW40" s="223"/>
      <c r="RDX40" s="223"/>
      <c r="RDY40" s="223"/>
      <c r="RDZ40" s="223"/>
      <c r="REA40" s="223"/>
      <c r="REB40" s="223"/>
      <c r="REC40" s="223"/>
      <c r="RED40" s="223"/>
      <c r="REE40" s="223"/>
      <c r="REF40" s="223"/>
      <c r="REG40" s="223"/>
      <c r="REH40" s="223"/>
      <c r="REI40" s="223"/>
      <c r="REJ40" s="223"/>
      <c r="REK40" s="223"/>
      <c r="REL40" s="223"/>
      <c r="REM40" s="223"/>
      <c r="REN40" s="223"/>
      <c r="REO40" s="223"/>
      <c r="REP40" s="223"/>
      <c r="REQ40" s="223"/>
      <c r="RER40" s="223"/>
      <c r="RES40" s="223"/>
      <c r="RET40" s="223"/>
      <c r="REU40" s="223"/>
      <c r="REV40" s="223"/>
      <c r="REW40" s="223"/>
      <c r="REX40" s="223"/>
      <c r="REY40" s="223"/>
      <c r="REZ40" s="223"/>
      <c r="RFA40" s="223"/>
      <c r="RFB40" s="223"/>
      <c r="RFC40" s="223"/>
      <c r="RFD40" s="223"/>
      <c r="RFE40" s="223"/>
      <c r="RFF40" s="223"/>
      <c r="RFG40" s="223"/>
      <c r="RFH40" s="223"/>
      <c r="RFI40" s="223"/>
      <c r="RFJ40" s="223"/>
      <c r="RFK40" s="223"/>
      <c r="RFL40" s="223"/>
      <c r="RFM40" s="223"/>
      <c r="RFN40" s="223"/>
      <c r="RFO40" s="223"/>
      <c r="RFP40" s="223"/>
      <c r="RFQ40" s="223"/>
      <c r="RFR40" s="223"/>
      <c r="RFS40" s="223"/>
      <c r="RFT40" s="223"/>
      <c r="RFU40" s="223"/>
      <c r="RFV40" s="223"/>
      <c r="RFW40" s="223"/>
      <c r="RFX40" s="223"/>
      <c r="RFY40" s="223"/>
      <c r="RFZ40" s="223"/>
      <c r="RGA40" s="223"/>
      <c r="RGB40" s="223"/>
      <c r="RGC40" s="223"/>
      <c r="RGD40" s="223"/>
      <c r="RGE40" s="223"/>
      <c r="RGF40" s="223"/>
      <c r="RGG40" s="223"/>
      <c r="RGH40" s="223"/>
      <c r="RGI40" s="223"/>
      <c r="RGJ40" s="223"/>
      <c r="RGK40" s="223"/>
      <c r="RGL40" s="223"/>
      <c r="RGM40" s="223"/>
      <c r="RGN40" s="223"/>
      <c r="RGO40" s="223"/>
      <c r="RGP40" s="223"/>
      <c r="RGQ40" s="223"/>
      <c r="RGR40" s="223"/>
      <c r="RGS40" s="223"/>
      <c r="RGT40" s="223"/>
      <c r="RGU40" s="223"/>
      <c r="RGV40" s="223"/>
      <c r="RGW40" s="223"/>
      <c r="RGX40" s="223"/>
      <c r="RGY40" s="223"/>
      <c r="RGZ40" s="223"/>
      <c r="RHA40" s="223"/>
      <c r="RHB40" s="223"/>
      <c r="RHC40" s="223"/>
      <c r="RHD40" s="223"/>
      <c r="RHE40" s="223"/>
      <c r="RHF40" s="223"/>
      <c r="RHG40" s="223"/>
      <c r="RHH40" s="223"/>
      <c r="RHI40" s="223"/>
      <c r="RHJ40" s="223"/>
      <c r="RHK40" s="223"/>
      <c r="RHL40" s="223"/>
      <c r="RHM40" s="223"/>
      <c r="RHN40" s="223"/>
      <c r="RHO40" s="223"/>
      <c r="RHP40" s="223"/>
      <c r="RHQ40" s="223"/>
      <c r="RHR40" s="223"/>
      <c r="RHS40" s="223"/>
      <c r="RHT40" s="223"/>
      <c r="RHU40" s="223"/>
      <c r="RHV40" s="223"/>
      <c r="RHW40" s="223"/>
      <c r="RHX40" s="223"/>
      <c r="RHY40" s="223"/>
      <c r="RHZ40" s="223"/>
      <c r="RIA40" s="223"/>
      <c r="RIB40" s="223"/>
      <c r="RIC40" s="223"/>
      <c r="RID40" s="223"/>
      <c r="RIE40" s="223"/>
      <c r="RIF40" s="223"/>
      <c r="RIG40" s="223"/>
      <c r="RIH40" s="223"/>
      <c r="RII40" s="223"/>
      <c r="RIJ40" s="223"/>
      <c r="RIK40" s="223"/>
      <c r="RIL40" s="223"/>
      <c r="RIM40" s="223"/>
      <c r="RIN40" s="223"/>
      <c r="RIO40" s="223"/>
      <c r="RIP40" s="223"/>
      <c r="RIQ40" s="223"/>
      <c r="RIR40" s="223"/>
      <c r="RIS40" s="223"/>
      <c r="RIT40" s="223"/>
      <c r="RIU40" s="223"/>
      <c r="RIV40" s="223"/>
      <c r="RIW40" s="223"/>
      <c r="RIX40" s="223"/>
      <c r="RIY40" s="223"/>
      <c r="RIZ40" s="223"/>
      <c r="RJA40" s="223"/>
      <c r="RJB40" s="223"/>
      <c r="RJC40" s="223"/>
      <c r="RJD40" s="223"/>
      <c r="RJE40" s="223"/>
      <c r="RJF40" s="223"/>
      <c r="RJG40" s="223"/>
      <c r="RJH40" s="223"/>
      <c r="RJI40" s="223"/>
      <c r="RJJ40" s="223"/>
      <c r="RJK40" s="223"/>
      <c r="RJL40" s="223"/>
      <c r="RJM40" s="223"/>
      <c r="RJN40" s="223"/>
      <c r="RJO40" s="223"/>
      <c r="RJP40" s="223"/>
      <c r="RJQ40" s="223"/>
      <c r="RJR40" s="223"/>
      <c r="RJS40" s="223"/>
      <c r="RJT40" s="223"/>
      <c r="RJU40" s="223"/>
      <c r="RJV40" s="223"/>
      <c r="RJW40" s="223"/>
      <c r="RJX40" s="223"/>
      <c r="RJY40" s="223"/>
      <c r="RJZ40" s="223"/>
      <c r="RKA40" s="223"/>
      <c r="RKB40" s="223"/>
      <c r="RKC40" s="223"/>
      <c r="RKD40" s="223"/>
      <c r="RKE40" s="223"/>
      <c r="RKF40" s="223"/>
      <c r="RKG40" s="223"/>
      <c r="RKH40" s="223"/>
      <c r="RKI40" s="223"/>
      <c r="RKJ40" s="223"/>
      <c r="RKK40" s="223"/>
      <c r="RKL40" s="223"/>
      <c r="RKM40" s="223"/>
      <c r="RKN40" s="223"/>
      <c r="RKO40" s="223"/>
      <c r="RKP40" s="223"/>
      <c r="RKQ40" s="223"/>
      <c r="RKR40" s="223"/>
      <c r="RKS40" s="223"/>
      <c r="RKT40" s="223"/>
      <c r="RKU40" s="223"/>
      <c r="RKV40" s="223"/>
      <c r="RKW40" s="223"/>
      <c r="RKX40" s="223"/>
      <c r="RKY40" s="223"/>
      <c r="RKZ40" s="223"/>
      <c r="RLA40" s="223"/>
      <c r="RLB40" s="223"/>
      <c r="RLC40" s="223"/>
      <c r="RLD40" s="223"/>
      <c r="RLE40" s="223"/>
      <c r="RLF40" s="223"/>
      <c r="RLG40" s="223"/>
      <c r="RLH40" s="223"/>
      <c r="RLI40" s="223"/>
      <c r="RLJ40" s="223"/>
      <c r="RLK40" s="223"/>
      <c r="RLL40" s="223"/>
      <c r="RLM40" s="223"/>
      <c r="RLN40" s="223"/>
      <c r="RLO40" s="223"/>
      <c r="RLP40" s="223"/>
      <c r="RLQ40" s="223"/>
      <c r="RLR40" s="223"/>
      <c r="RLS40" s="223"/>
      <c r="RLT40" s="223"/>
      <c r="RLU40" s="223"/>
      <c r="RLV40" s="223"/>
      <c r="RLW40" s="223"/>
      <c r="RLX40" s="223"/>
      <c r="RLY40" s="223"/>
      <c r="RLZ40" s="223"/>
      <c r="RMA40" s="223"/>
      <c r="RMB40" s="223"/>
      <c r="RMC40" s="223"/>
      <c r="RMD40" s="223"/>
      <c r="RME40" s="223"/>
      <c r="RMF40" s="223"/>
      <c r="RMG40" s="223"/>
      <c r="RMH40" s="223"/>
      <c r="RMI40" s="223"/>
      <c r="RMJ40" s="223"/>
      <c r="RMK40" s="223"/>
      <c r="RML40" s="223"/>
      <c r="RMM40" s="223"/>
      <c r="RMN40" s="223"/>
      <c r="RMO40" s="223"/>
      <c r="RMP40" s="223"/>
      <c r="RMQ40" s="223"/>
      <c r="RMR40" s="223"/>
      <c r="RMS40" s="223"/>
      <c r="RMT40" s="223"/>
      <c r="RMU40" s="223"/>
      <c r="RMV40" s="223"/>
      <c r="RMW40" s="223"/>
      <c r="RMX40" s="223"/>
      <c r="RMY40" s="223"/>
      <c r="RMZ40" s="223"/>
      <c r="RNA40" s="223"/>
      <c r="RNB40" s="223"/>
      <c r="RNC40" s="223"/>
      <c r="RND40" s="223"/>
      <c r="RNE40" s="223"/>
      <c r="RNF40" s="223"/>
      <c r="RNG40" s="223"/>
      <c r="RNH40" s="223"/>
      <c r="RNI40" s="223"/>
      <c r="RNJ40" s="223"/>
      <c r="RNK40" s="223"/>
      <c r="RNL40" s="223"/>
      <c r="RNM40" s="223"/>
      <c r="RNN40" s="223"/>
      <c r="RNO40" s="223"/>
      <c r="RNP40" s="223"/>
      <c r="RNQ40" s="223"/>
      <c r="RNR40" s="223"/>
      <c r="RNS40" s="223"/>
      <c r="RNT40" s="223"/>
      <c r="RNU40" s="223"/>
      <c r="RNV40" s="223"/>
      <c r="RNW40" s="223"/>
      <c r="RNX40" s="223"/>
      <c r="RNY40" s="223"/>
      <c r="RNZ40" s="223"/>
      <c r="ROA40" s="223"/>
      <c r="ROB40" s="223"/>
      <c r="ROC40" s="223"/>
      <c r="ROD40" s="223"/>
      <c r="ROE40" s="223"/>
      <c r="ROF40" s="223"/>
      <c r="ROG40" s="223"/>
      <c r="ROH40" s="223"/>
      <c r="ROI40" s="223"/>
      <c r="ROJ40" s="223"/>
      <c r="ROK40" s="223"/>
      <c r="ROL40" s="223"/>
      <c r="ROM40" s="223"/>
      <c r="RON40" s="223"/>
      <c r="ROO40" s="223"/>
      <c r="ROP40" s="223"/>
      <c r="ROQ40" s="223"/>
      <c r="ROR40" s="223"/>
      <c r="ROS40" s="223"/>
      <c r="ROT40" s="223"/>
      <c r="ROU40" s="223"/>
      <c r="ROV40" s="223"/>
      <c r="ROW40" s="223"/>
      <c r="ROX40" s="223"/>
      <c r="ROY40" s="223"/>
      <c r="ROZ40" s="223"/>
      <c r="RPA40" s="223"/>
      <c r="RPB40" s="223"/>
      <c r="RPC40" s="223"/>
      <c r="RPD40" s="223"/>
      <c r="RPE40" s="223"/>
      <c r="RPF40" s="223"/>
      <c r="RPG40" s="223"/>
      <c r="RPH40" s="223"/>
      <c r="RPI40" s="223"/>
      <c r="RPJ40" s="223"/>
      <c r="RPK40" s="223"/>
      <c r="RPL40" s="223"/>
      <c r="RPM40" s="223"/>
      <c r="RPN40" s="223"/>
      <c r="RPO40" s="223"/>
      <c r="RPP40" s="223"/>
      <c r="RPQ40" s="223"/>
      <c r="RPR40" s="223"/>
      <c r="RPS40" s="223"/>
      <c r="RPT40" s="223"/>
      <c r="RPU40" s="223"/>
      <c r="RPV40" s="223"/>
      <c r="RPW40" s="223"/>
      <c r="RPX40" s="223"/>
      <c r="RPY40" s="223"/>
      <c r="RPZ40" s="223"/>
      <c r="RQA40" s="223"/>
      <c r="RQB40" s="223"/>
      <c r="RQC40" s="223"/>
      <c r="RQD40" s="223"/>
      <c r="RQE40" s="223"/>
      <c r="RQF40" s="223"/>
      <c r="RQG40" s="223"/>
      <c r="RQH40" s="223"/>
      <c r="RQI40" s="223"/>
      <c r="RQJ40" s="223"/>
      <c r="RQK40" s="223"/>
      <c r="RQL40" s="223"/>
      <c r="RQM40" s="223"/>
      <c r="RQN40" s="223"/>
      <c r="RQO40" s="223"/>
      <c r="RQP40" s="223"/>
      <c r="RQQ40" s="223"/>
      <c r="RQR40" s="223"/>
      <c r="RQS40" s="223"/>
      <c r="RQT40" s="223"/>
      <c r="RQU40" s="223"/>
      <c r="RQV40" s="223"/>
      <c r="RQW40" s="223"/>
      <c r="RQX40" s="223"/>
      <c r="RQY40" s="223"/>
      <c r="RQZ40" s="223"/>
      <c r="RRA40" s="223"/>
      <c r="RRB40" s="223"/>
      <c r="RRC40" s="223"/>
      <c r="RRD40" s="223"/>
      <c r="RRE40" s="223"/>
      <c r="RRF40" s="223"/>
      <c r="RRG40" s="223"/>
      <c r="RRH40" s="223"/>
      <c r="RRI40" s="223"/>
      <c r="RRJ40" s="223"/>
      <c r="RRK40" s="223"/>
      <c r="RRL40" s="223"/>
      <c r="RRM40" s="223"/>
      <c r="RRN40" s="223"/>
      <c r="RRO40" s="223"/>
      <c r="RRP40" s="223"/>
      <c r="RRQ40" s="223"/>
      <c r="RRR40" s="223"/>
      <c r="RRS40" s="223"/>
      <c r="RRT40" s="223"/>
      <c r="RRU40" s="223"/>
      <c r="RRV40" s="223"/>
      <c r="RRW40" s="223"/>
      <c r="RRX40" s="223"/>
      <c r="RRY40" s="223"/>
      <c r="RRZ40" s="223"/>
      <c r="RSA40" s="223"/>
      <c r="RSB40" s="223"/>
      <c r="RSC40" s="223"/>
      <c r="RSD40" s="223"/>
      <c r="RSE40" s="223"/>
      <c r="RSF40" s="223"/>
      <c r="RSG40" s="223"/>
      <c r="RSH40" s="223"/>
      <c r="RSI40" s="223"/>
      <c r="RSJ40" s="223"/>
      <c r="RSK40" s="223"/>
      <c r="RSL40" s="223"/>
      <c r="RSM40" s="223"/>
      <c r="RSN40" s="223"/>
      <c r="RSO40" s="223"/>
      <c r="RSP40" s="223"/>
      <c r="RSQ40" s="223"/>
      <c r="RSR40" s="223"/>
      <c r="RSS40" s="223"/>
      <c r="RST40" s="223"/>
      <c r="RSU40" s="223"/>
      <c r="RSV40" s="223"/>
      <c r="RSW40" s="223"/>
      <c r="RSX40" s="223"/>
      <c r="RSY40" s="223"/>
      <c r="RSZ40" s="223"/>
      <c r="RTA40" s="223"/>
      <c r="RTB40" s="223"/>
      <c r="RTC40" s="223"/>
      <c r="RTD40" s="223"/>
      <c r="RTE40" s="223"/>
      <c r="RTF40" s="223"/>
      <c r="RTG40" s="223"/>
      <c r="RTH40" s="223"/>
      <c r="RTI40" s="223"/>
      <c r="RTJ40" s="223"/>
      <c r="RTK40" s="223"/>
      <c r="RTL40" s="223"/>
      <c r="RTM40" s="223"/>
      <c r="RTN40" s="223"/>
      <c r="RTO40" s="223"/>
      <c r="RTP40" s="223"/>
      <c r="RTQ40" s="223"/>
      <c r="RTR40" s="223"/>
      <c r="RTS40" s="223"/>
      <c r="RTT40" s="223"/>
      <c r="RTU40" s="223"/>
      <c r="RTV40" s="223"/>
      <c r="RTW40" s="223"/>
      <c r="RTX40" s="223"/>
      <c r="RTY40" s="223"/>
      <c r="RTZ40" s="223"/>
      <c r="RUA40" s="223"/>
      <c r="RUB40" s="223"/>
      <c r="RUC40" s="223"/>
      <c r="RUD40" s="223"/>
      <c r="RUE40" s="223"/>
      <c r="RUF40" s="223"/>
      <c r="RUG40" s="223"/>
      <c r="RUH40" s="223"/>
      <c r="RUI40" s="223"/>
      <c r="RUJ40" s="223"/>
      <c r="RUK40" s="223"/>
      <c r="RUL40" s="223"/>
      <c r="RUM40" s="223"/>
      <c r="RUN40" s="223"/>
      <c r="RUO40" s="223"/>
      <c r="RUP40" s="223"/>
      <c r="RUQ40" s="223"/>
      <c r="RUR40" s="223"/>
      <c r="RUS40" s="223"/>
      <c r="RUT40" s="223"/>
      <c r="RUU40" s="223"/>
      <c r="RUV40" s="223"/>
      <c r="RUW40" s="223"/>
      <c r="RUX40" s="223"/>
      <c r="RUY40" s="223"/>
      <c r="RUZ40" s="223"/>
      <c r="RVA40" s="223"/>
      <c r="RVB40" s="223"/>
      <c r="RVC40" s="223"/>
      <c r="RVD40" s="223"/>
      <c r="RVE40" s="223"/>
      <c r="RVF40" s="223"/>
      <c r="RVG40" s="223"/>
      <c r="RVH40" s="223"/>
      <c r="RVI40" s="223"/>
      <c r="RVJ40" s="223"/>
      <c r="RVK40" s="223"/>
      <c r="RVL40" s="223"/>
      <c r="RVM40" s="223"/>
      <c r="RVN40" s="223"/>
      <c r="RVO40" s="223"/>
      <c r="RVP40" s="223"/>
      <c r="RVQ40" s="223"/>
      <c r="RVR40" s="223"/>
      <c r="RVS40" s="223"/>
      <c r="RVT40" s="223"/>
      <c r="RVU40" s="223"/>
      <c r="RVV40" s="223"/>
      <c r="RVW40" s="223"/>
      <c r="RVX40" s="223"/>
      <c r="RVY40" s="223"/>
      <c r="RVZ40" s="223"/>
      <c r="RWA40" s="223"/>
      <c r="RWB40" s="223"/>
      <c r="RWC40" s="223"/>
      <c r="RWD40" s="223"/>
      <c r="RWE40" s="223"/>
      <c r="RWF40" s="223"/>
      <c r="RWG40" s="223"/>
      <c r="RWH40" s="223"/>
      <c r="RWI40" s="223"/>
      <c r="RWJ40" s="223"/>
      <c r="RWK40" s="223"/>
      <c r="RWL40" s="223"/>
      <c r="RWM40" s="223"/>
      <c r="RWN40" s="223"/>
      <c r="RWO40" s="223"/>
      <c r="RWP40" s="223"/>
      <c r="RWQ40" s="223"/>
      <c r="RWR40" s="223"/>
      <c r="RWS40" s="223"/>
      <c r="RWT40" s="223"/>
      <c r="RWU40" s="223"/>
      <c r="RWV40" s="223"/>
      <c r="RWW40" s="223"/>
      <c r="RWX40" s="223"/>
      <c r="RWY40" s="223"/>
      <c r="RWZ40" s="223"/>
      <c r="RXA40" s="223"/>
      <c r="RXB40" s="223"/>
      <c r="RXC40" s="223"/>
      <c r="RXD40" s="223"/>
      <c r="RXE40" s="223"/>
      <c r="RXF40" s="223"/>
      <c r="RXG40" s="223"/>
      <c r="RXH40" s="223"/>
      <c r="RXI40" s="223"/>
      <c r="RXJ40" s="223"/>
      <c r="RXK40" s="223"/>
      <c r="RXL40" s="223"/>
      <c r="RXM40" s="223"/>
      <c r="RXN40" s="223"/>
      <c r="RXO40" s="223"/>
      <c r="RXP40" s="223"/>
      <c r="RXQ40" s="223"/>
      <c r="RXR40" s="223"/>
      <c r="RXS40" s="223"/>
      <c r="RXT40" s="223"/>
      <c r="RXU40" s="223"/>
      <c r="RXV40" s="223"/>
      <c r="RXW40" s="223"/>
      <c r="RXX40" s="223"/>
      <c r="RXY40" s="223"/>
      <c r="RXZ40" s="223"/>
      <c r="RYA40" s="223"/>
      <c r="RYB40" s="223"/>
      <c r="RYC40" s="223"/>
      <c r="RYD40" s="223"/>
      <c r="RYE40" s="223"/>
      <c r="RYF40" s="223"/>
      <c r="RYG40" s="223"/>
      <c r="RYH40" s="223"/>
      <c r="RYI40" s="223"/>
      <c r="RYJ40" s="223"/>
      <c r="RYK40" s="223"/>
      <c r="RYL40" s="223"/>
      <c r="RYM40" s="223"/>
      <c r="RYN40" s="223"/>
      <c r="RYO40" s="223"/>
      <c r="RYP40" s="223"/>
      <c r="RYQ40" s="223"/>
      <c r="RYR40" s="223"/>
      <c r="RYS40" s="223"/>
      <c r="RYT40" s="223"/>
      <c r="RYU40" s="223"/>
      <c r="RYV40" s="223"/>
      <c r="RYW40" s="223"/>
      <c r="RYX40" s="223"/>
      <c r="RYY40" s="223"/>
      <c r="RYZ40" s="223"/>
      <c r="RZA40" s="223"/>
      <c r="RZB40" s="223"/>
      <c r="RZC40" s="223"/>
      <c r="RZD40" s="223"/>
      <c r="RZE40" s="223"/>
      <c r="RZF40" s="223"/>
      <c r="RZG40" s="223"/>
      <c r="RZH40" s="223"/>
      <c r="RZI40" s="223"/>
      <c r="RZJ40" s="223"/>
      <c r="RZK40" s="223"/>
      <c r="RZL40" s="223"/>
      <c r="RZM40" s="223"/>
      <c r="RZN40" s="223"/>
      <c r="RZO40" s="223"/>
      <c r="RZP40" s="223"/>
      <c r="RZQ40" s="223"/>
      <c r="RZR40" s="223"/>
      <c r="RZS40" s="223"/>
      <c r="RZT40" s="223"/>
      <c r="RZU40" s="223"/>
      <c r="RZV40" s="223"/>
      <c r="RZW40" s="223"/>
      <c r="RZX40" s="223"/>
      <c r="RZY40" s="223"/>
      <c r="RZZ40" s="223"/>
      <c r="SAA40" s="223"/>
      <c r="SAB40" s="223"/>
      <c r="SAC40" s="223"/>
      <c r="SAD40" s="223"/>
      <c r="SAE40" s="223"/>
      <c r="SAF40" s="223"/>
      <c r="SAG40" s="223"/>
      <c r="SAH40" s="223"/>
      <c r="SAI40" s="223"/>
      <c r="SAJ40" s="223"/>
      <c r="SAK40" s="223"/>
      <c r="SAL40" s="223"/>
      <c r="SAM40" s="223"/>
      <c r="SAN40" s="223"/>
      <c r="SAO40" s="223"/>
      <c r="SAP40" s="223"/>
      <c r="SAQ40" s="223"/>
      <c r="SAR40" s="223"/>
      <c r="SAS40" s="223"/>
      <c r="SAT40" s="223"/>
      <c r="SAU40" s="223"/>
      <c r="SAV40" s="223"/>
      <c r="SAW40" s="223"/>
      <c r="SAX40" s="223"/>
      <c r="SAY40" s="223"/>
      <c r="SAZ40" s="223"/>
      <c r="SBA40" s="223"/>
      <c r="SBB40" s="223"/>
      <c r="SBC40" s="223"/>
      <c r="SBD40" s="223"/>
      <c r="SBE40" s="223"/>
      <c r="SBF40" s="223"/>
      <c r="SBG40" s="223"/>
      <c r="SBH40" s="223"/>
      <c r="SBI40" s="223"/>
      <c r="SBJ40" s="223"/>
      <c r="SBK40" s="223"/>
      <c r="SBL40" s="223"/>
      <c r="SBM40" s="223"/>
      <c r="SBN40" s="223"/>
      <c r="SBO40" s="223"/>
      <c r="SBP40" s="223"/>
      <c r="SBQ40" s="223"/>
      <c r="SBR40" s="223"/>
      <c r="SBS40" s="223"/>
      <c r="SBT40" s="223"/>
      <c r="SBU40" s="223"/>
      <c r="SBV40" s="223"/>
      <c r="SBW40" s="223"/>
      <c r="SBX40" s="223"/>
      <c r="SBY40" s="223"/>
      <c r="SBZ40" s="223"/>
      <c r="SCA40" s="223"/>
      <c r="SCB40" s="223"/>
      <c r="SCC40" s="223"/>
      <c r="SCD40" s="223"/>
      <c r="SCE40" s="223"/>
      <c r="SCF40" s="223"/>
      <c r="SCG40" s="223"/>
      <c r="SCH40" s="223"/>
      <c r="SCI40" s="223"/>
      <c r="SCJ40" s="223"/>
      <c r="SCK40" s="223"/>
      <c r="SCL40" s="223"/>
      <c r="SCM40" s="223"/>
      <c r="SCN40" s="223"/>
      <c r="SCO40" s="223"/>
      <c r="SCP40" s="223"/>
      <c r="SCQ40" s="223"/>
      <c r="SCR40" s="223"/>
      <c r="SCS40" s="223"/>
      <c r="SCT40" s="223"/>
      <c r="SCU40" s="223"/>
      <c r="SCV40" s="223"/>
      <c r="SCW40" s="223"/>
      <c r="SCX40" s="223"/>
      <c r="SCY40" s="223"/>
      <c r="SCZ40" s="223"/>
      <c r="SDA40" s="223"/>
      <c r="SDB40" s="223"/>
      <c r="SDC40" s="223"/>
      <c r="SDD40" s="223"/>
      <c r="SDE40" s="223"/>
      <c r="SDF40" s="223"/>
      <c r="SDG40" s="223"/>
      <c r="SDH40" s="223"/>
      <c r="SDI40" s="223"/>
      <c r="SDJ40" s="223"/>
      <c r="SDK40" s="223"/>
      <c r="SDL40" s="223"/>
      <c r="SDM40" s="223"/>
      <c r="SDN40" s="223"/>
      <c r="SDO40" s="223"/>
      <c r="SDP40" s="223"/>
      <c r="SDQ40" s="223"/>
      <c r="SDR40" s="223"/>
      <c r="SDS40" s="223"/>
      <c r="SDT40" s="223"/>
      <c r="SDU40" s="223"/>
      <c r="SDV40" s="223"/>
      <c r="SDW40" s="223"/>
      <c r="SDX40" s="223"/>
      <c r="SDY40" s="223"/>
      <c r="SDZ40" s="223"/>
      <c r="SEA40" s="223"/>
      <c r="SEB40" s="223"/>
      <c r="SEC40" s="223"/>
      <c r="SED40" s="223"/>
      <c r="SEE40" s="223"/>
      <c r="SEF40" s="223"/>
      <c r="SEG40" s="223"/>
      <c r="SEH40" s="223"/>
      <c r="SEI40" s="223"/>
      <c r="SEJ40" s="223"/>
      <c r="SEK40" s="223"/>
      <c r="SEL40" s="223"/>
      <c r="SEM40" s="223"/>
      <c r="SEN40" s="223"/>
      <c r="SEO40" s="223"/>
      <c r="SEP40" s="223"/>
      <c r="SEQ40" s="223"/>
      <c r="SER40" s="223"/>
      <c r="SES40" s="223"/>
      <c r="SET40" s="223"/>
      <c r="SEU40" s="223"/>
      <c r="SEV40" s="223"/>
      <c r="SEW40" s="223"/>
      <c r="SEX40" s="223"/>
      <c r="SEY40" s="223"/>
      <c r="SEZ40" s="223"/>
      <c r="SFA40" s="223"/>
      <c r="SFB40" s="223"/>
      <c r="SFC40" s="223"/>
      <c r="SFD40" s="223"/>
      <c r="SFE40" s="223"/>
      <c r="SFF40" s="223"/>
      <c r="SFG40" s="223"/>
      <c r="SFH40" s="223"/>
      <c r="SFI40" s="223"/>
      <c r="SFJ40" s="223"/>
      <c r="SFK40" s="223"/>
      <c r="SFL40" s="223"/>
      <c r="SFM40" s="223"/>
      <c r="SFN40" s="223"/>
      <c r="SFO40" s="223"/>
      <c r="SFP40" s="223"/>
      <c r="SFQ40" s="223"/>
      <c r="SFR40" s="223"/>
      <c r="SFS40" s="223"/>
      <c r="SFT40" s="223"/>
      <c r="SFU40" s="223"/>
      <c r="SFV40" s="223"/>
      <c r="SFW40" s="223"/>
      <c r="SFX40" s="223"/>
      <c r="SFY40" s="223"/>
      <c r="SFZ40" s="223"/>
      <c r="SGA40" s="223"/>
      <c r="SGB40" s="223"/>
      <c r="SGC40" s="223"/>
      <c r="SGD40" s="223"/>
      <c r="SGE40" s="223"/>
      <c r="SGF40" s="223"/>
      <c r="SGG40" s="223"/>
      <c r="SGH40" s="223"/>
      <c r="SGI40" s="223"/>
      <c r="SGJ40" s="223"/>
      <c r="SGK40" s="223"/>
      <c r="SGL40" s="223"/>
      <c r="SGM40" s="223"/>
      <c r="SGN40" s="223"/>
      <c r="SGO40" s="223"/>
      <c r="SGP40" s="223"/>
      <c r="SGQ40" s="223"/>
      <c r="SGR40" s="223"/>
      <c r="SGS40" s="223"/>
      <c r="SGT40" s="223"/>
      <c r="SGU40" s="223"/>
      <c r="SGV40" s="223"/>
      <c r="SGW40" s="223"/>
      <c r="SGX40" s="223"/>
      <c r="SGY40" s="223"/>
      <c r="SGZ40" s="223"/>
      <c r="SHA40" s="223"/>
      <c r="SHB40" s="223"/>
      <c r="SHC40" s="223"/>
      <c r="SHD40" s="223"/>
      <c r="SHE40" s="223"/>
      <c r="SHF40" s="223"/>
      <c r="SHG40" s="223"/>
      <c r="SHH40" s="223"/>
      <c r="SHI40" s="223"/>
      <c r="SHJ40" s="223"/>
      <c r="SHK40" s="223"/>
      <c r="SHL40" s="223"/>
      <c r="SHM40" s="223"/>
      <c r="SHN40" s="223"/>
      <c r="SHO40" s="223"/>
      <c r="SHP40" s="223"/>
      <c r="SHQ40" s="223"/>
      <c r="SHR40" s="223"/>
      <c r="SHS40" s="223"/>
      <c r="SHT40" s="223"/>
      <c r="SHU40" s="223"/>
      <c r="SHV40" s="223"/>
      <c r="SHW40" s="223"/>
      <c r="SHX40" s="223"/>
      <c r="SHY40" s="223"/>
      <c r="SHZ40" s="223"/>
      <c r="SIA40" s="223"/>
      <c r="SIB40" s="223"/>
      <c r="SIC40" s="223"/>
      <c r="SID40" s="223"/>
      <c r="SIE40" s="223"/>
      <c r="SIF40" s="223"/>
      <c r="SIG40" s="223"/>
      <c r="SIH40" s="223"/>
      <c r="SII40" s="223"/>
      <c r="SIJ40" s="223"/>
      <c r="SIK40" s="223"/>
      <c r="SIL40" s="223"/>
      <c r="SIM40" s="223"/>
      <c r="SIN40" s="223"/>
      <c r="SIO40" s="223"/>
      <c r="SIP40" s="223"/>
      <c r="SIQ40" s="223"/>
      <c r="SIR40" s="223"/>
      <c r="SIS40" s="223"/>
      <c r="SIT40" s="223"/>
      <c r="SIU40" s="223"/>
      <c r="SIV40" s="223"/>
      <c r="SIW40" s="223"/>
      <c r="SIX40" s="223"/>
      <c r="SIY40" s="223"/>
      <c r="SIZ40" s="223"/>
      <c r="SJA40" s="223"/>
      <c r="SJB40" s="223"/>
      <c r="SJC40" s="223"/>
      <c r="SJD40" s="223"/>
      <c r="SJE40" s="223"/>
      <c r="SJF40" s="223"/>
      <c r="SJG40" s="223"/>
      <c r="SJH40" s="223"/>
      <c r="SJI40" s="223"/>
      <c r="SJJ40" s="223"/>
      <c r="SJK40" s="223"/>
      <c r="SJL40" s="223"/>
      <c r="SJM40" s="223"/>
      <c r="SJN40" s="223"/>
      <c r="SJO40" s="223"/>
      <c r="SJP40" s="223"/>
      <c r="SJQ40" s="223"/>
      <c r="SJR40" s="223"/>
      <c r="SJS40" s="223"/>
      <c r="SJT40" s="223"/>
      <c r="SJU40" s="223"/>
      <c r="SJV40" s="223"/>
      <c r="SJW40" s="223"/>
      <c r="SJX40" s="223"/>
      <c r="SJY40" s="223"/>
      <c r="SJZ40" s="223"/>
      <c r="SKA40" s="223"/>
      <c r="SKB40" s="223"/>
      <c r="SKC40" s="223"/>
      <c r="SKD40" s="223"/>
      <c r="SKE40" s="223"/>
      <c r="SKF40" s="223"/>
      <c r="SKG40" s="223"/>
      <c r="SKH40" s="223"/>
      <c r="SKI40" s="223"/>
      <c r="SKJ40" s="223"/>
      <c r="SKK40" s="223"/>
      <c r="SKL40" s="223"/>
      <c r="SKM40" s="223"/>
      <c r="SKN40" s="223"/>
      <c r="SKO40" s="223"/>
      <c r="SKP40" s="223"/>
      <c r="SKQ40" s="223"/>
      <c r="SKR40" s="223"/>
      <c r="SKS40" s="223"/>
      <c r="SKT40" s="223"/>
      <c r="SKU40" s="223"/>
      <c r="SKV40" s="223"/>
      <c r="SKW40" s="223"/>
      <c r="SKX40" s="223"/>
      <c r="SKY40" s="223"/>
      <c r="SKZ40" s="223"/>
      <c r="SLA40" s="223"/>
      <c r="SLB40" s="223"/>
      <c r="SLC40" s="223"/>
      <c r="SLD40" s="223"/>
      <c r="SLE40" s="223"/>
      <c r="SLF40" s="223"/>
      <c r="SLG40" s="223"/>
      <c r="SLH40" s="223"/>
      <c r="SLI40" s="223"/>
      <c r="SLJ40" s="223"/>
      <c r="SLK40" s="223"/>
      <c r="SLL40" s="223"/>
      <c r="SLM40" s="223"/>
      <c r="SLN40" s="223"/>
      <c r="SLO40" s="223"/>
      <c r="SLP40" s="223"/>
      <c r="SLQ40" s="223"/>
      <c r="SLR40" s="223"/>
      <c r="SLS40" s="223"/>
      <c r="SLT40" s="223"/>
      <c r="SLU40" s="223"/>
      <c r="SLV40" s="223"/>
      <c r="SLW40" s="223"/>
      <c r="SLX40" s="223"/>
      <c r="SLY40" s="223"/>
      <c r="SLZ40" s="223"/>
      <c r="SMA40" s="223"/>
      <c r="SMB40" s="223"/>
      <c r="SMC40" s="223"/>
      <c r="SMD40" s="223"/>
      <c r="SME40" s="223"/>
      <c r="SMF40" s="223"/>
      <c r="SMG40" s="223"/>
      <c r="SMH40" s="223"/>
      <c r="SMI40" s="223"/>
      <c r="SMJ40" s="223"/>
      <c r="SMK40" s="223"/>
      <c r="SML40" s="223"/>
      <c r="SMM40" s="223"/>
      <c r="SMN40" s="223"/>
      <c r="SMO40" s="223"/>
      <c r="SMP40" s="223"/>
      <c r="SMQ40" s="223"/>
      <c r="SMR40" s="223"/>
      <c r="SMS40" s="223"/>
      <c r="SMT40" s="223"/>
      <c r="SMU40" s="223"/>
      <c r="SMV40" s="223"/>
      <c r="SMW40" s="223"/>
      <c r="SMX40" s="223"/>
      <c r="SMY40" s="223"/>
      <c r="SMZ40" s="223"/>
      <c r="SNA40" s="223"/>
      <c r="SNB40" s="223"/>
      <c r="SNC40" s="223"/>
      <c r="SND40" s="223"/>
      <c r="SNE40" s="223"/>
      <c r="SNF40" s="223"/>
      <c r="SNG40" s="223"/>
      <c r="SNH40" s="223"/>
      <c r="SNI40" s="223"/>
      <c r="SNJ40" s="223"/>
      <c r="SNK40" s="223"/>
      <c r="SNL40" s="223"/>
      <c r="SNM40" s="223"/>
      <c r="SNN40" s="223"/>
      <c r="SNO40" s="223"/>
      <c r="SNP40" s="223"/>
      <c r="SNQ40" s="223"/>
      <c r="SNR40" s="223"/>
      <c r="SNS40" s="223"/>
      <c r="SNT40" s="223"/>
      <c r="SNU40" s="223"/>
      <c r="SNV40" s="223"/>
      <c r="SNW40" s="223"/>
      <c r="SNX40" s="223"/>
      <c r="SNY40" s="223"/>
      <c r="SNZ40" s="223"/>
      <c r="SOA40" s="223"/>
      <c r="SOB40" s="223"/>
      <c r="SOC40" s="223"/>
      <c r="SOD40" s="223"/>
      <c r="SOE40" s="223"/>
      <c r="SOF40" s="223"/>
      <c r="SOG40" s="223"/>
      <c r="SOH40" s="223"/>
      <c r="SOI40" s="223"/>
      <c r="SOJ40" s="223"/>
      <c r="SOK40" s="223"/>
      <c r="SOL40" s="223"/>
      <c r="SOM40" s="223"/>
      <c r="SON40" s="223"/>
      <c r="SOO40" s="223"/>
      <c r="SOP40" s="223"/>
      <c r="SOQ40" s="223"/>
      <c r="SOR40" s="223"/>
      <c r="SOS40" s="223"/>
      <c r="SOT40" s="223"/>
      <c r="SOU40" s="223"/>
      <c r="SOV40" s="223"/>
      <c r="SOW40" s="223"/>
      <c r="SOX40" s="223"/>
      <c r="SOY40" s="223"/>
      <c r="SOZ40" s="223"/>
      <c r="SPA40" s="223"/>
      <c r="SPB40" s="223"/>
      <c r="SPC40" s="223"/>
      <c r="SPD40" s="223"/>
      <c r="SPE40" s="223"/>
      <c r="SPF40" s="223"/>
      <c r="SPG40" s="223"/>
      <c r="SPH40" s="223"/>
      <c r="SPI40" s="223"/>
      <c r="SPJ40" s="223"/>
      <c r="SPK40" s="223"/>
      <c r="SPL40" s="223"/>
      <c r="SPM40" s="223"/>
      <c r="SPN40" s="223"/>
      <c r="SPO40" s="223"/>
      <c r="SPP40" s="223"/>
      <c r="SPQ40" s="223"/>
      <c r="SPR40" s="223"/>
      <c r="SPS40" s="223"/>
      <c r="SPT40" s="223"/>
      <c r="SPU40" s="223"/>
      <c r="SPV40" s="223"/>
      <c r="SPW40" s="223"/>
      <c r="SPX40" s="223"/>
      <c r="SPY40" s="223"/>
      <c r="SPZ40" s="223"/>
      <c r="SQA40" s="223"/>
      <c r="SQB40" s="223"/>
      <c r="SQC40" s="223"/>
      <c r="SQD40" s="223"/>
      <c r="SQE40" s="223"/>
      <c r="SQF40" s="223"/>
      <c r="SQG40" s="223"/>
      <c r="SQH40" s="223"/>
      <c r="SQI40" s="223"/>
      <c r="SQJ40" s="223"/>
      <c r="SQK40" s="223"/>
      <c r="SQL40" s="223"/>
      <c r="SQM40" s="223"/>
      <c r="SQN40" s="223"/>
      <c r="SQO40" s="223"/>
      <c r="SQP40" s="223"/>
      <c r="SQQ40" s="223"/>
      <c r="SQR40" s="223"/>
      <c r="SQS40" s="223"/>
      <c r="SQT40" s="223"/>
      <c r="SQU40" s="223"/>
      <c r="SQV40" s="223"/>
      <c r="SQW40" s="223"/>
      <c r="SQX40" s="223"/>
      <c r="SQY40" s="223"/>
      <c r="SQZ40" s="223"/>
      <c r="SRA40" s="223"/>
      <c r="SRB40" s="223"/>
      <c r="SRC40" s="223"/>
      <c r="SRD40" s="223"/>
      <c r="SRE40" s="223"/>
      <c r="SRF40" s="223"/>
      <c r="SRG40" s="223"/>
      <c r="SRH40" s="223"/>
      <c r="SRI40" s="223"/>
      <c r="SRJ40" s="223"/>
      <c r="SRK40" s="223"/>
      <c r="SRL40" s="223"/>
      <c r="SRM40" s="223"/>
      <c r="SRN40" s="223"/>
      <c r="SRO40" s="223"/>
      <c r="SRP40" s="223"/>
      <c r="SRQ40" s="223"/>
      <c r="SRR40" s="223"/>
      <c r="SRS40" s="223"/>
      <c r="SRT40" s="223"/>
      <c r="SRU40" s="223"/>
      <c r="SRV40" s="223"/>
      <c r="SRW40" s="223"/>
      <c r="SRX40" s="223"/>
      <c r="SRY40" s="223"/>
      <c r="SRZ40" s="223"/>
      <c r="SSA40" s="223"/>
      <c r="SSB40" s="223"/>
      <c r="SSC40" s="223"/>
      <c r="SSD40" s="223"/>
      <c r="SSE40" s="223"/>
      <c r="SSF40" s="223"/>
      <c r="SSG40" s="223"/>
      <c r="SSH40" s="223"/>
      <c r="SSI40" s="223"/>
      <c r="SSJ40" s="223"/>
      <c r="SSK40" s="223"/>
      <c r="SSL40" s="223"/>
      <c r="SSM40" s="223"/>
      <c r="SSN40" s="223"/>
      <c r="SSO40" s="223"/>
      <c r="SSP40" s="223"/>
      <c r="SSQ40" s="223"/>
      <c r="SSR40" s="223"/>
      <c r="SSS40" s="223"/>
      <c r="SST40" s="223"/>
      <c r="SSU40" s="223"/>
      <c r="SSV40" s="223"/>
      <c r="SSW40" s="223"/>
      <c r="SSX40" s="223"/>
      <c r="SSY40" s="223"/>
      <c r="SSZ40" s="223"/>
      <c r="STA40" s="223"/>
      <c r="STB40" s="223"/>
      <c r="STC40" s="223"/>
      <c r="STD40" s="223"/>
      <c r="STE40" s="223"/>
      <c r="STF40" s="223"/>
      <c r="STG40" s="223"/>
      <c r="STH40" s="223"/>
      <c r="STI40" s="223"/>
      <c r="STJ40" s="223"/>
      <c r="STK40" s="223"/>
      <c r="STL40" s="223"/>
      <c r="STM40" s="223"/>
      <c r="STN40" s="223"/>
      <c r="STO40" s="223"/>
      <c r="STP40" s="223"/>
      <c r="STQ40" s="223"/>
      <c r="STR40" s="223"/>
      <c r="STS40" s="223"/>
      <c r="STT40" s="223"/>
      <c r="STU40" s="223"/>
      <c r="STV40" s="223"/>
      <c r="STW40" s="223"/>
      <c r="STX40" s="223"/>
      <c r="STY40" s="223"/>
      <c r="STZ40" s="223"/>
      <c r="SUA40" s="223"/>
      <c r="SUB40" s="223"/>
      <c r="SUC40" s="223"/>
      <c r="SUD40" s="223"/>
      <c r="SUE40" s="223"/>
      <c r="SUF40" s="223"/>
      <c r="SUG40" s="223"/>
      <c r="SUH40" s="223"/>
      <c r="SUI40" s="223"/>
      <c r="SUJ40" s="223"/>
      <c r="SUK40" s="223"/>
      <c r="SUL40" s="223"/>
      <c r="SUM40" s="223"/>
      <c r="SUN40" s="223"/>
      <c r="SUO40" s="223"/>
      <c r="SUP40" s="223"/>
      <c r="SUQ40" s="223"/>
      <c r="SUR40" s="223"/>
      <c r="SUS40" s="223"/>
      <c r="SUT40" s="223"/>
      <c r="SUU40" s="223"/>
      <c r="SUV40" s="223"/>
      <c r="SUW40" s="223"/>
      <c r="SUX40" s="223"/>
      <c r="SUY40" s="223"/>
      <c r="SUZ40" s="223"/>
      <c r="SVA40" s="223"/>
      <c r="SVB40" s="223"/>
      <c r="SVC40" s="223"/>
      <c r="SVD40" s="223"/>
      <c r="SVE40" s="223"/>
      <c r="SVF40" s="223"/>
      <c r="SVG40" s="223"/>
      <c r="SVH40" s="223"/>
      <c r="SVI40" s="223"/>
      <c r="SVJ40" s="223"/>
      <c r="SVK40" s="223"/>
      <c r="SVL40" s="223"/>
      <c r="SVM40" s="223"/>
      <c r="SVN40" s="223"/>
      <c r="SVO40" s="223"/>
      <c r="SVP40" s="223"/>
      <c r="SVQ40" s="223"/>
      <c r="SVR40" s="223"/>
      <c r="SVS40" s="223"/>
      <c r="SVT40" s="223"/>
      <c r="SVU40" s="223"/>
      <c r="SVV40" s="223"/>
      <c r="SVW40" s="223"/>
      <c r="SVX40" s="223"/>
      <c r="SVY40" s="223"/>
      <c r="SVZ40" s="223"/>
      <c r="SWA40" s="223"/>
      <c r="SWB40" s="223"/>
      <c r="SWC40" s="223"/>
      <c r="SWD40" s="223"/>
      <c r="SWE40" s="223"/>
      <c r="SWF40" s="223"/>
      <c r="SWG40" s="223"/>
      <c r="SWH40" s="223"/>
      <c r="SWI40" s="223"/>
      <c r="SWJ40" s="223"/>
      <c r="SWK40" s="223"/>
      <c r="SWL40" s="223"/>
      <c r="SWM40" s="223"/>
      <c r="SWN40" s="223"/>
      <c r="SWO40" s="223"/>
      <c r="SWP40" s="223"/>
      <c r="SWQ40" s="223"/>
      <c r="SWR40" s="223"/>
      <c r="SWS40" s="223"/>
      <c r="SWT40" s="223"/>
      <c r="SWU40" s="223"/>
      <c r="SWV40" s="223"/>
      <c r="SWW40" s="223"/>
      <c r="SWX40" s="223"/>
      <c r="SWY40" s="223"/>
      <c r="SWZ40" s="223"/>
      <c r="SXA40" s="223"/>
      <c r="SXB40" s="223"/>
      <c r="SXC40" s="223"/>
      <c r="SXD40" s="223"/>
      <c r="SXE40" s="223"/>
      <c r="SXF40" s="223"/>
      <c r="SXG40" s="223"/>
      <c r="SXH40" s="223"/>
      <c r="SXI40" s="223"/>
      <c r="SXJ40" s="223"/>
      <c r="SXK40" s="223"/>
      <c r="SXL40" s="223"/>
      <c r="SXM40" s="223"/>
      <c r="SXN40" s="223"/>
      <c r="SXO40" s="223"/>
      <c r="SXP40" s="223"/>
      <c r="SXQ40" s="223"/>
      <c r="SXR40" s="223"/>
      <c r="SXS40" s="223"/>
      <c r="SXT40" s="223"/>
      <c r="SXU40" s="223"/>
      <c r="SXV40" s="223"/>
      <c r="SXW40" s="223"/>
      <c r="SXX40" s="223"/>
      <c r="SXY40" s="223"/>
      <c r="SXZ40" s="223"/>
      <c r="SYA40" s="223"/>
      <c r="SYB40" s="223"/>
      <c r="SYC40" s="223"/>
      <c r="SYD40" s="223"/>
      <c r="SYE40" s="223"/>
      <c r="SYF40" s="223"/>
      <c r="SYG40" s="223"/>
      <c r="SYH40" s="223"/>
      <c r="SYI40" s="223"/>
      <c r="SYJ40" s="223"/>
      <c r="SYK40" s="223"/>
      <c r="SYL40" s="223"/>
      <c r="SYM40" s="223"/>
      <c r="SYN40" s="223"/>
      <c r="SYO40" s="223"/>
      <c r="SYP40" s="223"/>
      <c r="SYQ40" s="223"/>
      <c r="SYR40" s="223"/>
      <c r="SYS40" s="223"/>
      <c r="SYT40" s="223"/>
      <c r="SYU40" s="223"/>
      <c r="SYV40" s="223"/>
      <c r="SYW40" s="223"/>
      <c r="SYX40" s="223"/>
      <c r="SYY40" s="223"/>
      <c r="SYZ40" s="223"/>
      <c r="SZA40" s="223"/>
      <c r="SZB40" s="223"/>
      <c r="SZC40" s="223"/>
      <c r="SZD40" s="223"/>
      <c r="SZE40" s="223"/>
      <c r="SZF40" s="223"/>
      <c r="SZG40" s="223"/>
      <c r="SZH40" s="223"/>
      <c r="SZI40" s="223"/>
      <c r="SZJ40" s="223"/>
      <c r="SZK40" s="223"/>
      <c r="SZL40" s="223"/>
      <c r="SZM40" s="223"/>
      <c r="SZN40" s="223"/>
      <c r="SZO40" s="223"/>
      <c r="SZP40" s="223"/>
      <c r="SZQ40" s="223"/>
      <c r="SZR40" s="223"/>
      <c r="SZS40" s="223"/>
      <c r="SZT40" s="223"/>
      <c r="SZU40" s="223"/>
      <c r="SZV40" s="223"/>
      <c r="SZW40" s="223"/>
      <c r="SZX40" s="223"/>
      <c r="SZY40" s="223"/>
      <c r="SZZ40" s="223"/>
      <c r="TAA40" s="223"/>
      <c r="TAB40" s="223"/>
      <c r="TAC40" s="223"/>
      <c r="TAD40" s="223"/>
      <c r="TAE40" s="223"/>
      <c r="TAF40" s="223"/>
      <c r="TAG40" s="223"/>
      <c r="TAH40" s="223"/>
      <c r="TAI40" s="223"/>
      <c r="TAJ40" s="223"/>
      <c r="TAK40" s="223"/>
      <c r="TAL40" s="223"/>
      <c r="TAM40" s="223"/>
      <c r="TAN40" s="223"/>
      <c r="TAO40" s="223"/>
      <c r="TAP40" s="223"/>
      <c r="TAQ40" s="223"/>
      <c r="TAR40" s="223"/>
      <c r="TAS40" s="223"/>
      <c r="TAT40" s="223"/>
      <c r="TAU40" s="223"/>
      <c r="TAV40" s="223"/>
      <c r="TAW40" s="223"/>
      <c r="TAX40" s="223"/>
      <c r="TAY40" s="223"/>
      <c r="TAZ40" s="223"/>
      <c r="TBA40" s="223"/>
      <c r="TBB40" s="223"/>
      <c r="TBC40" s="223"/>
      <c r="TBD40" s="223"/>
      <c r="TBE40" s="223"/>
      <c r="TBF40" s="223"/>
      <c r="TBG40" s="223"/>
      <c r="TBH40" s="223"/>
      <c r="TBI40" s="223"/>
      <c r="TBJ40" s="223"/>
      <c r="TBK40" s="223"/>
      <c r="TBL40" s="223"/>
      <c r="TBM40" s="223"/>
      <c r="TBN40" s="223"/>
      <c r="TBO40" s="223"/>
      <c r="TBP40" s="223"/>
      <c r="TBQ40" s="223"/>
      <c r="TBR40" s="223"/>
      <c r="TBS40" s="223"/>
      <c r="TBT40" s="223"/>
      <c r="TBU40" s="223"/>
      <c r="TBV40" s="223"/>
      <c r="TBW40" s="223"/>
      <c r="TBX40" s="223"/>
      <c r="TBY40" s="223"/>
      <c r="TBZ40" s="223"/>
      <c r="TCA40" s="223"/>
      <c r="TCB40" s="223"/>
      <c r="TCC40" s="223"/>
      <c r="TCD40" s="223"/>
      <c r="TCE40" s="223"/>
      <c r="TCF40" s="223"/>
      <c r="TCG40" s="223"/>
      <c r="TCH40" s="223"/>
      <c r="TCI40" s="223"/>
      <c r="TCJ40" s="223"/>
      <c r="TCK40" s="223"/>
      <c r="TCL40" s="223"/>
      <c r="TCM40" s="223"/>
      <c r="TCN40" s="223"/>
      <c r="TCO40" s="223"/>
      <c r="TCP40" s="223"/>
      <c r="TCQ40" s="223"/>
      <c r="TCR40" s="223"/>
      <c r="TCS40" s="223"/>
      <c r="TCT40" s="223"/>
      <c r="TCU40" s="223"/>
      <c r="TCV40" s="223"/>
      <c r="TCW40" s="223"/>
      <c r="TCX40" s="223"/>
      <c r="TCY40" s="223"/>
      <c r="TCZ40" s="223"/>
      <c r="TDA40" s="223"/>
      <c r="TDB40" s="223"/>
      <c r="TDC40" s="223"/>
      <c r="TDD40" s="223"/>
      <c r="TDE40" s="223"/>
      <c r="TDF40" s="223"/>
      <c r="TDG40" s="223"/>
      <c r="TDH40" s="223"/>
      <c r="TDI40" s="223"/>
      <c r="TDJ40" s="223"/>
      <c r="TDK40" s="223"/>
      <c r="TDL40" s="223"/>
      <c r="TDM40" s="223"/>
      <c r="TDN40" s="223"/>
      <c r="TDO40" s="223"/>
      <c r="TDP40" s="223"/>
      <c r="TDQ40" s="223"/>
      <c r="TDR40" s="223"/>
      <c r="TDS40" s="223"/>
      <c r="TDT40" s="223"/>
      <c r="TDU40" s="223"/>
      <c r="TDV40" s="223"/>
      <c r="TDW40" s="223"/>
      <c r="TDX40" s="223"/>
      <c r="TDY40" s="223"/>
      <c r="TDZ40" s="223"/>
      <c r="TEA40" s="223"/>
      <c r="TEB40" s="223"/>
      <c r="TEC40" s="223"/>
      <c r="TED40" s="223"/>
      <c r="TEE40" s="223"/>
      <c r="TEF40" s="223"/>
      <c r="TEG40" s="223"/>
      <c r="TEH40" s="223"/>
      <c r="TEI40" s="223"/>
      <c r="TEJ40" s="223"/>
      <c r="TEK40" s="223"/>
      <c r="TEL40" s="223"/>
      <c r="TEM40" s="223"/>
      <c r="TEN40" s="223"/>
      <c r="TEO40" s="223"/>
      <c r="TEP40" s="223"/>
      <c r="TEQ40" s="223"/>
      <c r="TER40" s="223"/>
      <c r="TES40" s="223"/>
      <c r="TET40" s="223"/>
      <c r="TEU40" s="223"/>
      <c r="TEV40" s="223"/>
      <c r="TEW40" s="223"/>
      <c r="TEX40" s="223"/>
      <c r="TEY40" s="223"/>
      <c r="TEZ40" s="223"/>
      <c r="TFA40" s="223"/>
      <c r="TFB40" s="223"/>
      <c r="TFC40" s="223"/>
      <c r="TFD40" s="223"/>
      <c r="TFE40" s="223"/>
      <c r="TFF40" s="223"/>
      <c r="TFG40" s="223"/>
      <c r="TFH40" s="223"/>
      <c r="TFI40" s="223"/>
      <c r="TFJ40" s="223"/>
      <c r="TFK40" s="223"/>
      <c r="TFL40" s="223"/>
      <c r="TFM40" s="223"/>
      <c r="TFN40" s="223"/>
      <c r="TFO40" s="223"/>
      <c r="TFP40" s="223"/>
      <c r="TFQ40" s="223"/>
      <c r="TFR40" s="223"/>
      <c r="TFS40" s="223"/>
      <c r="TFT40" s="223"/>
      <c r="TFU40" s="223"/>
      <c r="TFV40" s="223"/>
      <c r="TFW40" s="223"/>
      <c r="TFX40" s="223"/>
      <c r="TFY40" s="223"/>
      <c r="TFZ40" s="223"/>
      <c r="TGA40" s="223"/>
      <c r="TGB40" s="223"/>
      <c r="TGC40" s="223"/>
      <c r="TGD40" s="223"/>
      <c r="TGE40" s="223"/>
      <c r="TGF40" s="223"/>
      <c r="TGG40" s="223"/>
      <c r="TGH40" s="223"/>
      <c r="TGI40" s="223"/>
      <c r="TGJ40" s="223"/>
      <c r="TGK40" s="223"/>
      <c r="TGL40" s="223"/>
      <c r="TGM40" s="223"/>
      <c r="TGN40" s="223"/>
      <c r="TGO40" s="223"/>
      <c r="TGP40" s="223"/>
      <c r="TGQ40" s="223"/>
      <c r="TGR40" s="223"/>
      <c r="TGS40" s="223"/>
      <c r="TGT40" s="223"/>
      <c r="TGU40" s="223"/>
      <c r="TGV40" s="223"/>
      <c r="TGW40" s="223"/>
      <c r="TGX40" s="223"/>
      <c r="TGY40" s="223"/>
      <c r="TGZ40" s="223"/>
      <c r="THA40" s="223"/>
      <c r="THB40" s="223"/>
      <c r="THC40" s="223"/>
      <c r="THD40" s="223"/>
      <c r="THE40" s="223"/>
      <c r="THF40" s="223"/>
      <c r="THG40" s="223"/>
      <c r="THH40" s="223"/>
      <c r="THI40" s="223"/>
      <c r="THJ40" s="223"/>
      <c r="THK40" s="223"/>
      <c r="THL40" s="223"/>
      <c r="THM40" s="223"/>
      <c r="THN40" s="223"/>
      <c r="THO40" s="223"/>
      <c r="THP40" s="223"/>
      <c r="THQ40" s="223"/>
      <c r="THR40" s="223"/>
      <c r="THS40" s="223"/>
      <c r="THT40" s="223"/>
      <c r="THU40" s="223"/>
      <c r="THV40" s="223"/>
      <c r="THW40" s="223"/>
      <c r="THX40" s="223"/>
      <c r="THY40" s="223"/>
      <c r="THZ40" s="223"/>
      <c r="TIA40" s="223"/>
      <c r="TIB40" s="223"/>
      <c r="TIC40" s="223"/>
      <c r="TID40" s="223"/>
      <c r="TIE40" s="223"/>
      <c r="TIF40" s="223"/>
      <c r="TIG40" s="223"/>
      <c r="TIH40" s="223"/>
      <c r="TII40" s="223"/>
      <c r="TIJ40" s="223"/>
      <c r="TIK40" s="223"/>
      <c r="TIL40" s="223"/>
      <c r="TIM40" s="223"/>
      <c r="TIN40" s="223"/>
      <c r="TIO40" s="223"/>
      <c r="TIP40" s="223"/>
      <c r="TIQ40" s="223"/>
      <c r="TIR40" s="223"/>
      <c r="TIS40" s="223"/>
      <c r="TIT40" s="223"/>
      <c r="TIU40" s="223"/>
      <c r="TIV40" s="223"/>
      <c r="TIW40" s="223"/>
      <c r="TIX40" s="223"/>
      <c r="TIY40" s="223"/>
      <c r="TIZ40" s="223"/>
      <c r="TJA40" s="223"/>
      <c r="TJB40" s="223"/>
      <c r="TJC40" s="223"/>
      <c r="TJD40" s="223"/>
      <c r="TJE40" s="223"/>
      <c r="TJF40" s="223"/>
      <c r="TJG40" s="223"/>
      <c r="TJH40" s="223"/>
      <c r="TJI40" s="223"/>
      <c r="TJJ40" s="223"/>
      <c r="TJK40" s="223"/>
      <c r="TJL40" s="223"/>
      <c r="TJM40" s="223"/>
      <c r="TJN40" s="223"/>
      <c r="TJO40" s="223"/>
      <c r="TJP40" s="223"/>
      <c r="TJQ40" s="223"/>
      <c r="TJR40" s="223"/>
      <c r="TJS40" s="223"/>
      <c r="TJT40" s="223"/>
      <c r="TJU40" s="223"/>
      <c r="TJV40" s="223"/>
      <c r="TJW40" s="223"/>
      <c r="TJX40" s="223"/>
      <c r="TJY40" s="223"/>
      <c r="TJZ40" s="223"/>
      <c r="TKA40" s="223"/>
      <c r="TKB40" s="223"/>
      <c r="TKC40" s="223"/>
      <c r="TKD40" s="223"/>
      <c r="TKE40" s="223"/>
      <c r="TKF40" s="223"/>
      <c r="TKG40" s="223"/>
      <c r="TKH40" s="223"/>
      <c r="TKI40" s="223"/>
      <c r="TKJ40" s="223"/>
      <c r="TKK40" s="223"/>
      <c r="TKL40" s="223"/>
      <c r="TKM40" s="223"/>
      <c r="TKN40" s="223"/>
      <c r="TKO40" s="223"/>
      <c r="TKP40" s="223"/>
      <c r="TKQ40" s="223"/>
      <c r="TKR40" s="223"/>
      <c r="TKS40" s="223"/>
      <c r="TKT40" s="223"/>
      <c r="TKU40" s="223"/>
      <c r="TKV40" s="223"/>
      <c r="TKW40" s="223"/>
      <c r="TKX40" s="223"/>
      <c r="TKY40" s="223"/>
      <c r="TKZ40" s="223"/>
      <c r="TLA40" s="223"/>
      <c r="TLB40" s="223"/>
      <c r="TLC40" s="223"/>
      <c r="TLD40" s="223"/>
      <c r="TLE40" s="223"/>
      <c r="TLF40" s="223"/>
      <c r="TLG40" s="223"/>
      <c r="TLH40" s="223"/>
      <c r="TLI40" s="223"/>
      <c r="TLJ40" s="223"/>
      <c r="TLK40" s="223"/>
      <c r="TLL40" s="223"/>
      <c r="TLM40" s="223"/>
      <c r="TLN40" s="223"/>
      <c r="TLO40" s="223"/>
      <c r="TLP40" s="223"/>
      <c r="TLQ40" s="223"/>
      <c r="TLR40" s="223"/>
      <c r="TLS40" s="223"/>
      <c r="TLT40" s="223"/>
      <c r="TLU40" s="223"/>
      <c r="TLV40" s="223"/>
      <c r="TLW40" s="223"/>
      <c r="TLX40" s="223"/>
      <c r="TLY40" s="223"/>
      <c r="TLZ40" s="223"/>
      <c r="TMA40" s="223"/>
      <c r="TMB40" s="223"/>
      <c r="TMC40" s="223"/>
      <c r="TMD40" s="223"/>
      <c r="TME40" s="223"/>
      <c r="TMF40" s="223"/>
      <c r="TMG40" s="223"/>
      <c r="TMH40" s="223"/>
      <c r="TMI40" s="223"/>
      <c r="TMJ40" s="223"/>
      <c r="TMK40" s="223"/>
      <c r="TML40" s="223"/>
      <c r="TMM40" s="223"/>
      <c r="TMN40" s="223"/>
      <c r="TMO40" s="223"/>
      <c r="TMP40" s="223"/>
      <c r="TMQ40" s="223"/>
      <c r="TMR40" s="223"/>
      <c r="TMS40" s="223"/>
      <c r="TMT40" s="223"/>
      <c r="TMU40" s="223"/>
      <c r="TMV40" s="223"/>
      <c r="TMW40" s="223"/>
      <c r="TMX40" s="223"/>
      <c r="TMY40" s="223"/>
      <c r="TMZ40" s="223"/>
      <c r="TNA40" s="223"/>
      <c r="TNB40" s="223"/>
      <c r="TNC40" s="223"/>
      <c r="TND40" s="223"/>
      <c r="TNE40" s="223"/>
      <c r="TNF40" s="223"/>
      <c r="TNG40" s="223"/>
      <c r="TNH40" s="223"/>
      <c r="TNI40" s="223"/>
      <c r="TNJ40" s="223"/>
      <c r="TNK40" s="223"/>
      <c r="TNL40" s="223"/>
      <c r="TNM40" s="223"/>
      <c r="TNN40" s="223"/>
      <c r="TNO40" s="223"/>
      <c r="TNP40" s="223"/>
      <c r="TNQ40" s="223"/>
      <c r="TNR40" s="223"/>
      <c r="TNS40" s="223"/>
      <c r="TNT40" s="223"/>
      <c r="TNU40" s="223"/>
      <c r="TNV40" s="223"/>
      <c r="TNW40" s="223"/>
      <c r="TNX40" s="223"/>
      <c r="TNY40" s="223"/>
      <c r="TNZ40" s="223"/>
      <c r="TOA40" s="223"/>
      <c r="TOB40" s="223"/>
      <c r="TOC40" s="223"/>
      <c r="TOD40" s="223"/>
      <c r="TOE40" s="223"/>
      <c r="TOF40" s="223"/>
      <c r="TOG40" s="223"/>
      <c r="TOH40" s="223"/>
      <c r="TOI40" s="223"/>
      <c r="TOJ40" s="223"/>
      <c r="TOK40" s="223"/>
      <c r="TOL40" s="223"/>
      <c r="TOM40" s="223"/>
      <c r="TON40" s="223"/>
      <c r="TOO40" s="223"/>
      <c r="TOP40" s="223"/>
      <c r="TOQ40" s="223"/>
      <c r="TOR40" s="223"/>
      <c r="TOS40" s="223"/>
      <c r="TOT40" s="223"/>
      <c r="TOU40" s="223"/>
      <c r="TOV40" s="223"/>
      <c r="TOW40" s="223"/>
      <c r="TOX40" s="223"/>
      <c r="TOY40" s="223"/>
      <c r="TOZ40" s="223"/>
      <c r="TPA40" s="223"/>
      <c r="TPB40" s="223"/>
      <c r="TPC40" s="223"/>
      <c r="TPD40" s="223"/>
      <c r="TPE40" s="223"/>
      <c r="TPF40" s="223"/>
      <c r="TPG40" s="223"/>
      <c r="TPH40" s="223"/>
      <c r="TPI40" s="223"/>
      <c r="TPJ40" s="223"/>
      <c r="TPK40" s="223"/>
      <c r="TPL40" s="223"/>
      <c r="TPM40" s="223"/>
      <c r="TPN40" s="223"/>
      <c r="TPO40" s="223"/>
      <c r="TPP40" s="223"/>
      <c r="TPQ40" s="223"/>
      <c r="TPR40" s="223"/>
      <c r="TPS40" s="223"/>
      <c r="TPT40" s="223"/>
      <c r="TPU40" s="223"/>
      <c r="TPV40" s="223"/>
      <c r="TPW40" s="223"/>
      <c r="TPX40" s="223"/>
      <c r="TPY40" s="223"/>
      <c r="TPZ40" s="223"/>
      <c r="TQA40" s="223"/>
      <c r="TQB40" s="223"/>
      <c r="TQC40" s="223"/>
      <c r="TQD40" s="223"/>
      <c r="TQE40" s="223"/>
      <c r="TQF40" s="223"/>
      <c r="TQG40" s="223"/>
      <c r="TQH40" s="223"/>
      <c r="TQI40" s="223"/>
      <c r="TQJ40" s="223"/>
      <c r="TQK40" s="223"/>
      <c r="TQL40" s="223"/>
      <c r="TQM40" s="223"/>
      <c r="TQN40" s="223"/>
      <c r="TQO40" s="223"/>
      <c r="TQP40" s="223"/>
      <c r="TQQ40" s="223"/>
      <c r="TQR40" s="223"/>
      <c r="TQS40" s="223"/>
      <c r="TQT40" s="223"/>
      <c r="TQU40" s="223"/>
      <c r="TQV40" s="223"/>
      <c r="TQW40" s="223"/>
      <c r="TQX40" s="223"/>
      <c r="TQY40" s="223"/>
      <c r="TQZ40" s="223"/>
      <c r="TRA40" s="223"/>
      <c r="TRB40" s="223"/>
      <c r="TRC40" s="223"/>
      <c r="TRD40" s="223"/>
      <c r="TRE40" s="223"/>
      <c r="TRF40" s="223"/>
      <c r="TRG40" s="223"/>
      <c r="TRH40" s="223"/>
      <c r="TRI40" s="223"/>
      <c r="TRJ40" s="223"/>
      <c r="TRK40" s="223"/>
      <c r="TRL40" s="223"/>
      <c r="TRM40" s="223"/>
      <c r="TRN40" s="223"/>
      <c r="TRO40" s="223"/>
      <c r="TRP40" s="223"/>
      <c r="TRQ40" s="223"/>
      <c r="TRR40" s="223"/>
      <c r="TRS40" s="223"/>
      <c r="TRT40" s="223"/>
      <c r="TRU40" s="223"/>
      <c r="TRV40" s="223"/>
      <c r="TRW40" s="223"/>
      <c r="TRX40" s="223"/>
      <c r="TRY40" s="223"/>
      <c r="TRZ40" s="223"/>
      <c r="TSA40" s="223"/>
      <c r="TSB40" s="223"/>
      <c r="TSC40" s="223"/>
      <c r="TSD40" s="223"/>
      <c r="TSE40" s="223"/>
      <c r="TSF40" s="223"/>
      <c r="TSG40" s="223"/>
      <c r="TSH40" s="223"/>
      <c r="TSI40" s="223"/>
      <c r="TSJ40" s="223"/>
      <c r="TSK40" s="223"/>
      <c r="TSL40" s="223"/>
      <c r="TSM40" s="223"/>
      <c r="TSN40" s="223"/>
      <c r="TSO40" s="223"/>
      <c r="TSP40" s="223"/>
      <c r="TSQ40" s="223"/>
      <c r="TSR40" s="223"/>
      <c r="TSS40" s="223"/>
      <c r="TST40" s="223"/>
      <c r="TSU40" s="223"/>
      <c r="TSV40" s="223"/>
      <c r="TSW40" s="223"/>
      <c r="TSX40" s="223"/>
      <c r="TSY40" s="223"/>
      <c r="TSZ40" s="223"/>
      <c r="TTA40" s="223"/>
      <c r="TTB40" s="223"/>
      <c r="TTC40" s="223"/>
      <c r="TTD40" s="223"/>
      <c r="TTE40" s="223"/>
      <c r="TTF40" s="223"/>
      <c r="TTG40" s="223"/>
      <c r="TTH40" s="223"/>
      <c r="TTI40" s="223"/>
      <c r="TTJ40" s="223"/>
      <c r="TTK40" s="223"/>
      <c r="TTL40" s="223"/>
      <c r="TTM40" s="223"/>
      <c r="TTN40" s="223"/>
      <c r="TTO40" s="223"/>
      <c r="TTP40" s="223"/>
      <c r="TTQ40" s="223"/>
      <c r="TTR40" s="223"/>
      <c r="TTS40" s="223"/>
      <c r="TTT40" s="223"/>
      <c r="TTU40" s="223"/>
      <c r="TTV40" s="223"/>
      <c r="TTW40" s="223"/>
      <c r="TTX40" s="223"/>
      <c r="TTY40" s="223"/>
      <c r="TTZ40" s="223"/>
      <c r="TUA40" s="223"/>
      <c r="TUB40" s="223"/>
      <c r="TUC40" s="223"/>
      <c r="TUD40" s="223"/>
      <c r="TUE40" s="223"/>
      <c r="TUF40" s="223"/>
      <c r="TUG40" s="223"/>
      <c r="TUH40" s="223"/>
      <c r="TUI40" s="223"/>
      <c r="TUJ40" s="223"/>
      <c r="TUK40" s="223"/>
      <c r="TUL40" s="223"/>
      <c r="TUM40" s="223"/>
      <c r="TUN40" s="223"/>
      <c r="TUO40" s="223"/>
      <c r="TUP40" s="223"/>
      <c r="TUQ40" s="223"/>
      <c r="TUR40" s="223"/>
      <c r="TUS40" s="223"/>
      <c r="TUT40" s="223"/>
      <c r="TUU40" s="223"/>
      <c r="TUV40" s="223"/>
      <c r="TUW40" s="223"/>
      <c r="TUX40" s="223"/>
      <c r="TUY40" s="223"/>
      <c r="TUZ40" s="223"/>
      <c r="TVA40" s="223"/>
      <c r="TVB40" s="223"/>
      <c r="TVC40" s="223"/>
      <c r="TVD40" s="223"/>
      <c r="TVE40" s="223"/>
      <c r="TVF40" s="223"/>
      <c r="TVG40" s="223"/>
      <c r="TVH40" s="223"/>
      <c r="TVI40" s="223"/>
      <c r="TVJ40" s="223"/>
      <c r="TVK40" s="223"/>
      <c r="TVL40" s="223"/>
      <c r="TVM40" s="223"/>
      <c r="TVN40" s="223"/>
      <c r="TVO40" s="223"/>
      <c r="TVP40" s="223"/>
      <c r="TVQ40" s="223"/>
      <c r="TVR40" s="223"/>
      <c r="TVS40" s="223"/>
      <c r="TVT40" s="223"/>
      <c r="TVU40" s="223"/>
      <c r="TVV40" s="223"/>
      <c r="TVW40" s="223"/>
      <c r="TVX40" s="223"/>
      <c r="TVY40" s="223"/>
      <c r="TVZ40" s="223"/>
      <c r="TWA40" s="223"/>
      <c r="TWB40" s="223"/>
      <c r="TWC40" s="223"/>
      <c r="TWD40" s="223"/>
      <c r="TWE40" s="223"/>
      <c r="TWF40" s="223"/>
      <c r="TWG40" s="223"/>
      <c r="TWH40" s="223"/>
      <c r="TWI40" s="223"/>
      <c r="TWJ40" s="223"/>
      <c r="TWK40" s="223"/>
      <c r="TWL40" s="223"/>
      <c r="TWM40" s="223"/>
      <c r="TWN40" s="223"/>
      <c r="TWO40" s="223"/>
      <c r="TWP40" s="223"/>
      <c r="TWQ40" s="223"/>
      <c r="TWR40" s="223"/>
      <c r="TWS40" s="223"/>
      <c r="TWT40" s="223"/>
      <c r="TWU40" s="223"/>
      <c r="TWV40" s="223"/>
      <c r="TWW40" s="223"/>
      <c r="TWX40" s="223"/>
      <c r="TWY40" s="223"/>
      <c r="TWZ40" s="223"/>
      <c r="TXA40" s="223"/>
      <c r="TXB40" s="223"/>
      <c r="TXC40" s="223"/>
      <c r="TXD40" s="223"/>
      <c r="TXE40" s="223"/>
      <c r="TXF40" s="223"/>
      <c r="TXG40" s="223"/>
      <c r="TXH40" s="223"/>
      <c r="TXI40" s="223"/>
      <c r="TXJ40" s="223"/>
      <c r="TXK40" s="223"/>
      <c r="TXL40" s="223"/>
      <c r="TXM40" s="223"/>
      <c r="TXN40" s="223"/>
      <c r="TXO40" s="223"/>
      <c r="TXP40" s="223"/>
      <c r="TXQ40" s="223"/>
      <c r="TXR40" s="223"/>
      <c r="TXS40" s="223"/>
      <c r="TXT40" s="223"/>
      <c r="TXU40" s="223"/>
      <c r="TXV40" s="223"/>
      <c r="TXW40" s="223"/>
      <c r="TXX40" s="223"/>
      <c r="TXY40" s="223"/>
      <c r="TXZ40" s="223"/>
      <c r="TYA40" s="223"/>
      <c r="TYB40" s="223"/>
      <c r="TYC40" s="223"/>
      <c r="TYD40" s="223"/>
      <c r="TYE40" s="223"/>
      <c r="TYF40" s="223"/>
      <c r="TYG40" s="223"/>
      <c r="TYH40" s="223"/>
      <c r="TYI40" s="223"/>
      <c r="TYJ40" s="223"/>
      <c r="TYK40" s="223"/>
      <c r="TYL40" s="223"/>
      <c r="TYM40" s="223"/>
      <c r="TYN40" s="223"/>
      <c r="TYO40" s="223"/>
      <c r="TYP40" s="223"/>
      <c r="TYQ40" s="223"/>
      <c r="TYR40" s="223"/>
      <c r="TYS40" s="223"/>
      <c r="TYT40" s="223"/>
      <c r="TYU40" s="223"/>
      <c r="TYV40" s="223"/>
      <c r="TYW40" s="223"/>
      <c r="TYX40" s="223"/>
      <c r="TYY40" s="223"/>
      <c r="TYZ40" s="223"/>
      <c r="TZA40" s="223"/>
      <c r="TZB40" s="223"/>
      <c r="TZC40" s="223"/>
      <c r="TZD40" s="223"/>
      <c r="TZE40" s="223"/>
      <c r="TZF40" s="223"/>
      <c r="TZG40" s="223"/>
      <c r="TZH40" s="223"/>
      <c r="TZI40" s="223"/>
      <c r="TZJ40" s="223"/>
      <c r="TZK40" s="223"/>
      <c r="TZL40" s="223"/>
      <c r="TZM40" s="223"/>
      <c r="TZN40" s="223"/>
      <c r="TZO40" s="223"/>
      <c r="TZP40" s="223"/>
      <c r="TZQ40" s="223"/>
      <c r="TZR40" s="223"/>
      <c r="TZS40" s="223"/>
      <c r="TZT40" s="223"/>
      <c r="TZU40" s="223"/>
      <c r="TZV40" s="223"/>
      <c r="TZW40" s="223"/>
      <c r="TZX40" s="223"/>
      <c r="TZY40" s="223"/>
      <c r="TZZ40" s="223"/>
      <c r="UAA40" s="223"/>
      <c r="UAB40" s="223"/>
      <c r="UAC40" s="223"/>
      <c r="UAD40" s="223"/>
      <c r="UAE40" s="223"/>
      <c r="UAF40" s="223"/>
      <c r="UAG40" s="223"/>
      <c r="UAH40" s="223"/>
      <c r="UAI40" s="223"/>
      <c r="UAJ40" s="223"/>
      <c r="UAK40" s="223"/>
      <c r="UAL40" s="223"/>
      <c r="UAM40" s="223"/>
      <c r="UAN40" s="223"/>
      <c r="UAO40" s="223"/>
      <c r="UAP40" s="223"/>
      <c r="UAQ40" s="223"/>
      <c r="UAR40" s="223"/>
      <c r="UAS40" s="223"/>
      <c r="UAT40" s="223"/>
      <c r="UAU40" s="223"/>
      <c r="UAV40" s="223"/>
      <c r="UAW40" s="223"/>
      <c r="UAX40" s="223"/>
      <c r="UAY40" s="223"/>
      <c r="UAZ40" s="223"/>
      <c r="UBA40" s="223"/>
      <c r="UBB40" s="223"/>
      <c r="UBC40" s="223"/>
      <c r="UBD40" s="223"/>
      <c r="UBE40" s="223"/>
      <c r="UBF40" s="223"/>
      <c r="UBG40" s="223"/>
      <c r="UBH40" s="223"/>
      <c r="UBI40" s="223"/>
      <c r="UBJ40" s="223"/>
      <c r="UBK40" s="223"/>
      <c r="UBL40" s="223"/>
      <c r="UBM40" s="223"/>
      <c r="UBN40" s="223"/>
      <c r="UBO40" s="223"/>
      <c r="UBP40" s="223"/>
      <c r="UBQ40" s="223"/>
      <c r="UBR40" s="223"/>
      <c r="UBS40" s="223"/>
      <c r="UBT40" s="223"/>
      <c r="UBU40" s="223"/>
      <c r="UBV40" s="223"/>
      <c r="UBW40" s="223"/>
      <c r="UBX40" s="223"/>
      <c r="UBY40" s="223"/>
      <c r="UBZ40" s="223"/>
      <c r="UCA40" s="223"/>
      <c r="UCB40" s="223"/>
      <c r="UCC40" s="223"/>
      <c r="UCD40" s="223"/>
      <c r="UCE40" s="223"/>
      <c r="UCF40" s="223"/>
      <c r="UCG40" s="223"/>
      <c r="UCH40" s="223"/>
      <c r="UCI40" s="223"/>
      <c r="UCJ40" s="223"/>
      <c r="UCK40" s="223"/>
      <c r="UCL40" s="223"/>
      <c r="UCM40" s="223"/>
      <c r="UCN40" s="223"/>
      <c r="UCO40" s="223"/>
      <c r="UCP40" s="223"/>
      <c r="UCQ40" s="223"/>
      <c r="UCR40" s="223"/>
      <c r="UCS40" s="223"/>
      <c r="UCT40" s="223"/>
      <c r="UCU40" s="223"/>
      <c r="UCV40" s="223"/>
      <c r="UCW40" s="223"/>
      <c r="UCX40" s="223"/>
      <c r="UCY40" s="223"/>
      <c r="UCZ40" s="223"/>
      <c r="UDA40" s="223"/>
      <c r="UDB40" s="223"/>
      <c r="UDC40" s="223"/>
      <c r="UDD40" s="223"/>
      <c r="UDE40" s="223"/>
      <c r="UDF40" s="223"/>
      <c r="UDG40" s="223"/>
      <c r="UDH40" s="223"/>
      <c r="UDI40" s="223"/>
      <c r="UDJ40" s="223"/>
      <c r="UDK40" s="223"/>
      <c r="UDL40" s="223"/>
      <c r="UDM40" s="223"/>
      <c r="UDN40" s="223"/>
      <c r="UDO40" s="223"/>
      <c r="UDP40" s="223"/>
      <c r="UDQ40" s="223"/>
      <c r="UDR40" s="223"/>
      <c r="UDS40" s="223"/>
      <c r="UDT40" s="223"/>
      <c r="UDU40" s="223"/>
      <c r="UDV40" s="223"/>
      <c r="UDW40" s="223"/>
      <c r="UDX40" s="223"/>
      <c r="UDY40" s="223"/>
      <c r="UDZ40" s="223"/>
      <c r="UEA40" s="223"/>
      <c r="UEB40" s="223"/>
      <c r="UEC40" s="223"/>
      <c r="UED40" s="223"/>
      <c r="UEE40" s="223"/>
      <c r="UEF40" s="223"/>
      <c r="UEG40" s="223"/>
      <c r="UEH40" s="223"/>
      <c r="UEI40" s="223"/>
      <c r="UEJ40" s="223"/>
      <c r="UEK40" s="223"/>
      <c r="UEL40" s="223"/>
      <c r="UEM40" s="223"/>
      <c r="UEN40" s="223"/>
      <c r="UEO40" s="223"/>
      <c r="UEP40" s="223"/>
      <c r="UEQ40" s="223"/>
      <c r="UER40" s="223"/>
      <c r="UES40" s="223"/>
      <c r="UET40" s="223"/>
      <c r="UEU40" s="223"/>
      <c r="UEV40" s="223"/>
      <c r="UEW40" s="223"/>
      <c r="UEX40" s="223"/>
      <c r="UEY40" s="223"/>
      <c r="UEZ40" s="223"/>
      <c r="UFA40" s="223"/>
      <c r="UFB40" s="223"/>
      <c r="UFC40" s="223"/>
      <c r="UFD40" s="223"/>
      <c r="UFE40" s="223"/>
      <c r="UFF40" s="223"/>
      <c r="UFG40" s="223"/>
      <c r="UFH40" s="223"/>
      <c r="UFI40" s="223"/>
      <c r="UFJ40" s="223"/>
      <c r="UFK40" s="223"/>
      <c r="UFL40" s="223"/>
      <c r="UFM40" s="223"/>
      <c r="UFN40" s="223"/>
      <c r="UFO40" s="223"/>
      <c r="UFP40" s="223"/>
      <c r="UFQ40" s="223"/>
      <c r="UFR40" s="223"/>
      <c r="UFS40" s="223"/>
      <c r="UFT40" s="223"/>
      <c r="UFU40" s="223"/>
      <c r="UFV40" s="223"/>
      <c r="UFW40" s="223"/>
      <c r="UFX40" s="223"/>
      <c r="UFY40" s="223"/>
      <c r="UFZ40" s="223"/>
      <c r="UGA40" s="223"/>
      <c r="UGB40" s="223"/>
      <c r="UGC40" s="223"/>
      <c r="UGD40" s="223"/>
      <c r="UGE40" s="223"/>
      <c r="UGF40" s="223"/>
      <c r="UGG40" s="223"/>
      <c r="UGH40" s="223"/>
      <c r="UGI40" s="223"/>
      <c r="UGJ40" s="223"/>
      <c r="UGK40" s="223"/>
      <c r="UGL40" s="223"/>
      <c r="UGM40" s="223"/>
      <c r="UGN40" s="223"/>
      <c r="UGO40" s="223"/>
      <c r="UGP40" s="223"/>
      <c r="UGQ40" s="223"/>
      <c r="UGR40" s="223"/>
      <c r="UGS40" s="223"/>
      <c r="UGT40" s="223"/>
      <c r="UGU40" s="223"/>
      <c r="UGV40" s="223"/>
      <c r="UGW40" s="223"/>
      <c r="UGX40" s="223"/>
      <c r="UGY40" s="223"/>
      <c r="UGZ40" s="223"/>
      <c r="UHA40" s="223"/>
      <c r="UHB40" s="223"/>
      <c r="UHC40" s="223"/>
      <c r="UHD40" s="223"/>
      <c r="UHE40" s="223"/>
      <c r="UHF40" s="223"/>
      <c r="UHG40" s="223"/>
      <c r="UHH40" s="223"/>
      <c r="UHI40" s="223"/>
      <c r="UHJ40" s="223"/>
      <c r="UHK40" s="223"/>
      <c r="UHL40" s="223"/>
      <c r="UHM40" s="223"/>
      <c r="UHN40" s="223"/>
      <c r="UHO40" s="223"/>
      <c r="UHP40" s="223"/>
      <c r="UHQ40" s="223"/>
      <c r="UHR40" s="223"/>
      <c r="UHS40" s="223"/>
      <c r="UHT40" s="223"/>
      <c r="UHU40" s="223"/>
      <c r="UHV40" s="223"/>
      <c r="UHW40" s="223"/>
      <c r="UHX40" s="223"/>
      <c r="UHY40" s="223"/>
      <c r="UHZ40" s="223"/>
      <c r="UIA40" s="223"/>
      <c r="UIB40" s="223"/>
      <c r="UIC40" s="223"/>
      <c r="UID40" s="223"/>
      <c r="UIE40" s="223"/>
      <c r="UIF40" s="223"/>
      <c r="UIG40" s="223"/>
      <c r="UIH40" s="223"/>
      <c r="UII40" s="223"/>
      <c r="UIJ40" s="223"/>
      <c r="UIK40" s="223"/>
      <c r="UIL40" s="223"/>
      <c r="UIM40" s="223"/>
      <c r="UIN40" s="223"/>
      <c r="UIO40" s="223"/>
      <c r="UIP40" s="223"/>
      <c r="UIQ40" s="223"/>
      <c r="UIR40" s="223"/>
      <c r="UIS40" s="223"/>
      <c r="UIT40" s="223"/>
      <c r="UIU40" s="223"/>
      <c r="UIV40" s="223"/>
      <c r="UIW40" s="223"/>
      <c r="UIX40" s="223"/>
      <c r="UIY40" s="223"/>
      <c r="UIZ40" s="223"/>
      <c r="UJA40" s="223"/>
      <c r="UJB40" s="223"/>
      <c r="UJC40" s="223"/>
      <c r="UJD40" s="223"/>
      <c r="UJE40" s="223"/>
      <c r="UJF40" s="223"/>
      <c r="UJG40" s="223"/>
      <c r="UJH40" s="223"/>
      <c r="UJI40" s="223"/>
      <c r="UJJ40" s="223"/>
      <c r="UJK40" s="223"/>
      <c r="UJL40" s="223"/>
      <c r="UJM40" s="223"/>
      <c r="UJN40" s="223"/>
      <c r="UJO40" s="223"/>
      <c r="UJP40" s="223"/>
      <c r="UJQ40" s="223"/>
      <c r="UJR40" s="223"/>
      <c r="UJS40" s="223"/>
      <c r="UJT40" s="223"/>
      <c r="UJU40" s="223"/>
      <c r="UJV40" s="223"/>
      <c r="UJW40" s="223"/>
      <c r="UJX40" s="223"/>
      <c r="UJY40" s="223"/>
      <c r="UJZ40" s="223"/>
      <c r="UKA40" s="223"/>
      <c r="UKB40" s="223"/>
      <c r="UKC40" s="223"/>
      <c r="UKD40" s="223"/>
      <c r="UKE40" s="223"/>
      <c r="UKF40" s="223"/>
      <c r="UKG40" s="223"/>
      <c r="UKH40" s="223"/>
      <c r="UKI40" s="223"/>
      <c r="UKJ40" s="223"/>
      <c r="UKK40" s="223"/>
      <c r="UKL40" s="223"/>
      <c r="UKM40" s="223"/>
      <c r="UKN40" s="223"/>
      <c r="UKO40" s="223"/>
      <c r="UKP40" s="223"/>
      <c r="UKQ40" s="223"/>
      <c r="UKR40" s="223"/>
      <c r="UKS40" s="223"/>
      <c r="UKT40" s="223"/>
      <c r="UKU40" s="223"/>
      <c r="UKV40" s="223"/>
      <c r="UKW40" s="223"/>
      <c r="UKX40" s="223"/>
      <c r="UKY40" s="223"/>
      <c r="UKZ40" s="223"/>
      <c r="ULA40" s="223"/>
      <c r="ULB40" s="223"/>
      <c r="ULC40" s="223"/>
      <c r="ULD40" s="223"/>
      <c r="ULE40" s="223"/>
      <c r="ULF40" s="223"/>
      <c r="ULG40" s="223"/>
      <c r="ULH40" s="223"/>
      <c r="ULI40" s="223"/>
      <c r="ULJ40" s="223"/>
      <c r="ULK40" s="223"/>
      <c r="ULL40" s="223"/>
      <c r="ULM40" s="223"/>
      <c r="ULN40" s="223"/>
      <c r="ULO40" s="223"/>
      <c r="ULP40" s="223"/>
      <c r="ULQ40" s="223"/>
      <c r="ULR40" s="223"/>
      <c r="ULS40" s="223"/>
      <c r="ULT40" s="223"/>
      <c r="ULU40" s="223"/>
      <c r="ULV40" s="223"/>
      <c r="ULW40" s="223"/>
      <c r="ULX40" s="223"/>
      <c r="ULY40" s="223"/>
      <c r="ULZ40" s="223"/>
      <c r="UMA40" s="223"/>
      <c r="UMB40" s="223"/>
      <c r="UMC40" s="223"/>
      <c r="UMD40" s="223"/>
      <c r="UME40" s="223"/>
      <c r="UMF40" s="223"/>
      <c r="UMG40" s="223"/>
      <c r="UMH40" s="223"/>
      <c r="UMI40" s="223"/>
      <c r="UMJ40" s="223"/>
      <c r="UMK40" s="223"/>
      <c r="UML40" s="223"/>
      <c r="UMM40" s="223"/>
      <c r="UMN40" s="223"/>
      <c r="UMO40" s="223"/>
      <c r="UMP40" s="223"/>
      <c r="UMQ40" s="223"/>
      <c r="UMR40" s="223"/>
      <c r="UMS40" s="223"/>
      <c r="UMT40" s="223"/>
      <c r="UMU40" s="223"/>
      <c r="UMV40" s="223"/>
      <c r="UMW40" s="223"/>
      <c r="UMX40" s="223"/>
      <c r="UMY40" s="223"/>
      <c r="UMZ40" s="223"/>
      <c r="UNA40" s="223"/>
      <c r="UNB40" s="223"/>
      <c r="UNC40" s="223"/>
      <c r="UND40" s="223"/>
      <c r="UNE40" s="223"/>
      <c r="UNF40" s="223"/>
      <c r="UNG40" s="223"/>
      <c r="UNH40" s="223"/>
      <c r="UNI40" s="223"/>
      <c r="UNJ40" s="223"/>
      <c r="UNK40" s="223"/>
      <c r="UNL40" s="223"/>
      <c r="UNM40" s="223"/>
      <c r="UNN40" s="223"/>
      <c r="UNO40" s="223"/>
      <c r="UNP40" s="223"/>
      <c r="UNQ40" s="223"/>
      <c r="UNR40" s="223"/>
      <c r="UNS40" s="223"/>
      <c r="UNT40" s="223"/>
      <c r="UNU40" s="223"/>
      <c r="UNV40" s="223"/>
      <c r="UNW40" s="223"/>
      <c r="UNX40" s="223"/>
      <c r="UNY40" s="223"/>
      <c r="UNZ40" s="223"/>
      <c r="UOA40" s="223"/>
      <c r="UOB40" s="223"/>
      <c r="UOC40" s="223"/>
      <c r="UOD40" s="223"/>
      <c r="UOE40" s="223"/>
      <c r="UOF40" s="223"/>
      <c r="UOG40" s="223"/>
      <c r="UOH40" s="223"/>
      <c r="UOI40" s="223"/>
      <c r="UOJ40" s="223"/>
      <c r="UOK40" s="223"/>
      <c r="UOL40" s="223"/>
      <c r="UOM40" s="223"/>
      <c r="UON40" s="223"/>
      <c r="UOO40" s="223"/>
      <c r="UOP40" s="223"/>
      <c r="UOQ40" s="223"/>
      <c r="UOR40" s="223"/>
      <c r="UOS40" s="223"/>
      <c r="UOT40" s="223"/>
      <c r="UOU40" s="223"/>
      <c r="UOV40" s="223"/>
      <c r="UOW40" s="223"/>
      <c r="UOX40" s="223"/>
      <c r="UOY40" s="223"/>
      <c r="UOZ40" s="223"/>
      <c r="UPA40" s="223"/>
      <c r="UPB40" s="223"/>
      <c r="UPC40" s="223"/>
      <c r="UPD40" s="223"/>
      <c r="UPE40" s="223"/>
      <c r="UPF40" s="223"/>
      <c r="UPG40" s="223"/>
      <c r="UPH40" s="223"/>
      <c r="UPI40" s="223"/>
      <c r="UPJ40" s="223"/>
      <c r="UPK40" s="223"/>
      <c r="UPL40" s="223"/>
      <c r="UPM40" s="223"/>
      <c r="UPN40" s="223"/>
      <c r="UPO40" s="223"/>
      <c r="UPP40" s="223"/>
      <c r="UPQ40" s="223"/>
      <c r="UPR40" s="223"/>
      <c r="UPS40" s="223"/>
      <c r="UPT40" s="223"/>
      <c r="UPU40" s="223"/>
      <c r="UPV40" s="223"/>
      <c r="UPW40" s="223"/>
      <c r="UPX40" s="223"/>
      <c r="UPY40" s="223"/>
      <c r="UPZ40" s="223"/>
      <c r="UQA40" s="223"/>
      <c r="UQB40" s="223"/>
      <c r="UQC40" s="223"/>
      <c r="UQD40" s="223"/>
      <c r="UQE40" s="223"/>
      <c r="UQF40" s="223"/>
      <c r="UQG40" s="223"/>
      <c r="UQH40" s="223"/>
      <c r="UQI40" s="223"/>
      <c r="UQJ40" s="223"/>
      <c r="UQK40" s="223"/>
      <c r="UQL40" s="223"/>
      <c r="UQM40" s="223"/>
      <c r="UQN40" s="223"/>
      <c r="UQO40" s="223"/>
      <c r="UQP40" s="223"/>
      <c r="UQQ40" s="223"/>
      <c r="UQR40" s="223"/>
      <c r="UQS40" s="223"/>
      <c r="UQT40" s="223"/>
      <c r="UQU40" s="223"/>
      <c r="UQV40" s="223"/>
      <c r="UQW40" s="223"/>
      <c r="UQX40" s="223"/>
      <c r="UQY40" s="223"/>
      <c r="UQZ40" s="223"/>
      <c r="URA40" s="223"/>
      <c r="URB40" s="223"/>
      <c r="URC40" s="223"/>
      <c r="URD40" s="223"/>
      <c r="URE40" s="223"/>
      <c r="URF40" s="223"/>
      <c r="URG40" s="223"/>
      <c r="URH40" s="223"/>
      <c r="URI40" s="223"/>
      <c r="URJ40" s="223"/>
      <c r="URK40" s="223"/>
      <c r="URL40" s="223"/>
      <c r="URM40" s="223"/>
      <c r="URN40" s="223"/>
      <c r="URO40" s="223"/>
      <c r="URP40" s="223"/>
      <c r="URQ40" s="223"/>
      <c r="URR40" s="223"/>
      <c r="URS40" s="223"/>
      <c r="URT40" s="223"/>
      <c r="URU40" s="223"/>
      <c r="URV40" s="223"/>
      <c r="URW40" s="223"/>
      <c r="URX40" s="223"/>
      <c r="URY40" s="223"/>
      <c r="URZ40" s="223"/>
      <c r="USA40" s="223"/>
      <c r="USB40" s="223"/>
      <c r="USC40" s="223"/>
      <c r="USD40" s="223"/>
      <c r="USE40" s="223"/>
      <c r="USF40" s="223"/>
      <c r="USG40" s="223"/>
      <c r="USH40" s="223"/>
      <c r="USI40" s="223"/>
      <c r="USJ40" s="223"/>
      <c r="USK40" s="223"/>
      <c r="USL40" s="223"/>
      <c r="USM40" s="223"/>
      <c r="USN40" s="223"/>
      <c r="USO40" s="223"/>
      <c r="USP40" s="223"/>
      <c r="USQ40" s="223"/>
      <c r="USR40" s="223"/>
      <c r="USS40" s="223"/>
      <c r="UST40" s="223"/>
      <c r="USU40" s="223"/>
      <c r="USV40" s="223"/>
      <c r="USW40" s="223"/>
      <c r="USX40" s="223"/>
      <c r="USY40" s="223"/>
      <c r="USZ40" s="223"/>
      <c r="UTA40" s="223"/>
      <c r="UTB40" s="223"/>
      <c r="UTC40" s="223"/>
      <c r="UTD40" s="223"/>
      <c r="UTE40" s="223"/>
      <c r="UTF40" s="223"/>
      <c r="UTG40" s="223"/>
      <c r="UTH40" s="223"/>
      <c r="UTI40" s="223"/>
      <c r="UTJ40" s="223"/>
      <c r="UTK40" s="223"/>
      <c r="UTL40" s="223"/>
      <c r="UTM40" s="223"/>
      <c r="UTN40" s="223"/>
      <c r="UTO40" s="223"/>
      <c r="UTP40" s="223"/>
      <c r="UTQ40" s="223"/>
      <c r="UTR40" s="223"/>
      <c r="UTS40" s="223"/>
      <c r="UTT40" s="223"/>
      <c r="UTU40" s="223"/>
      <c r="UTV40" s="223"/>
      <c r="UTW40" s="223"/>
      <c r="UTX40" s="223"/>
      <c r="UTY40" s="223"/>
      <c r="UTZ40" s="223"/>
      <c r="UUA40" s="223"/>
      <c r="UUB40" s="223"/>
      <c r="UUC40" s="223"/>
      <c r="UUD40" s="223"/>
      <c r="UUE40" s="223"/>
      <c r="UUF40" s="223"/>
      <c r="UUG40" s="223"/>
      <c r="UUH40" s="223"/>
      <c r="UUI40" s="223"/>
      <c r="UUJ40" s="223"/>
      <c r="UUK40" s="223"/>
      <c r="UUL40" s="223"/>
      <c r="UUM40" s="223"/>
      <c r="UUN40" s="223"/>
      <c r="UUO40" s="223"/>
      <c r="UUP40" s="223"/>
      <c r="UUQ40" s="223"/>
      <c r="UUR40" s="223"/>
      <c r="UUS40" s="223"/>
      <c r="UUT40" s="223"/>
      <c r="UUU40" s="223"/>
      <c r="UUV40" s="223"/>
      <c r="UUW40" s="223"/>
      <c r="UUX40" s="223"/>
      <c r="UUY40" s="223"/>
      <c r="UUZ40" s="223"/>
      <c r="UVA40" s="223"/>
      <c r="UVB40" s="223"/>
      <c r="UVC40" s="223"/>
      <c r="UVD40" s="223"/>
      <c r="UVE40" s="223"/>
      <c r="UVF40" s="223"/>
      <c r="UVG40" s="223"/>
      <c r="UVH40" s="223"/>
      <c r="UVI40" s="223"/>
      <c r="UVJ40" s="223"/>
      <c r="UVK40" s="223"/>
      <c r="UVL40" s="223"/>
      <c r="UVM40" s="223"/>
      <c r="UVN40" s="223"/>
      <c r="UVO40" s="223"/>
      <c r="UVP40" s="223"/>
      <c r="UVQ40" s="223"/>
      <c r="UVR40" s="223"/>
      <c r="UVS40" s="223"/>
      <c r="UVT40" s="223"/>
      <c r="UVU40" s="223"/>
      <c r="UVV40" s="223"/>
      <c r="UVW40" s="223"/>
      <c r="UVX40" s="223"/>
      <c r="UVY40" s="223"/>
      <c r="UVZ40" s="223"/>
      <c r="UWA40" s="223"/>
      <c r="UWB40" s="223"/>
      <c r="UWC40" s="223"/>
      <c r="UWD40" s="223"/>
      <c r="UWE40" s="223"/>
      <c r="UWF40" s="223"/>
      <c r="UWG40" s="223"/>
      <c r="UWH40" s="223"/>
      <c r="UWI40" s="223"/>
      <c r="UWJ40" s="223"/>
      <c r="UWK40" s="223"/>
      <c r="UWL40" s="223"/>
      <c r="UWM40" s="223"/>
      <c r="UWN40" s="223"/>
      <c r="UWO40" s="223"/>
      <c r="UWP40" s="223"/>
      <c r="UWQ40" s="223"/>
      <c r="UWR40" s="223"/>
      <c r="UWS40" s="223"/>
      <c r="UWT40" s="223"/>
      <c r="UWU40" s="223"/>
      <c r="UWV40" s="223"/>
      <c r="UWW40" s="223"/>
      <c r="UWX40" s="223"/>
      <c r="UWY40" s="223"/>
      <c r="UWZ40" s="223"/>
      <c r="UXA40" s="223"/>
      <c r="UXB40" s="223"/>
      <c r="UXC40" s="223"/>
      <c r="UXD40" s="223"/>
      <c r="UXE40" s="223"/>
      <c r="UXF40" s="223"/>
      <c r="UXG40" s="223"/>
      <c r="UXH40" s="223"/>
      <c r="UXI40" s="223"/>
      <c r="UXJ40" s="223"/>
      <c r="UXK40" s="223"/>
      <c r="UXL40" s="223"/>
      <c r="UXM40" s="223"/>
      <c r="UXN40" s="223"/>
      <c r="UXO40" s="223"/>
      <c r="UXP40" s="223"/>
      <c r="UXQ40" s="223"/>
      <c r="UXR40" s="223"/>
      <c r="UXS40" s="223"/>
      <c r="UXT40" s="223"/>
      <c r="UXU40" s="223"/>
      <c r="UXV40" s="223"/>
      <c r="UXW40" s="223"/>
      <c r="UXX40" s="223"/>
      <c r="UXY40" s="223"/>
      <c r="UXZ40" s="223"/>
      <c r="UYA40" s="223"/>
      <c r="UYB40" s="223"/>
      <c r="UYC40" s="223"/>
      <c r="UYD40" s="223"/>
      <c r="UYE40" s="223"/>
      <c r="UYF40" s="223"/>
      <c r="UYG40" s="223"/>
      <c r="UYH40" s="223"/>
      <c r="UYI40" s="223"/>
      <c r="UYJ40" s="223"/>
      <c r="UYK40" s="223"/>
      <c r="UYL40" s="223"/>
      <c r="UYM40" s="223"/>
      <c r="UYN40" s="223"/>
      <c r="UYO40" s="223"/>
      <c r="UYP40" s="223"/>
      <c r="UYQ40" s="223"/>
      <c r="UYR40" s="223"/>
      <c r="UYS40" s="223"/>
      <c r="UYT40" s="223"/>
      <c r="UYU40" s="223"/>
      <c r="UYV40" s="223"/>
      <c r="UYW40" s="223"/>
      <c r="UYX40" s="223"/>
      <c r="UYY40" s="223"/>
      <c r="UYZ40" s="223"/>
      <c r="UZA40" s="223"/>
      <c r="UZB40" s="223"/>
      <c r="UZC40" s="223"/>
      <c r="UZD40" s="223"/>
      <c r="UZE40" s="223"/>
      <c r="UZF40" s="223"/>
      <c r="UZG40" s="223"/>
      <c r="UZH40" s="223"/>
      <c r="UZI40" s="223"/>
      <c r="UZJ40" s="223"/>
      <c r="UZK40" s="223"/>
      <c r="UZL40" s="223"/>
      <c r="UZM40" s="223"/>
      <c r="UZN40" s="223"/>
      <c r="UZO40" s="223"/>
      <c r="UZP40" s="223"/>
      <c r="UZQ40" s="223"/>
      <c r="UZR40" s="223"/>
      <c r="UZS40" s="223"/>
      <c r="UZT40" s="223"/>
      <c r="UZU40" s="223"/>
      <c r="UZV40" s="223"/>
      <c r="UZW40" s="223"/>
      <c r="UZX40" s="223"/>
      <c r="UZY40" s="223"/>
      <c r="UZZ40" s="223"/>
      <c r="VAA40" s="223"/>
      <c r="VAB40" s="223"/>
      <c r="VAC40" s="223"/>
      <c r="VAD40" s="223"/>
      <c r="VAE40" s="223"/>
      <c r="VAF40" s="223"/>
      <c r="VAG40" s="223"/>
      <c r="VAH40" s="223"/>
      <c r="VAI40" s="223"/>
      <c r="VAJ40" s="223"/>
      <c r="VAK40" s="223"/>
      <c r="VAL40" s="223"/>
      <c r="VAM40" s="223"/>
      <c r="VAN40" s="223"/>
      <c r="VAO40" s="223"/>
      <c r="VAP40" s="223"/>
      <c r="VAQ40" s="223"/>
      <c r="VAR40" s="223"/>
      <c r="VAS40" s="223"/>
      <c r="VAT40" s="223"/>
      <c r="VAU40" s="223"/>
      <c r="VAV40" s="223"/>
      <c r="VAW40" s="223"/>
      <c r="VAX40" s="223"/>
      <c r="VAY40" s="223"/>
      <c r="VAZ40" s="223"/>
      <c r="VBA40" s="223"/>
      <c r="VBB40" s="223"/>
      <c r="VBC40" s="223"/>
      <c r="VBD40" s="223"/>
      <c r="VBE40" s="223"/>
      <c r="VBF40" s="223"/>
      <c r="VBG40" s="223"/>
      <c r="VBH40" s="223"/>
      <c r="VBI40" s="223"/>
      <c r="VBJ40" s="223"/>
      <c r="VBK40" s="223"/>
      <c r="VBL40" s="223"/>
      <c r="VBM40" s="223"/>
      <c r="VBN40" s="223"/>
      <c r="VBO40" s="223"/>
      <c r="VBP40" s="223"/>
      <c r="VBQ40" s="223"/>
      <c r="VBR40" s="223"/>
      <c r="VBS40" s="223"/>
      <c r="VBT40" s="223"/>
      <c r="VBU40" s="223"/>
      <c r="VBV40" s="223"/>
      <c r="VBW40" s="223"/>
      <c r="VBX40" s="223"/>
      <c r="VBY40" s="223"/>
      <c r="VBZ40" s="223"/>
      <c r="VCA40" s="223"/>
      <c r="VCB40" s="223"/>
      <c r="VCC40" s="223"/>
      <c r="VCD40" s="223"/>
      <c r="VCE40" s="223"/>
      <c r="VCF40" s="223"/>
      <c r="VCG40" s="223"/>
      <c r="VCH40" s="223"/>
      <c r="VCI40" s="223"/>
      <c r="VCJ40" s="223"/>
      <c r="VCK40" s="223"/>
      <c r="VCL40" s="223"/>
      <c r="VCM40" s="223"/>
      <c r="VCN40" s="223"/>
      <c r="VCO40" s="223"/>
      <c r="VCP40" s="223"/>
      <c r="VCQ40" s="223"/>
      <c r="VCR40" s="223"/>
      <c r="VCS40" s="223"/>
      <c r="VCT40" s="223"/>
      <c r="VCU40" s="223"/>
      <c r="VCV40" s="223"/>
      <c r="VCW40" s="223"/>
      <c r="VCX40" s="223"/>
      <c r="VCY40" s="223"/>
      <c r="VCZ40" s="223"/>
      <c r="VDA40" s="223"/>
      <c r="VDB40" s="223"/>
      <c r="VDC40" s="223"/>
      <c r="VDD40" s="223"/>
      <c r="VDE40" s="223"/>
      <c r="VDF40" s="223"/>
      <c r="VDG40" s="223"/>
      <c r="VDH40" s="223"/>
      <c r="VDI40" s="223"/>
      <c r="VDJ40" s="223"/>
      <c r="VDK40" s="223"/>
      <c r="VDL40" s="223"/>
      <c r="VDM40" s="223"/>
      <c r="VDN40" s="223"/>
      <c r="VDO40" s="223"/>
      <c r="VDP40" s="223"/>
      <c r="VDQ40" s="223"/>
      <c r="VDR40" s="223"/>
      <c r="VDS40" s="223"/>
      <c r="VDT40" s="223"/>
      <c r="VDU40" s="223"/>
      <c r="VDV40" s="223"/>
      <c r="VDW40" s="223"/>
      <c r="VDX40" s="223"/>
      <c r="VDY40" s="223"/>
      <c r="VDZ40" s="223"/>
      <c r="VEA40" s="223"/>
      <c r="VEB40" s="223"/>
      <c r="VEC40" s="223"/>
      <c r="VED40" s="223"/>
      <c r="VEE40" s="223"/>
      <c r="VEF40" s="223"/>
      <c r="VEG40" s="223"/>
      <c r="VEH40" s="223"/>
      <c r="VEI40" s="223"/>
      <c r="VEJ40" s="223"/>
      <c r="VEK40" s="223"/>
      <c r="VEL40" s="223"/>
      <c r="VEM40" s="223"/>
      <c r="VEN40" s="223"/>
      <c r="VEO40" s="223"/>
      <c r="VEP40" s="223"/>
      <c r="VEQ40" s="223"/>
      <c r="VER40" s="223"/>
      <c r="VES40" s="223"/>
      <c r="VET40" s="223"/>
      <c r="VEU40" s="223"/>
      <c r="VEV40" s="223"/>
      <c r="VEW40" s="223"/>
      <c r="VEX40" s="223"/>
      <c r="VEY40" s="223"/>
      <c r="VEZ40" s="223"/>
      <c r="VFA40" s="223"/>
      <c r="VFB40" s="223"/>
      <c r="VFC40" s="223"/>
      <c r="VFD40" s="223"/>
      <c r="VFE40" s="223"/>
      <c r="VFF40" s="223"/>
      <c r="VFG40" s="223"/>
      <c r="VFH40" s="223"/>
      <c r="VFI40" s="223"/>
      <c r="VFJ40" s="223"/>
      <c r="VFK40" s="223"/>
      <c r="VFL40" s="223"/>
      <c r="VFM40" s="223"/>
      <c r="VFN40" s="223"/>
      <c r="VFO40" s="223"/>
      <c r="VFP40" s="223"/>
      <c r="VFQ40" s="223"/>
      <c r="VFR40" s="223"/>
      <c r="VFS40" s="223"/>
      <c r="VFT40" s="223"/>
      <c r="VFU40" s="223"/>
      <c r="VFV40" s="223"/>
      <c r="VFW40" s="223"/>
      <c r="VFX40" s="223"/>
      <c r="VFY40" s="223"/>
      <c r="VFZ40" s="223"/>
      <c r="VGA40" s="223"/>
      <c r="VGB40" s="223"/>
      <c r="VGC40" s="223"/>
      <c r="VGD40" s="223"/>
      <c r="VGE40" s="223"/>
      <c r="VGF40" s="223"/>
      <c r="VGG40" s="223"/>
      <c r="VGH40" s="223"/>
      <c r="VGI40" s="223"/>
      <c r="VGJ40" s="223"/>
      <c r="VGK40" s="223"/>
      <c r="VGL40" s="223"/>
      <c r="VGM40" s="223"/>
      <c r="VGN40" s="223"/>
      <c r="VGO40" s="223"/>
      <c r="VGP40" s="223"/>
      <c r="VGQ40" s="223"/>
      <c r="VGR40" s="223"/>
      <c r="VGS40" s="223"/>
      <c r="VGT40" s="223"/>
      <c r="VGU40" s="223"/>
      <c r="VGV40" s="223"/>
      <c r="VGW40" s="223"/>
      <c r="VGX40" s="223"/>
      <c r="VGY40" s="223"/>
      <c r="VGZ40" s="223"/>
      <c r="VHA40" s="223"/>
      <c r="VHB40" s="223"/>
      <c r="VHC40" s="223"/>
      <c r="VHD40" s="223"/>
      <c r="VHE40" s="223"/>
      <c r="VHF40" s="223"/>
      <c r="VHG40" s="223"/>
      <c r="VHH40" s="223"/>
      <c r="VHI40" s="223"/>
      <c r="VHJ40" s="223"/>
      <c r="VHK40" s="223"/>
      <c r="VHL40" s="223"/>
      <c r="VHM40" s="223"/>
      <c r="VHN40" s="223"/>
      <c r="VHO40" s="223"/>
      <c r="VHP40" s="223"/>
      <c r="VHQ40" s="223"/>
      <c r="VHR40" s="223"/>
      <c r="VHS40" s="223"/>
      <c r="VHT40" s="223"/>
      <c r="VHU40" s="223"/>
      <c r="VHV40" s="223"/>
      <c r="VHW40" s="223"/>
      <c r="VHX40" s="223"/>
      <c r="VHY40" s="223"/>
      <c r="VHZ40" s="223"/>
      <c r="VIA40" s="223"/>
      <c r="VIB40" s="223"/>
      <c r="VIC40" s="223"/>
      <c r="VID40" s="223"/>
      <c r="VIE40" s="223"/>
      <c r="VIF40" s="223"/>
      <c r="VIG40" s="223"/>
      <c r="VIH40" s="223"/>
      <c r="VII40" s="223"/>
      <c r="VIJ40" s="223"/>
      <c r="VIK40" s="223"/>
      <c r="VIL40" s="223"/>
      <c r="VIM40" s="223"/>
      <c r="VIN40" s="223"/>
      <c r="VIO40" s="223"/>
      <c r="VIP40" s="223"/>
      <c r="VIQ40" s="223"/>
      <c r="VIR40" s="223"/>
      <c r="VIS40" s="223"/>
      <c r="VIT40" s="223"/>
      <c r="VIU40" s="223"/>
      <c r="VIV40" s="223"/>
      <c r="VIW40" s="223"/>
      <c r="VIX40" s="223"/>
      <c r="VIY40" s="223"/>
      <c r="VIZ40" s="223"/>
      <c r="VJA40" s="223"/>
      <c r="VJB40" s="223"/>
      <c r="VJC40" s="223"/>
      <c r="VJD40" s="223"/>
      <c r="VJE40" s="223"/>
      <c r="VJF40" s="223"/>
      <c r="VJG40" s="223"/>
      <c r="VJH40" s="223"/>
      <c r="VJI40" s="223"/>
      <c r="VJJ40" s="223"/>
      <c r="VJK40" s="223"/>
      <c r="VJL40" s="223"/>
      <c r="VJM40" s="223"/>
      <c r="VJN40" s="223"/>
      <c r="VJO40" s="223"/>
      <c r="VJP40" s="223"/>
      <c r="VJQ40" s="223"/>
      <c r="VJR40" s="223"/>
      <c r="VJS40" s="223"/>
      <c r="VJT40" s="223"/>
      <c r="VJU40" s="223"/>
      <c r="VJV40" s="223"/>
      <c r="VJW40" s="223"/>
      <c r="VJX40" s="223"/>
      <c r="VJY40" s="223"/>
      <c r="VJZ40" s="223"/>
      <c r="VKA40" s="223"/>
      <c r="VKB40" s="223"/>
      <c r="VKC40" s="223"/>
      <c r="VKD40" s="223"/>
      <c r="VKE40" s="223"/>
      <c r="VKF40" s="223"/>
      <c r="VKG40" s="223"/>
      <c r="VKH40" s="223"/>
      <c r="VKI40" s="223"/>
      <c r="VKJ40" s="223"/>
      <c r="VKK40" s="223"/>
      <c r="VKL40" s="223"/>
      <c r="VKM40" s="223"/>
      <c r="VKN40" s="223"/>
      <c r="VKO40" s="223"/>
      <c r="VKP40" s="223"/>
      <c r="VKQ40" s="223"/>
      <c r="VKR40" s="223"/>
      <c r="VKS40" s="223"/>
      <c r="VKT40" s="223"/>
      <c r="VKU40" s="223"/>
      <c r="VKV40" s="223"/>
      <c r="VKW40" s="223"/>
      <c r="VKX40" s="223"/>
      <c r="VKY40" s="223"/>
      <c r="VKZ40" s="223"/>
      <c r="VLA40" s="223"/>
      <c r="VLB40" s="223"/>
      <c r="VLC40" s="223"/>
      <c r="VLD40" s="223"/>
      <c r="VLE40" s="223"/>
      <c r="VLF40" s="223"/>
      <c r="VLG40" s="223"/>
      <c r="VLH40" s="223"/>
      <c r="VLI40" s="223"/>
      <c r="VLJ40" s="223"/>
      <c r="VLK40" s="223"/>
      <c r="VLL40" s="223"/>
      <c r="VLM40" s="223"/>
      <c r="VLN40" s="223"/>
      <c r="VLO40" s="223"/>
      <c r="VLP40" s="223"/>
      <c r="VLQ40" s="223"/>
      <c r="VLR40" s="223"/>
      <c r="VLS40" s="223"/>
      <c r="VLT40" s="223"/>
      <c r="VLU40" s="223"/>
      <c r="VLV40" s="223"/>
      <c r="VLW40" s="223"/>
      <c r="VLX40" s="223"/>
      <c r="VLY40" s="223"/>
      <c r="VLZ40" s="223"/>
      <c r="VMA40" s="223"/>
      <c r="VMB40" s="223"/>
      <c r="VMC40" s="223"/>
      <c r="VMD40" s="223"/>
      <c r="VME40" s="223"/>
      <c r="VMF40" s="223"/>
      <c r="VMG40" s="223"/>
      <c r="VMH40" s="223"/>
      <c r="VMI40" s="223"/>
      <c r="VMJ40" s="223"/>
      <c r="VMK40" s="223"/>
      <c r="VML40" s="223"/>
      <c r="VMM40" s="223"/>
      <c r="VMN40" s="223"/>
      <c r="VMO40" s="223"/>
      <c r="VMP40" s="223"/>
      <c r="VMQ40" s="223"/>
      <c r="VMR40" s="223"/>
      <c r="VMS40" s="223"/>
      <c r="VMT40" s="223"/>
      <c r="VMU40" s="223"/>
      <c r="VMV40" s="223"/>
      <c r="VMW40" s="223"/>
      <c r="VMX40" s="223"/>
      <c r="VMY40" s="223"/>
      <c r="VMZ40" s="223"/>
      <c r="VNA40" s="223"/>
      <c r="VNB40" s="223"/>
      <c r="VNC40" s="223"/>
      <c r="VND40" s="223"/>
      <c r="VNE40" s="223"/>
      <c r="VNF40" s="223"/>
      <c r="VNG40" s="223"/>
      <c r="VNH40" s="223"/>
      <c r="VNI40" s="223"/>
      <c r="VNJ40" s="223"/>
      <c r="VNK40" s="223"/>
      <c r="VNL40" s="223"/>
      <c r="VNM40" s="223"/>
      <c r="VNN40" s="223"/>
      <c r="VNO40" s="223"/>
      <c r="VNP40" s="223"/>
      <c r="VNQ40" s="223"/>
      <c r="VNR40" s="223"/>
      <c r="VNS40" s="223"/>
      <c r="VNT40" s="223"/>
      <c r="VNU40" s="223"/>
      <c r="VNV40" s="223"/>
      <c r="VNW40" s="223"/>
      <c r="VNX40" s="223"/>
      <c r="VNY40" s="223"/>
      <c r="VNZ40" s="223"/>
      <c r="VOA40" s="223"/>
      <c r="VOB40" s="223"/>
      <c r="VOC40" s="223"/>
      <c r="VOD40" s="223"/>
      <c r="VOE40" s="223"/>
      <c r="VOF40" s="223"/>
      <c r="VOG40" s="223"/>
      <c r="VOH40" s="223"/>
      <c r="VOI40" s="223"/>
      <c r="VOJ40" s="223"/>
      <c r="VOK40" s="223"/>
      <c r="VOL40" s="223"/>
      <c r="VOM40" s="223"/>
      <c r="VON40" s="223"/>
      <c r="VOO40" s="223"/>
      <c r="VOP40" s="223"/>
      <c r="VOQ40" s="223"/>
      <c r="VOR40" s="223"/>
      <c r="VOS40" s="223"/>
      <c r="VOT40" s="223"/>
      <c r="VOU40" s="223"/>
      <c r="VOV40" s="223"/>
      <c r="VOW40" s="223"/>
      <c r="VOX40" s="223"/>
      <c r="VOY40" s="223"/>
      <c r="VOZ40" s="223"/>
      <c r="VPA40" s="223"/>
      <c r="VPB40" s="223"/>
      <c r="VPC40" s="223"/>
      <c r="VPD40" s="223"/>
      <c r="VPE40" s="223"/>
      <c r="VPF40" s="223"/>
      <c r="VPG40" s="223"/>
      <c r="VPH40" s="223"/>
      <c r="VPI40" s="223"/>
      <c r="VPJ40" s="223"/>
      <c r="VPK40" s="223"/>
      <c r="VPL40" s="223"/>
      <c r="VPM40" s="223"/>
      <c r="VPN40" s="223"/>
      <c r="VPO40" s="223"/>
      <c r="VPP40" s="223"/>
      <c r="VPQ40" s="223"/>
      <c r="VPR40" s="223"/>
      <c r="VPS40" s="223"/>
      <c r="VPT40" s="223"/>
      <c r="VPU40" s="223"/>
      <c r="VPV40" s="223"/>
      <c r="VPW40" s="223"/>
      <c r="VPX40" s="223"/>
      <c r="VPY40" s="223"/>
      <c r="VPZ40" s="223"/>
      <c r="VQA40" s="223"/>
      <c r="VQB40" s="223"/>
      <c r="VQC40" s="223"/>
      <c r="VQD40" s="223"/>
      <c r="VQE40" s="223"/>
      <c r="VQF40" s="223"/>
      <c r="VQG40" s="223"/>
      <c r="VQH40" s="223"/>
      <c r="VQI40" s="223"/>
      <c r="VQJ40" s="223"/>
      <c r="VQK40" s="223"/>
      <c r="VQL40" s="223"/>
      <c r="VQM40" s="223"/>
      <c r="VQN40" s="223"/>
      <c r="VQO40" s="223"/>
      <c r="VQP40" s="223"/>
      <c r="VQQ40" s="223"/>
      <c r="VQR40" s="223"/>
      <c r="VQS40" s="223"/>
      <c r="VQT40" s="223"/>
      <c r="VQU40" s="223"/>
      <c r="VQV40" s="223"/>
      <c r="VQW40" s="223"/>
      <c r="VQX40" s="223"/>
      <c r="VQY40" s="223"/>
      <c r="VQZ40" s="223"/>
      <c r="VRA40" s="223"/>
      <c r="VRB40" s="223"/>
      <c r="VRC40" s="223"/>
      <c r="VRD40" s="223"/>
      <c r="VRE40" s="223"/>
      <c r="VRF40" s="223"/>
      <c r="VRG40" s="223"/>
      <c r="VRH40" s="223"/>
      <c r="VRI40" s="223"/>
      <c r="VRJ40" s="223"/>
      <c r="VRK40" s="223"/>
      <c r="VRL40" s="223"/>
      <c r="VRM40" s="223"/>
      <c r="VRN40" s="223"/>
      <c r="VRO40" s="223"/>
      <c r="VRP40" s="223"/>
      <c r="VRQ40" s="223"/>
      <c r="VRR40" s="223"/>
      <c r="VRS40" s="223"/>
      <c r="VRT40" s="223"/>
      <c r="VRU40" s="223"/>
      <c r="VRV40" s="223"/>
      <c r="VRW40" s="223"/>
      <c r="VRX40" s="223"/>
      <c r="VRY40" s="223"/>
      <c r="VRZ40" s="223"/>
      <c r="VSA40" s="223"/>
      <c r="VSB40" s="223"/>
      <c r="VSC40" s="223"/>
      <c r="VSD40" s="223"/>
      <c r="VSE40" s="223"/>
      <c r="VSF40" s="223"/>
      <c r="VSG40" s="223"/>
      <c r="VSH40" s="223"/>
      <c r="VSI40" s="223"/>
      <c r="VSJ40" s="223"/>
      <c r="VSK40" s="223"/>
      <c r="VSL40" s="223"/>
      <c r="VSM40" s="223"/>
      <c r="VSN40" s="223"/>
      <c r="VSO40" s="223"/>
      <c r="VSP40" s="223"/>
      <c r="VSQ40" s="223"/>
      <c r="VSR40" s="223"/>
      <c r="VSS40" s="223"/>
      <c r="VST40" s="223"/>
      <c r="VSU40" s="223"/>
      <c r="VSV40" s="223"/>
      <c r="VSW40" s="223"/>
      <c r="VSX40" s="223"/>
      <c r="VSY40" s="223"/>
      <c r="VSZ40" s="223"/>
      <c r="VTA40" s="223"/>
      <c r="VTB40" s="223"/>
      <c r="VTC40" s="223"/>
      <c r="VTD40" s="223"/>
      <c r="VTE40" s="223"/>
      <c r="VTF40" s="223"/>
      <c r="VTG40" s="223"/>
      <c r="VTH40" s="223"/>
      <c r="VTI40" s="223"/>
      <c r="VTJ40" s="223"/>
      <c r="VTK40" s="223"/>
      <c r="VTL40" s="223"/>
      <c r="VTM40" s="223"/>
      <c r="VTN40" s="223"/>
      <c r="VTO40" s="223"/>
      <c r="VTP40" s="223"/>
      <c r="VTQ40" s="223"/>
      <c r="VTR40" s="223"/>
      <c r="VTS40" s="223"/>
      <c r="VTT40" s="223"/>
      <c r="VTU40" s="223"/>
      <c r="VTV40" s="223"/>
      <c r="VTW40" s="223"/>
      <c r="VTX40" s="223"/>
      <c r="VTY40" s="223"/>
      <c r="VTZ40" s="223"/>
      <c r="VUA40" s="223"/>
      <c r="VUB40" s="223"/>
      <c r="VUC40" s="223"/>
      <c r="VUD40" s="223"/>
      <c r="VUE40" s="223"/>
      <c r="VUF40" s="223"/>
      <c r="VUG40" s="223"/>
      <c r="VUH40" s="223"/>
      <c r="VUI40" s="223"/>
      <c r="VUJ40" s="223"/>
      <c r="VUK40" s="223"/>
      <c r="VUL40" s="223"/>
      <c r="VUM40" s="223"/>
      <c r="VUN40" s="223"/>
      <c r="VUO40" s="223"/>
      <c r="VUP40" s="223"/>
      <c r="VUQ40" s="223"/>
      <c r="VUR40" s="223"/>
      <c r="VUS40" s="223"/>
      <c r="VUT40" s="223"/>
      <c r="VUU40" s="223"/>
      <c r="VUV40" s="223"/>
      <c r="VUW40" s="223"/>
      <c r="VUX40" s="223"/>
      <c r="VUY40" s="223"/>
      <c r="VUZ40" s="223"/>
      <c r="VVA40" s="223"/>
      <c r="VVB40" s="223"/>
      <c r="VVC40" s="223"/>
      <c r="VVD40" s="223"/>
      <c r="VVE40" s="223"/>
      <c r="VVF40" s="223"/>
      <c r="VVG40" s="223"/>
      <c r="VVH40" s="223"/>
      <c r="VVI40" s="223"/>
      <c r="VVJ40" s="223"/>
      <c r="VVK40" s="223"/>
      <c r="VVL40" s="223"/>
      <c r="VVM40" s="223"/>
      <c r="VVN40" s="223"/>
      <c r="VVO40" s="223"/>
      <c r="VVP40" s="223"/>
      <c r="VVQ40" s="223"/>
      <c r="VVR40" s="223"/>
      <c r="VVS40" s="223"/>
      <c r="VVT40" s="223"/>
      <c r="VVU40" s="223"/>
      <c r="VVV40" s="223"/>
      <c r="VVW40" s="223"/>
      <c r="VVX40" s="223"/>
      <c r="VVY40" s="223"/>
      <c r="VVZ40" s="223"/>
      <c r="VWA40" s="223"/>
      <c r="VWB40" s="223"/>
      <c r="VWC40" s="223"/>
      <c r="VWD40" s="223"/>
      <c r="VWE40" s="223"/>
      <c r="VWF40" s="223"/>
      <c r="VWG40" s="223"/>
      <c r="VWH40" s="223"/>
      <c r="VWI40" s="223"/>
      <c r="VWJ40" s="223"/>
      <c r="VWK40" s="223"/>
      <c r="VWL40" s="223"/>
      <c r="VWM40" s="223"/>
      <c r="VWN40" s="223"/>
      <c r="VWO40" s="223"/>
      <c r="VWP40" s="223"/>
      <c r="VWQ40" s="223"/>
      <c r="VWR40" s="223"/>
      <c r="VWS40" s="223"/>
      <c r="VWT40" s="223"/>
      <c r="VWU40" s="223"/>
      <c r="VWV40" s="223"/>
      <c r="VWW40" s="223"/>
      <c r="VWX40" s="223"/>
      <c r="VWY40" s="223"/>
      <c r="VWZ40" s="223"/>
      <c r="VXA40" s="223"/>
      <c r="VXB40" s="223"/>
      <c r="VXC40" s="223"/>
      <c r="VXD40" s="223"/>
      <c r="VXE40" s="223"/>
      <c r="VXF40" s="223"/>
      <c r="VXG40" s="223"/>
      <c r="VXH40" s="223"/>
      <c r="VXI40" s="223"/>
      <c r="VXJ40" s="223"/>
      <c r="VXK40" s="223"/>
      <c r="VXL40" s="223"/>
      <c r="VXM40" s="223"/>
      <c r="VXN40" s="223"/>
      <c r="VXO40" s="223"/>
      <c r="VXP40" s="223"/>
      <c r="VXQ40" s="223"/>
      <c r="VXR40" s="223"/>
      <c r="VXS40" s="223"/>
      <c r="VXT40" s="223"/>
      <c r="VXU40" s="223"/>
      <c r="VXV40" s="223"/>
      <c r="VXW40" s="223"/>
      <c r="VXX40" s="223"/>
      <c r="VXY40" s="223"/>
      <c r="VXZ40" s="223"/>
      <c r="VYA40" s="223"/>
      <c r="VYB40" s="223"/>
      <c r="VYC40" s="223"/>
      <c r="VYD40" s="223"/>
      <c r="VYE40" s="223"/>
      <c r="VYF40" s="223"/>
      <c r="VYG40" s="223"/>
      <c r="VYH40" s="223"/>
      <c r="VYI40" s="223"/>
      <c r="VYJ40" s="223"/>
      <c r="VYK40" s="223"/>
      <c r="VYL40" s="223"/>
      <c r="VYM40" s="223"/>
      <c r="VYN40" s="223"/>
      <c r="VYO40" s="223"/>
      <c r="VYP40" s="223"/>
      <c r="VYQ40" s="223"/>
      <c r="VYR40" s="223"/>
      <c r="VYS40" s="223"/>
      <c r="VYT40" s="223"/>
      <c r="VYU40" s="223"/>
      <c r="VYV40" s="223"/>
      <c r="VYW40" s="223"/>
      <c r="VYX40" s="223"/>
      <c r="VYY40" s="223"/>
      <c r="VYZ40" s="223"/>
      <c r="VZA40" s="223"/>
      <c r="VZB40" s="223"/>
      <c r="VZC40" s="223"/>
      <c r="VZD40" s="223"/>
      <c r="VZE40" s="223"/>
      <c r="VZF40" s="223"/>
      <c r="VZG40" s="223"/>
      <c r="VZH40" s="223"/>
      <c r="VZI40" s="223"/>
      <c r="VZJ40" s="223"/>
      <c r="VZK40" s="223"/>
      <c r="VZL40" s="223"/>
      <c r="VZM40" s="223"/>
      <c r="VZN40" s="223"/>
      <c r="VZO40" s="223"/>
      <c r="VZP40" s="223"/>
      <c r="VZQ40" s="223"/>
      <c r="VZR40" s="223"/>
      <c r="VZS40" s="223"/>
      <c r="VZT40" s="223"/>
      <c r="VZU40" s="223"/>
      <c r="VZV40" s="223"/>
      <c r="VZW40" s="223"/>
      <c r="VZX40" s="223"/>
      <c r="VZY40" s="223"/>
      <c r="VZZ40" s="223"/>
      <c r="WAA40" s="223"/>
      <c r="WAB40" s="223"/>
      <c r="WAC40" s="223"/>
      <c r="WAD40" s="223"/>
      <c r="WAE40" s="223"/>
      <c r="WAF40" s="223"/>
      <c r="WAG40" s="223"/>
      <c r="WAH40" s="223"/>
      <c r="WAI40" s="223"/>
      <c r="WAJ40" s="223"/>
      <c r="WAK40" s="223"/>
      <c r="WAL40" s="223"/>
      <c r="WAM40" s="223"/>
      <c r="WAN40" s="223"/>
      <c r="WAO40" s="223"/>
      <c r="WAP40" s="223"/>
      <c r="WAQ40" s="223"/>
      <c r="WAR40" s="223"/>
      <c r="WAS40" s="223"/>
      <c r="WAT40" s="223"/>
      <c r="WAU40" s="223"/>
      <c r="WAV40" s="223"/>
      <c r="WAW40" s="223"/>
      <c r="WAX40" s="223"/>
      <c r="WAY40" s="223"/>
      <c r="WAZ40" s="223"/>
      <c r="WBA40" s="223"/>
      <c r="WBB40" s="223"/>
      <c r="WBC40" s="223"/>
      <c r="WBD40" s="223"/>
      <c r="WBE40" s="223"/>
      <c r="WBF40" s="223"/>
      <c r="WBG40" s="223"/>
      <c r="WBH40" s="223"/>
      <c r="WBI40" s="223"/>
      <c r="WBJ40" s="223"/>
      <c r="WBK40" s="223"/>
      <c r="WBL40" s="223"/>
      <c r="WBM40" s="223"/>
      <c r="WBN40" s="223"/>
      <c r="WBO40" s="223"/>
      <c r="WBP40" s="223"/>
      <c r="WBQ40" s="223"/>
      <c r="WBR40" s="223"/>
      <c r="WBS40" s="223"/>
      <c r="WBT40" s="223"/>
      <c r="WBU40" s="223"/>
      <c r="WBV40" s="223"/>
      <c r="WBW40" s="223"/>
      <c r="WBX40" s="223"/>
      <c r="WBY40" s="223"/>
      <c r="WBZ40" s="223"/>
      <c r="WCA40" s="223"/>
      <c r="WCB40" s="223"/>
      <c r="WCC40" s="223"/>
      <c r="WCD40" s="223"/>
      <c r="WCE40" s="223"/>
      <c r="WCF40" s="223"/>
      <c r="WCG40" s="223"/>
      <c r="WCH40" s="223"/>
      <c r="WCI40" s="223"/>
      <c r="WCJ40" s="223"/>
      <c r="WCK40" s="223"/>
      <c r="WCL40" s="223"/>
      <c r="WCM40" s="223"/>
      <c r="WCN40" s="223"/>
      <c r="WCO40" s="223"/>
      <c r="WCP40" s="223"/>
      <c r="WCQ40" s="223"/>
      <c r="WCR40" s="223"/>
      <c r="WCS40" s="223"/>
      <c r="WCT40" s="223"/>
      <c r="WCU40" s="223"/>
      <c r="WCV40" s="223"/>
      <c r="WCW40" s="223"/>
      <c r="WCX40" s="223"/>
      <c r="WCY40" s="223"/>
      <c r="WCZ40" s="223"/>
      <c r="WDA40" s="223"/>
      <c r="WDB40" s="223"/>
      <c r="WDC40" s="223"/>
      <c r="WDD40" s="223"/>
      <c r="WDE40" s="223"/>
      <c r="WDF40" s="223"/>
      <c r="WDG40" s="223"/>
      <c r="WDH40" s="223"/>
      <c r="WDI40" s="223"/>
      <c r="WDJ40" s="223"/>
      <c r="WDK40" s="223"/>
      <c r="WDL40" s="223"/>
      <c r="WDM40" s="223"/>
      <c r="WDN40" s="223"/>
      <c r="WDO40" s="223"/>
      <c r="WDP40" s="223"/>
      <c r="WDQ40" s="223"/>
      <c r="WDR40" s="223"/>
      <c r="WDS40" s="223"/>
      <c r="WDT40" s="223"/>
      <c r="WDU40" s="223"/>
      <c r="WDV40" s="223"/>
      <c r="WDW40" s="223"/>
      <c r="WDX40" s="223"/>
      <c r="WDY40" s="223"/>
      <c r="WDZ40" s="223"/>
      <c r="WEA40" s="223"/>
      <c r="WEB40" s="223"/>
      <c r="WEC40" s="223"/>
      <c r="WED40" s="223"/>
      <c r="WEE40" s="223"/>
      <c r="WEF40" s="223"/>
      <c r="WEG40" s="223"/>
      <c r="WEH40" s="223"/>
      <c r="WEI40" s="223"/>
      <c r="WEJ40" s="223"/>
      <c r="WEK40" s="223"/>
      <c r="WEL40" s="223"/>
      <c r="WEM40" s="223"/>
      <c r="WEN40" s="223"/>
      <c r="WEO40" s="223"/>
      <c r="WEP40" s="223"/>
      <c r="WEQ40" s="223"/>
      <c r="WER40" s="223"/>
      <c r="WES40" s="223"/>
      <c r="WET40" s="223"/>
      <c r="WEU40" s="223"/>
      <c r="WEV40" s="223"/>
      <c r="WEW40" s="223"/>
      <c r="WEX40" s="223"/>
      <c r="WEY40" s="223"/>
      <c r="WEZ40" s="223"/>
      <c r="WFA40" s="223"/>
      <c r="WFB40" s="223"/>
      <c r="WFC40" s="223"/>
      <c r="WFD40" s="223"/>
      <c r="WFE40" s="223"/>
      <c r="WFF40" s="223"/>
      <c r="WFG40" s="223"/>
      <c r="WFH40" s="223"/>
      <c r="WFI40" s="223"/>
      <c r="WFJ40" s="223"/>
      <c r="WFK40" s="223"/>
      <c r="WFL40" s="223"/>
      <c r="WFM40" s="223"/>
      <c r="WFN40" s="223"/>
      <c r="WFO40" s="223"/>
      <c r="WFP40" s="223"/>
      <c r="WFQ40" s="223"/>
      <c r="WFR40" s="223"/>
      <c r="WFS40" s="223"/>
      <c r="WFT40" s="223"/>
      <c r="WFU40" s="223"/>
      <c r="WFV40" s="223"/>
      <c r="WFW40" s="223"/>
      <c r="WFX40" s="223"/>
      <c r="WFY40" s="223"/>
      <c r="WFZ40" s="223"/>
      <c r="WGA40" s="223"/>
      <c r="WGB40" s="223"/>
      <c r="WGC40" s="223"/>
      <c r="WGD40" s="223"/>
      <c r="WGE40" s="223"/>
      <c r="WGF40" s="223"/>
      <c r="WGG40" s="223"/>
      <c r="WGH40" s="223"/>
      <c r="WGI40" s="223"/>
      <c r="WGJ40" s="223"/>
      <c r="WGK40" s="223"/>
      <c r="WGL40" s="223"/>
      <c r="WGM40" s="223"/>
      <c r="WGN40" s="223"/>
      <c r="WGO40" s="223"/>
      <c r="WGP40" s="223"/>
      <c r="WGQ40" s="223"/>
      <c r="WGR40" s="223"/>
      <c r="WGS40" s="223"/>
      <c r="WGT40" s="223"/>
      <c r="WGU40" s="223"/>
      <c r="WGV40" s="223"/>
      <c r="WGW40" s="223"/>
      <c r="WGX40" s="223"/>
      <c r="WGY40" s="223"/>
      <c r="WGZ40" s="223"/>
      <c r="WHA40" s="223"/>
      <c r="WHB40" s="223"/>
      <c r="WHC40" s="223"/>
      <c r="WHD40" s="223"/>
      <c r="WHE40" s="223"/>
      <c r="WHF40" s="223"/>
      <c r="WHG40" s="223"/>
      <c r="WHH40" s="223"/>
      <c r="WHI40" s="223"/>
      <c r="WHJ40" s="223"/>
      <c r="WHK40" s="223"/>
      <c r="WHL40" s="223"/>
      <c r="WHM40" s="223"/>
      <c r="WHN40" s="223"/>
      <c r="WHO40" s="223"/>
      <c r="WHP40" s="223"/>
      <c r="WHQ40" s="223"/>
      <c r="WHR40" s="223"/>
      <c r="WHS40" s="223"/>
      <c r="WHT40" s="223"/>
      <c r="WHU40" s="223"/>
      <c r="WHV40" s="223"/>
      <c r="WHW40" s="223"/>
      <c r="WHX40" s="223"/>
      <c r="WHY40" s="223"/>
      <c r="WHZ40" s="223"/>
      <c r="WIA40" s="223"/>
      <c r="WIB40" s="223"/>
      <c r="WIC40" s="223"/>
      <c r="WID40" s="223"/>
      <c r="WIE40" s="223"/>
      <c r="WIF40" s="223"/>
      <c r="WIG40" s="223"/>
      <c r="WIH40" s="223"/>
      <c r="WII40" s="223"/>
      <c r="WIJ40" s="223"/>
      <c r="WIK40" s="223"/>
      <c r="WIL40" s="223"/>
      <c r="WIM40" s="223"/>
      <c r="WIN40" s="223"/>
      <c r="WIO40" s="223"/>
      <c r="WIP40" s="223"/>
      <c r="WIQ40" s="223"/>
      <c r="WIR40" s="223"/>
      <c r="WIS40" s="223"/>
      <c r="WIT40" s="223"/>
      <c r="WIU40" s="223"/>
      <c r="WIV40" s="223"/>
      <c r="WIW40" s="223"/>
      <c r="WIX40" s="223"/>
      <c r="WIY40" s="223"/>
      <c r="WIZ40" s="223"/>
      <c r="WJA40" s="223"/>
      <c r="WJB40" s="223"/>
      <c r="WJC40" s="223"/>
      <c r="WJD40" s="223"/>
      <c r="WJE40" s="223"/>
      <c r="WJF40" s="223"/>
      <c r="WJG40" s="223"/>
      <c r="WJH40" s="223"/>
      <c r="WJI40" s="223"/>
      <c r="WJJ40" s="223"/>
      <c r="WJK40" s="223"/>
      <c r="WJL40" s="223"/>
      <c r="WJM40" s="223"/>
      <c r="WJN40" s="223"/>
      <c r="WJO40" s="223"/>
      <c r="WJP40" s="223"/>
      <c r="WJQ40" s="223"/>
      <c r="WJR40" s="223"/>
      <c r="WJS40" s="223"/>
      <c r="WJT40" s="223"/>
      <c r="WJU40" s="223"/>
      <c r="WJV40" s="223"/>
      <c r="WJW40" s="223"/>
      <c r="WJX40" s="223"/>
      <c r="WJY40" s="223"/>
      <c r="WJZ40" s="223"/>
      <c r="WKA40" s="223"/>
      <c r="WKB40" s="223"/>
      <c r="WKC40" s="223"/>
      <c r="WKD40" s="223"/>
      <c r="WKE40" s="223"/>
      <c r="WKF40" s="223"/>
      <c r="WKG40" s="223"/>
      <c r="WKH40" s="223"/>
      <c r="WKI40" s="223"/>
      <c r="WKJ40" s="223"/>
      <c r="WKK40" s="223"/>
      <c r="WKL40" s="223"/>
      <c r="WKM40" s="223"/>
      <c r="WKN40" s="223"/>
      <c r="WKO40" s="223"/>
      <c r="WKP40" s="223"/>
      <c r="WKQ40" s="223"/>
      <c r="WKR40" s="223"/>
      <c r="WKS40" s="223"/>
      <c r="WKT40" s="223"/>
      <c r="WKU40" s="223"/>
      <c r="WKV40" s="223"/>
      <c r="WKW40" s="223"/>
      <c r="WKX40" s="223"/>
      <c r="WKY40" s="223"/>
      <c r="WKZ40" s="223"/>
      <c r="WLA40" s="223"/>
      <c r="WLB40" s="223"/>
      <c r="WLC40" s="223"/>
      <c r="WLD40" s="223"/>
      <c r="WLE40" s="223"/>
      <c r="WLF40" s="223"/>
      <c r="WLG40" s="223"/>
      <c r="WLH40" s="223"/>
      <c r="WLI40" s="223"/>
      <c r="WLJ40" s="223"/>
      <c r="WLK40" s="223"/>
      <c r="WLL40" s="223"/>
      <c r="WLM40" s="223"/>
      <c r="WLN40" s="223"/>
      <c r="WLO40" s="223"/>
      <c r="WLP40" s="223"/>
      <c r="WLQ40" s="223"/>
      <c r="WLR40" s="223"/>
      <c r="WLS40" s="223"/>
      <c r="WLT40" s="223"/>
      <c r="WLU40" s="223"/>
      <c r="WLV40" s="223"/>
      <c r="WLW40" s="223"/>
      <c r="WLX40" s="223"/>
      <c r="WLY40" s="223"/>
      <c r="WLZ40" s="223"/>
      <c r="WMA40" s="223"/>
      <c r="WMB40" s="223"/>
      <c r="WMC40" s="223"/>
      <c r="WMD40" s="223"/>
      <c r="WME40" s="223"/>
      <c r="WMF40" s="223"/>
      <c r="WMG40" s="223"/>
      <c r="WMH40" s="223"/>
      <c r="WMI40" s="223"/>
      <c r="WMJ40" s="223"/>
      <c r="WMK40" s="223"/>
      <c r="WML40" s="223"/>
      <c r="WMM40" s="223"/>
      <c r="WMN40" s="223"/>
      <c r="WMO40" s="223"/>
      <c r="WMP40" s="223"/>
      <c r="WMQ40" s="223"/>
      <c r="WMR40" s="223"/>
      <c r="WMS40" s="223"/>
      <c r="WMT40" s="223"/>
      <c r="WMU40" s="223"/>
      <c r="WMV40" s="223"/>
      <c r="WMW40" s="223"/>
      <c r="WMX40" s="223"/>
      <c r="WMY40" s="223"/>
      <c r="WMZ40" s="223"/>
      <c r="WNA40" s="223"/>
      <c r="WNB40" s="223"/>
      <c r="WNC40" s="223"/>
      <c r="WND40" s="223"/>
      <c r="WNE40" s="223"/>
      <c r="WNF40" s="223"/>
      <c r="WNG40" s="223"/>
      <c r="WNH40" s="223"/>
      <c r="WNI40" s="223"/>
      <c r="WNJ40" s="223"/>
      <c r="WNK40" s="223"/>
      <c r="WNL40" s="223"/>
      <c r="WNM40" s="223"/>
      <c r="WNN40" s="223"/>
      <c r="WNO40" s="223"/>
      <c r="WNP40" s="223"/>
      <c r="WNQ40" s="223"/>
      <c r="WNR40" s="223"/>
      <c r="WNS40" s="223"/>
      <c r="WNT40" s="223"/>
      <c r="WNU40" s="223"/>
      <c r="WNV40" s="223"/>
      <c r="WNW40" s="223"/>
      <c r="WNX40" s="223"/>
      <c r="WNY40" s="223"/>
      <c r="WNZ40" s="223"/>
      <c r="WOA40" s="223"/>
      <c r="WOB40" s="223"/>
      <c r="WOC40" s="223"/>
      <c r="WOD40" s="223"/>
      <c r="WOE40" s="223"/>
      <c r="WOF40" s="223"/>
      <c r="WOG40" s="223"/>
      <c r="WOH40" s="223"/>
      <c r="WOI40" s="223"/>
      <c r="WOJ40" s="223"/>
      <c r="WOK40" s="223"/>
      <c r="WOL40" s="223"/>
      <c r="WOM40" s="223"/>
      <c r="WON40" s="223"/>
      <c r="WOO40" s="223"/>
      <c r="WOP40" s="223"/>
      <c r="WOQ40" s="223"/>
      <c r="WOR40" s="223"/>
      <c r="WOS40" s="223"/>
      <c r="WOT40" s="223"/>
      <c r="WOU40" s="223"/>
      <c r="WOV40" s="223"/>
      <c r="WOW40" s="223"/>
      <c r="WOX40" s="223"/>
      <c r="WOY40" s="223"/>
      <c r="WOZ40" s="223"/>
      <c r="WPA40" s="223"/>
      <c r="WPB40" s="223"/>
      <c r="WPC40" s="223"/>
      <c r="WPD40" s="223"/>
      <c r="WPE40" s="223"/>
      <c r="WPF40" s="223"/>
      <c r="WPG40" s="223"/>
      <c r="WPH40" s="223"/>
      <c r="WPI40" s="223"/>
      <c r="WPJ40" s="223"/>
      <c r="WPK40" s="223"/>
      <c r="WPL40" s="223"/>
      <c r="WPM40" s="223"/>
      <c r="WPN40" s="223"/>
      <c r="WPO40" s="223"/>
      <c r="WPP40" s="223"/>
      <c r="WPQ40" s="223"/>
      <c r="WPR40" s="223"/>
      <c r="WPS40" s="223"/>
      <c r="WPT40" s="223"/>
      <c r="WPU40" s="223"/>
      <c r="WPV40" s="223"/>
      <c r="WPW40" s="223"/>
      <c r="WPX40" s="223"/>
      <c r="WPY40" s="223"/>
      <c r="WPZ40" s="223"/>
      <c r="WQA40" s="223"/>
      <c r="WQB40" s="223"/>
      <c r="WQC40" s="223"/>
      <c r="WQD40" s="223"/>
      <c r="WQE40" s="223"/>
      <c r="WQF40" s="223"/>
      <c r="WQG40" s="223"/>
      <c r="WQH40" s="223"/>
      <c r="WQI40" s="223"/>
      <c r="WQJ40" s="223"/>
      <c r="WQK40" s="223"/>
      <c r="WQL40" s="223"/>
      <c r="WQM40" s="223"/>
      <c r="WQN40" s="223"/>
      <c r="WQO40" s="223"/>
      <c r="WQP40" s="223"/>
      <c r="WQQ40" s="223"/>
      <c r="WQR40" s="223"/>
      <c r="WQS40" s="223"/>
      <c r="WQT40" s="223"/>
      <c r="WQU40" s="223"/>
      <c r="WQV40" s="223"/>
      <c r="WQW40" s="223"/>
      <c r="WQX40" s="223"/>
      <c r="WQY40" s="223"/>
      <c r="WQZ40" s="223"/>
      <c r="WRA40" s="223"/>
      <c r="WRB40" s="223"/>
      <c r="WRC40" s="223"/>
      <c r="WRD40" s="223"/>
      <c r="WRE40" s="223"/>
      <c r="WRF40" s="223"/>
      <c r="WRG40" s="223"/>
      <c r="WRH40" s="223"/>
      <c r="WRI40" s="223"/>
      <c r="WRJ40" s="223"/>
      <c r="WRK40" s="223"/>
      <c r="WRL40" s="223"/>
      <c r="WRM40" s="223"/>
      <c r="WRN40" s="223"/>
      <c r="WRO40" s="223"/>
      <c r="WRP40" s="223"/>
      <c r="WRQ40" s="223"/>
      <c r="WRR40" s="223"/>
      <c r="WRS40" s="223"/>
      <c r="WRT40" s="223"/>
      <c r="WRU40" s="223"/>
      <c r="WRV40" s="223"/>
      <c r="WRW40" s="223"/>
      <c r="WRX40" s="223"/>
      <c r="WRY40" s="223"/>
      <c r="WRZ40" s="223"/>
      <c r="WSA40" s="223"/>
      <c r="WSB40" s="223"/>
      <c r="WSC40" s="223"/>
      <c r="WSD40" s="223"/>
      <c r="WSE40" s="223"/>
      <c r="WSF40" s="223"/>
      <c r="WSG40" s="223"/>
      <c r="WSH40" s="223"/>
      <c r="WSI40" s="223"/>
      <c r="WSJ40" s="223"/>
      <c r="WSK40" s="223"/>
      <c r="WSL40" s="223"/>
      <c r="WSM40" s="223"/>
      <c r="WSN40" s="223"/>
      <c r="WSO40" s="223"/>
      <c r="WSP40" s="223"/>
      <c r="WSQ40" s="223"/>
      <c r="WSR40" s="223"/>
      <c r="WSS40" s="223"/>
      <c r="WST40" s="223"/>
      <c r="WSU40" s="223"/>
      <c r="WSV40" s="223"/>
      <c r="WSW40" s="223"/>
      <c r="WSX40" s="223"/>
      <c r="WSY40" s="223"/>
      <c r="WSZ40" s="223"/>
      <c r="WTA40" s="223"/>
      <c r="WTB40" s="223"/>
      <c r="WTC40" s="223"/>
      <c r="WTD40" s="223"/>
      <c r="WTE40" s="223"/>
      <c r="WTF40" s="223"/>
      <c r="WTG40" s="223"/>
      <c r="WTH40" s="223"/>
      <c r="WTI40" s="223"/>
      <c r="WTJ40" s="223"/>
      <c r="WTK40" s="223"/>
      <c r="WTL40" s="223"/>
      <c r="WTM40" s="223"/>
      <c r="WTN40" s="223"/>
      <c r="WTO40" s="223"/>
      <c r="WTP40" s="223"/>
      <c r="WTQ40" s="223"/>
      <c r="WTR40" s="223"/>
      <c r="WTS40" s="223"/>
      <c r="WTT40" s="223"/>
      <c r="WTU40" s="223"/>
      <c r="WTV40" s="223"/>
      <c r="WTW40" s="223"/>
      <c r="WTX40" s="223"/>
      <c r="WTY40" s="223"/>
      <c r="WTZ40" s="223"/>
      <c r="WUA40" s="223"/>
      <c r="WUB40" s="223"/>
      <c r="WUC40" s="223"/>
      <c r="WUD40" s="223"/>
      <c r="WUE40" s="223"/>
      <c r="WUF40" s="223"/>
      <c r="WUG40" s="223"/>
      <c r="WUH40" s="223"/>
      <c r="WUI40" s="223"/>
      <c r="WUJ40" s="223"/>
      <c r="WUK40" s="223"/>
      <c r="WUL40" s="223"/>
      <c r="WUM40" s="223"/>
      <c r="WUN40" s="223"/>
      <c r="WUO40" s="223"/>
      <c r="WUP40" s="223"/>
      <c r="WUQ40" s="223"/>
      <c r="WUR40" s="223"/>
      <c r="WUS40" s="223"/>
      <c r="WUT40" s="223"/>
      <c r="WUU40" s="223"/>
      <c r="WUV40" s="223"/>
      <c r="WUW40" s="223"/>
      <c r="WUX40" s="223"/>
      <c r="WUY40" s="223"/>
      <c r="WUZ40" s="223"/>
      <c r="WVA40" s="223"/>
      <c r="WVB40" s="223"/>
      <c r="WVC40" s="223"/>
      <c r="WVD40" s="223"/>
      <c r="WVE40" s="223"/>
      <c r="WVF40" s="223"/>
      <c r="WVG40" s="223"/>
      <c r="WVH40" s="223"/>
      <c r="WVI40" s="223"/>
      <c r="WVJ40" s="223"/>
      <c r="WVK40" s="223"/>
      <c r="WVL40" s="223"/>
      <c r="WVM40" s="223"/>
      <c r="WVN40" s="223"/>
      <c r="WVO40" s="223"/>
      <c r="WVP40" s="223"/>
      <c r="WVQ40" s="223"/>
      <c r="WVR40" s="223"/>
      <c r="WVS40" s="223"/>
      <c r="WVT40" s="223"/>
      <c r="WVU40" s="223"/>
      <c r="WVV40" s="223"/>
      <c r="WVW40" s="223"/>
      <c r="WVX40" s="223"/>
      <c r="WVY40" s="223"/>
      <c r="WVZ40" s="223"/>
      <c r="WWA40" s="223"/>
      <c r="WWB40" s="223"/>
      <c r="WWC40" s="223"/>
      <c r="WWD40" s="223"/>
      <c r="WWE40" s="223"/>
      <c r="WWF40" s="223"/>
      <c r="WWG40" s="223"/>
      <c r="WWH40" s="223"/>
      <c r="WWI40" s="223"/>
      <c r="WWJ40" s="223"/>
      <c r="WWK40" s="223"/>
      <c r="WWL40" s="223"/>
      <c r="WWM40" s="223"/>
      <c r="WWN40" s="223"/>
      <c r="WWO40" s="223"/>
      <c r="WWP40" s="223"/>
      <c r="WWQ40" s="223"/>
      <c r="WWR40" s="223"/>
      <c r="WWS40" s="223"/>
      <c r="WWT40" s="223"/>
      <c r="WWU40" s="223"/>
      <c r="WWV40" s="223"/>
      <c r="WWW40" s="223"/>
      <c r="WWX40" s="223"/>
      <c r="WWY40" s="223"/>
      <c r="WWZ40" s="223"/>
      <c r="WXA40" s="223"/>
      <c r="WXB40" s="223"/>
      <c r="WXC40" s="223"/>
      <c r="WXD40" s="223"/>
      <c r="WXE40" s="223"/>
      <c r="WXF40" s="223"/>
      <c r="WXG40" s="223"/>
      <c r="WXH40" s="223"/>
      <c r="WXI40" s="223"/>
      <c r="WXJ40" s="223"/>
      <c r="WXK40" s="223"/>
      <c r="WXL40" s="223"/>
      <c r="WXM40" s="223"/>
      <c r="WXN40" s="223"/>
      <c r="WXO40" s="223"/>
      <c r="WXP40" s="223"/>
      <c r="WXQ40" s="223"/>
      <c r="WXR40" s="223"/>
      <c r="WXS40" s="223"/>
      <c r="WXT40" s="223"/>
      <c r="WXU40" s="223"/>
      <c r="WXV40" s="223"/>
      <c r="WXW40" s="223"/>
      <c r="WXX40" s="223"/>
      <c r="WXY40" s="223"/>
      <c r="WXZ40" s="223"/>
      <c r="WYA40" s="223"/>
      <c r="WYB40" s="223"/>
      <c r="WYC40" s="223"/>
      <c r="WYD40" s="223"/>
      <c r="WYE40" s="223"/>
      <c r="WYF40" s="223"/>
      <c r="WYG40" s="223"/>
      <c r="WYH40" s="223"/>
      <c r="WYI40" s="223"/>
      <c r="WYJ40" s="223"/>
      <c r="WYK40" s="223"/>
      <c r="WYL40" s="223"/>
      <c r="WYM40" s="223"/>
      <c r="WYN40" s="223"/>
      <c r="WYO40" s="223"/>
      <c r="WYP40" s="223"/>
      <c r="WYQ40" s="223"/>
      <c r="WYR40" s="223"/>
      <c r="WYS40" s="223"/>
      <c r="WYT40" s="223"/>
      <c r="WYU40" s="223"/>
      <c r="WYV40" s="223"/>
      <c r="WYW40" s="223"/>
      <c r="WYX40" s="223"/>
      <c r="WYY40" s="223"/>
      <c r="WYZ40" s="223"/>
      <c r="WZA40" s="223"/>
      <c r="WZB40" s="223"/>
      <c r="WZC40" s="223"/>
      <c r="WZD40" s="223"/>
      <c r="WZE40" s="223"/>
      <c r="WZF40" s="223"/>
      <c r="WZG40" s="223"/>
      <c r="WZH40" s="223"/>
      <c r="WZI40" s="223"/>
      <c r="WZJ40" s="223"/>
      <c r="WZK40" s="223"/>
      <c r="WZL40" s="223"/>
      <c r="WZM40" s="223"/>
      <c r="WZN40" s="223"/>
      <c r="WZO40" s="223"/>
      <c r="WZP40" s="223"/>
      <c r="WZQ40" s="223"/>
      <c r="WZR40" s="223"/>
      <c r="WZS40" s="223"/>
      <c r="WZT40" s="223"/>
      <c r="WZU40" s="223"/>
      <c r="WZV40" s="223"/>
      <c r="WZW40" s="223"/>
      <c r="WZX40" s="223"/>
      <c r="WZY40" s="223"/>
      <c r="WZZ40" s="223"/>
      <c r="XAA40" s="223"/>
      <c r="XAB40" s="223"/>
      <c r="XAC40" s="223"/>
      <c r="XAD40" s="223"/>
      <c r="XAE40" s="223"/>
      <c r="XAF40" s="223"/>
      <c r="XAG40" s="223"/>
      <c r="XAH40" s="223"/>
      <c r="XAI40" s="223"/>
      <c r="XAJ40" s="223"/>
      <c r="XAK40" s="223"/>
      <c r="XAL40" s="223"/>
      <c r="XAM40" s="223"/>
      <c r="XAN40" s="223"/>
      <c r="XAO40" s="223"/>
      <c r="XAP40" s="223"/>
      <c r="XAQ40" s="223"/>
      <c r="XAR40" s="223"/>
      <c r="XAS40" s="223"/>
      <c r="XAT40" s="223"/>
      <c r="XAU40" s="223"/>
      <c r="XAV40" s="223"/>
      <c r="XAW40" s="223"/>
      <c r="XAX40" s="223"/>
      <c r="XAY40" s="223"/>
      <c r="XAZ40" s="223"/>
      <c r="XBA40" s="223"/>
      <c r="XBB40" s="223"/>
      <c r="XBC40" s="223"/>
      <c r="XBD40" s="223"/>
      <c r="XBE40" s="223"/>
      <c r="XBF40" s="223"/>
      <c r="XBG40" s="223"/>
      <c r="XBH40" s="223"/>
      <c r="XBI40" s="223"/>
      <c r="XBJ40" s="223"/>
      <c r="XBK40" s="223"/>
      <c r="XBL40" s="223"/>
      <c r="XBM40" s="223"/>
      <c r="XBN40" s="223"/>
      <c r="XBO40" s="223"/>
      <c r="XBP40" s="223"/>
      <c r="XBQ40" s="223"/>
      <c r="XBR40" s="223"/>
      <c r="XBS40" s="223"/>
      <c r="XBT40" s="223"/>
      <c r="XBU40" s="223"/>
      <c r="XBV40" s="223"/>
      <c r="XBW40" s="223"/>
      <c r="XBX40" s="223"/>
      <c r="XBY40" s="223"/>
      <c r="XBZ40" s="223"/>
      <c r="XCA40" s="223"/>
      <c r="XCB40" s="223"/>
      <c r="XCC40" s="223"/>
      <c r="XCD40" s="223"/>
      <c r="XCE40" s="223"/>
      <c r="XCF40" s="223"/>
      <c r="XCG40" s="223"/>
      <c r="XCH40" s="223"/>
      <c r="XCI40" s="223"/>
      <c r="XCJ40" s="223"/>
      <c r="XCK40" s="223"/>
      <c r="XCL40" s="223"/>
      <c r="XCM40" s="223"/>
      <c r="XCN40" s="223"/>
      <c r="XCO40" s="223"/>
      <c r="XCP40" s="223"/>
      <c r="XCQ40" s="223"/>
      <c r="XCR40" s="223"/>
      <c r="XCS40" s="223"/>
      <c r="XCT40" s="223"/>
      <c r="XCU40" s="223"/>
      <c r="XCV40" s="223"/>
      <c r="XCW40" s="223"/>
      <c r="XCX40" s="223"/>
      <c r="XCY40" s="223"/>
      <c r="XCZ40" s="223"/>
      <c r="XDA40" s="223"/>
      <c r="XDB40" s="223"/>
      <c r="XDC40" s="223"/>
      <c r="XDD40" s="223"/>
      <c r="XDE40" s="223"/>
      <c r="XDF40" s="223"/>
      <c r="XDG40" s="223"/>
      <c r="XDH40" s="223"/>
      <c r="XDI40" s="223"/>
      <c r="XDJ40" s="223"/>
      <c r="XDK40" s="223"/>
      <c r="XDL40" s="223"/>
      <c r="XDM40" s="223"/>
      <c r="XDN40" s="223"/>
      <c r="XDO40" s="223"/>
      <c r="XDP40" s="223"/>
      <c r="XDQ40" s="223"/>
      <c r="XDR40" s="223"/>
      <c r="XDS40" s="223"/>
      <c r="XDT40" s="223"/>
      <c r="XDU40" s="223"/>
      <c r="XDV40" s="223"/>
      <c r="XDW40" s="223"/>
      <c r="XDX40" s="223"/>
      <c r="XDY40" s="223"/>
      <c r="XDZ40" s="223"/>
      <c r="XEA40" s="223"/>
      <c r="XEB40" s="223"/>
      <c r="XEC40" s="223"/>
      <c r="XED40" s="223"/>
      <c r="XEE40" s="223"/>
      <c r="XEF40" s="223"/>
      <c r="XEG40" s="223"/>
      <c r="XEH40" s="223"/>
      <c r="XEI40" s="223"/>
      <c r="XEJ40" s="223"/>
      <c r="XEK40" s="223"/>
      <c r="XEL40" s="223"/>
      <c r="XEM40" s="223"/>
      <c r="XEN40" s="223"/>
      <c r="XEO40" s="223"/>
      <c r="XEP40" s="223"/>
      <c r="XEQ40" s="223"/>
      <c r="XER40" s="223"/>
      <c r="XES40" s="223"/>
      <c r="XET40" s="223"/>
      <c r="XEU40" s="223"/>
      <c r="XEV40" s="223"/>
      <c r="XEW40" s="223"/>
      <c r="XEX40" s="223"/>
      <c r="XEY40" s="223"/>
      <c r="XEZ40" s="223"/>
      <c r="XFA40" s="223"/>
      <c r="XFB40" s="223"/>
      <c r="XFC40" s="223"/>
      <c r="XFD40" s="223"/>
    </row>
    <row r="41" spans="1:16384" ht="15" customHeight="1" x14ac:dyDescent="0.25">
      <c r="A41" s="983" t="s">
        <v>719</v>
      </c>
      <c r="B41" s="983"/>
      <c r="C41" s="983"/>
      <c r="D41" s="983"/>
      <c r="E41" s="983"/>
      <c r="F41" s="983"/>
      <c r="G41" s="983"/>
      <c r="H41" s="983"/>
      <c r="I41" s="983"/>
      <c r="J41" s="983"/>
      <c r="K41" s="983"/>
      <c r="L41" s="983"/>
      <c r="M41" s="983"/>
      <c r="N41" s="983"/>
      <c r="O41" s="983"/>
      <c r="P41" s="983"/>
      <c r="Q41" s="983"/>
      <c r="R41" s="983"/>
      <c r="S41" s="983"/>
      <c r="T41" s="983"/>
      <c r="U41" s="228"/>
      <c r="V41" s="228"/>
      <c r="W41" s="228"/>
      <c r="X41" s="228"/>
      <c r="Y41" s="228"/>
    </row>
    <row r="42" spans="1:16384" ht="0.75" customHeight="1" x14ac:dyDescent="0.25"/>
  </sheetData>
  <mergeCells count="15">
    <mergeCell ref="A41:T41"/>
    <mergeCell ref="A4:A5"/>
    <mergeCell ref="B4:W4"/>
    <mergeCell ref="X4:Y5"/>
    <mergeCell ref="B5:C5"/>
    <mergeCell ref="D5:E5"/>
    <mergeCell ref="F5:G5"/>
    <mergeCell ref="H5:I5"/>
    <mergeCell ref="J5:K5"/>
    <mergeCell ref="L5:M5"/>
    <mergeCell ref="N5:O5"/>
    <mergeCell ref="P5:Q5"/>
    <mergeCell ref="R5:S5"/>
    <mergeCell ref="T5:U5"/>
    <mergeCell ref="V5:W5"/>
  </mergeCells>
  <printOptions horizontalCentered="1" verticalCentered="1"/>
  <pageMargins left="0.39370078740157483" right="0.39370078740157483" top="0.39370078740157483" bottom="0.39370078740157483" header="0" footer="0.59055118110236227"/>
  <pageSetup scale="80" orientation="landscape" r:id="rId1"/>
  <headerFooter>
    <oddFooter>&amp;L&amp;"Tahoma,Normal"&amp;10 428</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41"/>
  <sheetViews>
    <sheetView showGridLines="0" view="pageBreakPreview" zoomScaleNormal="100" zoomScaleSheetLayoutView="100" workbookViewId="0">
      <selection activeCell="B40" sqref="B40"/>
    </sheetView>
  </sheetViews>
  <sheetFormatPr baseColWidth="10" defaultRowHeight="15" x14ac:dyDescent="0.25"/>
  <cols>
    <col min="2" max="2" width="5.85546875" customWidth="1"/>
    <col min="3" max="3" width="8.85546875" customWidth="1"/>
    <col min="4" max="4" width="3.85546875" customWidth="1"/>
    <col min="5" max="5" width="9.42578125" customWidth="1"/>
    <col min="6" max="6" width="3" customWidth="1"/>
    <col min="7" max="7" width="9.5703125" customWidth="1"/>
    <col min="8" max="8" width="3.7109375" customWidth="1"/>
    <col min="9" max="9" width="10" customWidth="1"/>
    <col min="10" max="10" width="4.42578125" customWidth="1"/>
    <col min="11" max="11" width="9.42578125" customWidth="1"/>
    <col min="12" max="12" width="5" customWidth="1"/>
    <col min="13" max="13" width="10.7109375" customWidth="1"/>
    <col min="14" max="14" width="3.85546875" customWidth="1"/>
    <col min="15" max="15" width="8.5703125" customWidth="1"/>
    <col min="16" max="16" width="4.140625" customWidth="1"/>
    <col min="17" max="17" width="8.7109375" customWidth="1"/>
    <col min="18" max="18" width="3.28515625" customWidth="1"/>
    <col min="19" max="19" width="10.42578125" customWidth="1"/>
    <col min="20" max="20" width="3.5703125" customWidth="1"/>
    <col min="21" max="21" width="9" customWidth="1"/>
    <col min="22" max="22" width="3.28515625" customWidth="1"/>
  </cols>
  <sheetData>
    <row r="1" spans="1:32" x14ac:dyDescent="0.25">
      <c r="A1" s="80" t="s">
        <v>801</v>
      </c>
      <c r="B1" s="80"/>
      <c r="C1" s="80"/>
      <c r="D1" s="80"/>
      <c r="E1" s="80"/>
      <c r="F1" s="80"/>
      <c r="G1" s="80"/>
      <c r="H1" s="80"/>
      <c r="I1" s="80"/>
      <c r="J1" s="80"/>
      <c r="K1" s="80"/>
      <c r="L1" s="80"/>
      <c r="M1" s="80"/>
      <c r="N1" s="80"/>
      <c r="O1" s="80"/>
      <c r="P1" s="80"/>
      <c r="Q1" s="80"/>
      <c r="R1" s="80"/>
      <c r="S1" s="80"/>
      <c r="T1" s="80"/>
      <c r="U1" s="80"/>
      <c r="V1" s="180" t="s">
        <v>1039</v>
      </c>
    </row>
    <row r="2" spans="1:32" x14ac:dyDescent="0.25">
      <c r="A2" s="330" t="s">
        <v>1060</v>
      </c>
      <c r="B2" s="330"/>
      <c r="C2" s="401"/>
      <c r="D2" s="401"/>
      <c r="E2" s="401"/>
      <c r="F2" s="401"/>
      <c r="G2" s="401"/>
      <c r="H2" s="401"/>
      <c r="I2" s="401"/>
      <c r="J2" s="401"/>
      <c r="K2" s="401"/>
      <c r="L2" s="401"/>
      <c r="M2" s="401"/>
      <c r="N2" s="401"/>
      <c r="O2" s="401"/>
      <c r="P2" s="401"/>
      <c r="Q2" s="401"/>
      <c r="R2" s="401"/>
      <c r="S2" s="401"/>
      <c r="T2" s="401"/>
      <c r="U2" s="401"/>
      <c r="V2" s="401"/>
    </row>
    <row r="3" spans="1:32" ht="14.25" customHeight="1" x14ac:dyDescent="0.25">
      <c r="A3" s="476"/>
      <c r="B3" s="476"/>
      <c r="C3" s="401"/>
      <c r="D3" s="401"/>
      <c r="E3" s="401"/>
      <c r="F3" s="401"/>
      <c r="G3" s="401"/>
      <c r="H3" s="401"/>
      <c r="I3" s="401"/>
      <c r="J3" s="401"/>
      <c r="K3" s="401"/>
      <c r="L3" s="401"/>
      <c r="M3" s="401"/>
      <c r="N3" s="401"/>
      <c r="O3" s="401"/>
      <c r="P3" s="401"/>
      <c r="Q3" s="401"/>
      <c r="R3" s="401"/>
      <c r="S3" s="401"/>
      <c r="T3" s="401"/>
      <c r="U3" s="401"/>
      <c r="V3" s="401"/>
    </row>
    <row r="4" spans="1:32" x14ac:dyDescent="0.25">
      <c r="A4" s="984" t="s">
        <v>747</v>
      </c>
      <c r="B4" s="984"/>
      <c r="C4" s="914" t="s">
        <v>748</v>
      </c>
      <c r="D4" s="914"/>
      <c r="E4" s="914"/>
      <c r="F4" s="914"/>
      <c r="G4" s="914"/>
      <c r="H4" s="914"/>
      <c r="I4" s="914"/>
      <c r="J4" s="914"/>
      <c r="K4" s="914"/>
      <c r="L4" s="914"/>
      <c r="M4" s="914"/>
      <c r="N4" s="914"/>
      <c r="O4" s="914"/>
      <c r="P4" s="914"/>
      <c r="Q4" s="914"/>
      <c r="R4" s="914"/>
      <c r="S4" s="984" t="s">
        <v>4</v>
      </c>
      <c r="T4" s="984"/>
      <c r="U4" s="984"/>
      <c r="V4" s="984"/>
    </row>
    <row r="5" spans="1:32" ht="19.5" customHeight="1" x14ac:dyDescent="0.25">
      <c r="A5" s="986"/>
      <c r="B5" s="986"/>
      <c r="C5" s="987" t="s">
        <v>749</v>
      </c>
      <c r="D5" s="987"/>
      <c r="E5" s="987"/>
      <c r="F5" s="987"/>
      <c r="G5" s="907" t="s">
        <v>750</v>
      </c>
      <c r="H5" s="907"/>
      <c r="I5" s="907"/>
      <c r="J5" s="907"/>
      <c r="K5" s="907" t="s">
        <v>751</v>
      </c>
      <c r="L5" s="907"/>
      <c r="M5" s="907"/>
      <c r="N5" s="907"/>
      <c r="O5" s="985" t="s">
        <v>752</v>
      </c>
      <c r="P5" s="985"/>
      <c r="Q5" s="985"/>
      <c r="R5" s="985"/>
      <c r="S5" s="985"/>
      <c r="T5" s="985"/>
      <c r="U5" s="985"/>
      <c r="V5" s="985"/>
    </row>
    <row r="6" spans="1:32" x14ac:dyDescent="0.25">
      <c r="A6" s="986"/>
      <c r="B6" s="986"/>
      <c r="C6" s="992">
        <v>2012</v>
      </c>
      <c r="D6" s="992"/>
      <c r="E6" s="992">
        <v>2013</v>
      </c>
      <c r="F6" s="992"/>
      <c r="G6" s="992">
        <v>2012</v>
      </c>
      <c r="H6" s="992"/>
      <c r="I6" s="992">
        <v>2013</v>
      </c>
      <c r="J6" s="992"/>
      <c r="K6" s="992">
        <v>2012</v>
      </c>
      <c r="L6" s="992"/>
      <c r="M6" s="992">
        <v>2013</v>
      </c>
      <c r="N6" s="992"/>
      <c r="O6" s="992">
        <v>2012</v>
      </c>
      <c r="P6" s="992"/>
      <c r="Q6" s="992">
        <v>2013</v>
      </c>
      <c r="R6" s="992"/>
      <c r="S6" s="992">
        <v>2012</v>
      </c>
      <c r="T6" s="992"/>
      <c r="U6" s="992">
        <v>2013</v>
      </c>
      <c r="V6" s="992"/>
    </row>
    <row r="7" spans="1:32" x14ac:dyDescent="0.25">
      <c r="A7" s="407" t="s">
        <v>718</v>
      </c>
      <c r="B7" s="407"/>
      <c r="C7" s="474">
        <f>SUM(C8:C17)</f>
        <v>31919</v>
      </c>
      <c r="D7" s="474"/>
      <c r="E7" s="474">
        <f>SUM(E8:E17)</f>
        <v>33611</v>
      </c>
      <c r="F7" s="474"/>
      <c r="G7" s="474">
        <f>SUM(G8:G17)</f>
        <v>9557</v>
      </c>
      <c r="H7" s="474"/>
      <c r="I7" s="474">
        <f>SUM(I8:I17)</f>
        <v>10079</v>
      </c>
      <c r="J7" s="474"/>
      <c r="K7" s="474">
        <f>SUM(K8:K17)</f>
        <v>90497</v>
      </c>
      <c r="L7" s="474"/>
      <c r="M7" s="474">
        <f>SUM(M8:M17)</f>
        <v>97145</v>
      </c>
      <c r="N7" s="474"/>
      <c r="O7" s="474">
        <f>SUM(O8:O17)</f>
        <v>1032</v>
      </c>
      <c r="P7" s="474"/>
      <c r="Q7" s="474">
        <f>SUM(Q8:Q17)</f>
        <v>780</v>
      </c>
      <c r="R7" s="474"/>
      <c r="S7" s="474">
        <f>SUM(S8:S17)</f>
        <v>133005</v>
      </c>
      <c r="T7" s="474"/>
      <c r="U7" s="474">
        <f>SUM(U8:U17)</f>
        <v>141615</v>
      </c>
      <c r="V7" s="474"/>
      <c r="W7" s="161"/>
      <c r="X7" s="161"/>
      <c r="Y7" s="161"/>
      <c r="Z7" s="161"/>
      <c r="AA7" s="161"/>
      <c r="AB7" s="161"/>
      <c r="AC7" s="161"/>
      <c r="AD7" s="161"/>
      <c r="AE7" s="161"/>
      <c r="AF7" s="161"/>
    </row>
    <row r="8" spans="1:32" x14ac:dyDescent="0.25">
      <c r="A8" s="231" t="s">
        <v>753</v>
      </c>
      <c r="B8" s="231"/>
      <c r="C8" s="232">
        <v>14171</v>
      </c>
      <c r="D8" s="232"/>
      <c r="E8" s="821">
        <v>11644</v>
      </c>
      <c r="F8" s="821"/>
      <c r="G8" s="821">
        <v>4982</v>
      </c>
      <c r="H8" s="821"/>
      <c r="I8" s="821">
        <v>5091</v>
      </c>
      <c r="J8" s="821"/>
      <c r="K8" s="232">
        <v>34467</v>
      </c>
      <c r="L8" s="232"/>
      <c r="M8" s="232">
        <v>36797</v>
      </c>
      <c r="N8" s="232"/>
      <c r="O8" s="232">
        <v>543</v>
      </c>
      <c r="P8" s="232"/>
      <c r="Q8" s="232">
        <v>424</v>
      </c>
      <c r="R8" s="232"/>
      <c r="S8" s="232">
        <f>SUM(C8+G8+K8+O8)</f>
        <v>54163</v>
      </c>
      <c r="T8" s="232"/>
      <c r="U8" s="822">
        <f>SUM(E8+I8+M8+Q8)</f>
        <v>53956</v>
      </c>
      <c r="V8" s="822"/>
      <c r="W8" s="161"/>
      <c r="X8" s="161"/>
      <c r="Y8" s="161"/>
      <c r="Z8" s="161"/>
      <c r="AA8" s="161"/>
      <c r="AB8" s="161"/>
      <c r="AC8" s="161"/>
      <c r="AD8" s="161"/>
      <c r="AE8" s="161"/>
      <c r="AF8" s="161"/>
    </row>
    <row r="9" spans="1:32" x14ac:dyDescent="0.25">
      <c r="A9" s="234" t="s">
        <v>754</v>
      </c>
      <c r="B9" s="234"/>
      <c r="C9" s="233">
        <v>5921</v>
      </c>
      <c r="D9" s="233"/>
      <c r="E9" s="192">
        <v>6013</v>
      </c>
      <c r="F9" s="192"/>
      <c r="G9" s="192">
        <v>1696</v>
      </c>
      <c r="H9" s="192"/>
      <c r="I9" s="192">
        <v>1868</v>
      </c>
      <c r="J9" s="192"/>
      <c r="K9" s="233">
        <v>16830</v>
      </c>
      <c r="L9" s="233"/>
      <c r="M9" s="233">
        <v>16064</v>
      </c>
      <c r="N9" s="233"/>
      <c r="O9" s="233">
        <v>233</v>
      </c>
      <c r="P9" s="233"/>
      <c r="Q9" s="233">
        <v>122</v>
      </c>
      <c r="R9" s="233"/>
      <c r="S9" s="233">
        <f t="shared" ref="S9:U17" si="0">SUM(C9+G9+K9+O9)</f>
        <v>24680</v>
      </c>
      <c r="T9" s="233"/>
      <c r="U9" s="823">
        <f t="shared" si="0"/>
        <v>24067</v>
      </c>
      <c r="V9" s="823"/>
      <c r="W9" s="161"/>
      <c r="X9" s="161"/>
      <c r="Y9" s="161"/>
      <c r="Z9" s="161"/>
      <c r="AA9" s="161"/>
      <c r="AB9" s="161"/>
      <c r="AC9" s="161"/>
      <c r="AD9" s="161"/>
      <c r="AE9" s="161"/>
      <c r="AF9" s="161"/>
    </row>
    <row r="10" spans="1:32" x14ac:dyDescent="0.25">
      <c r="A10" s="234" t="s">
        <v>755</v>
      </c>
      <c r="B10" s="234"/>
      <c r="C10" s="233">
        <v>2701</v>
      </c>
      <c r="D10" s="233"/>
      <c r="E10" s="192">
        <v>4964</v>
      </c>
      <c r="F10" s="192"/>
      <c r="G10" s="192">
        <v>744</v>
      </c>
      <c r="H10" s="192"/>
      <c r="I10" s="192">
        <v>1129</v>
      </c>
      <c r="J10" s="192"/>
      <c r="K10" s="233">
        <v>15340</v>
      </c>
      <c r="L10" s="233"/>
      <c r="M10" s="233">
        <v>17711</v>
      </c>
      <c r="N10" s="233"/>
      <c r="O10" s="233">
        <v>59</v>
      </c>
      <c r="P10" s="233"/>
      <c r="Q10" s="233">
        <v>70</v>
      </c>
      <c r="R10" s="233"/>
      <c r="S10" s="233">
        <f t="shared" si="0"/>
        <v>18844</v>
      </c>
      <c r="T10" s="233"/>
      <c r="U10" s="823">
        <f t="shared" si="0"/>
        <v>23874</v>
      </c>
      <c r="V10" s="823"/>
      <c r="W10" s="161"/>
      <c r="X10" s="161"/>
      <c r="Y10" s="161"/>
      <c r="Z10" s="161"/>
      <c r="AA10" s="161"/>
      <c r="AB10" s="161"/>
      <c r="AC10" s="161"/>
      <c r="AD10" s="161"/>
      <c r="AE10" s="161"/>
      <c r="AF10" s="161"/>
    </row>
    <row r="11" spans="1:32" x14ac:dyDescent="0.25">
      <c r="A11" s="234" t="s">
        <v>756</v>
      </c>
      <c r="B11" s="234"/>
      <c r="C11" s="233">
        <v>2222</v>
      </c>
      <c r="D11" s="233"/>
      <c r="E11" s="192">
        <v>3500</v>
      </c>
      <c r="F11" s="192"/>
      <c r="G11" s="192">
        <v>777</v>
      </c>
      <c r="H11" s="192"/>
      <c r="I11" s="192">
        <v>737</v>
      </c>
      <c r="J11" s="192"/>
      <c r="K11" s="233">
        <v>7742</v>
      </c>
      <c r="L11" s="233"/>
      <c r="M11" s="233">
        <v>8774</v>
      </c>
      <c r="N11" s="233"/>
      <c r="O11" s="233">
        <v>83</v>
      </c>
      <c r="P11" s="233"/>
      <c r="Q11" s="233">
        <v>69</v>
      </c>
      <c r="R11" s="233"/>
      <c r="S11" s="233">
        <f t="shared" si="0"/>
        <v>10824</v>
      </c>
      <c r="T11" s="233"/>
      <c r="U11" s="823">
        <f t="shared" si="0"/>
        <v>13080</v>
      </c>
      <c r="V11" s="823"/>
      <c r="W11" s="161"/>
      <c r="X11" s="161"/>
      <c r="Y11" s="161"/>
      <c r="Z11" s="161"/>
      <c r="AA11" s="161"/>
      <c r="AB11" s="161"/>
      <c r="AC11" s="161"/>
      <c r="AD11" s="161"/>
      <c r="AE11" s="161"/>
      <c r="AF11" s="161"/>
    </row>
    <row r="12" spans="1:32" x14ac:dyDescent="0.25">
      <c r="A12" s="234" t="s">
        <v>757</v>
      </c>
      <c r="B12" s="234"/>
      <c r="C12" s="233">
        <v>332</v>
      </c>
      <c r="D12" s="233"/>
      <c r="E12" s="192">
        <v>1245</v>
      </c>
      <c r="F12" s="192"/>
      <c r="G12" s="192">
        <v>161</v>
      </c>
      <c r="H12" s="192"/>
      <c r="I12" s="192">
        <v>218</v>
      </c>
      <c r="J12" s="192"/>
      <c r="K12" s="233">
        <v>2473</v>
      </c>
      <c r="L12" s="233"/>
      <c r="M12" s="233">
        <v>3093</v>
      </c>
      <c r="N12" s="233"/>
      <c r="O12" s="233">
        <v>5</v>
      </c>
      <c r="P12" s="233"/>
      <c r="Q12" s="233">
        <v>1</v>
      </c>
      <c r="R12" s="233"/>
      <c r="S12" s="233">
        <f t="shared" si="0"/>
        <v>2971</v>
      </c>
      <c r="T12" s="233"/>
      <c r="U12" s="823">
        <f t="shared" si="0"/>
        <v>4557</v>
      </c>
      <c r="V12" s="823"/>
      <c r="W12" s="161"/>
      <c r="X12" s="161"/>
      <c r="Y12" s="161"/>
      <c r="Z12" s="161"/>
      <c r="AA12" s="161"/>
      <c r="AB12" s="161"/>
      <c r="AC12" s="161"/>
      <c r="AD12" s="161"/>
      <c r="AE12" s="161"/>
      <c r="AF12" s="161"/>
    </row>
    <row r="13" spans="1:32" x14ac:dyDescent="0.25">
      <c r="A13" s="234" t="s">
        <v>758</v>
      </c>
      <c r="B13" s="92"/>
      <c r="C13" s="233">
        <v>727</v>
      </c>
      <c r="D13" s="233"/>
      <c r="E13" s="192">
        <v>671</v>
      </c>
      <c r="F13" s="192"/>
      <c r="G13" s="192">
        <v>15</v>
      </c>
      <c r="H13" s="192"/>
      <c r="I13" s="192">
        <v>18</v>
      </c>
      <c r="J13" s="192"/>
      <c r="K13" s="233">
        <v>459</v>
      </c>
      <c r="L13" s="233"/>
      <c r="M13" s="233">
        <v>341</v>
      </c>
      <c r="N13" s="233"/>
      <c r="O13" s="233">
        <v>4</v>
      </c>
      <c r="P13" s="233"/>
      <c r="Q13" s="233">
        <v>6</v>
      </c>
      <c r="R13" s="233"/>
      <c r="S13" s="233">
        <f t="shared" si="0"/>
        <v>1205</v>
      </c>
      <c r="T13" s="233"/>
      <c r="U13" s="823">
        <f t="shared" si="0"/>
        <v>1036</v>
      </c>
      <c r="V13" s="823"/>
      <c r="W13" s="161"/>
      <c r="X13" s="161"/>
      <c r="Y13" s="161"/>
      <c r="Z13" s="161"/>
      <c r="AA13" s="161"/>
      <c r="AB13" s="161"/>
      <c r="AC13" s="161"/>
      <c r="AD13" s="161"/>
      <c r="AE13" s="161"/>
      <c r="AF13" s="161"/>
    </row>
    <row r="14" spans="1:32" x14ac:dyDescent="0.25">
      <c r="A14" s="234" t="s">
        <v>759</v>
      </c>
      <c r="B14" s="92"/>
      <c r="C14" s="233">
        <v>1283</v>
      </c>
      <c r="D14" s="233"/>
      <c r="E14" s="192">
        <v>0</v>
      </c>
      <c r="F14" s="192"/>
      <c r="G14" s="192">
        <v>12</v>
      </c>
      <c r="H14" s="192"/>
      <c r="I14" s="192">
        <v>0</v>
      </c>
      <c r="J14" s="192"/>
      <c r="K14" s="233">
        <v>182</v>
      </c>
      <c r="L14" s="233"/>
      <c r="M14" s="233">
        <v>0</v>
      </c>
      <c r="N14" s="233"/>
      <c r="O14" s="233">
        <v>11</v>
      </c>
      <c r="P14" s="233"/>
      <c r="Q14" s="233">
        <v>0</v>
      </c>
      <c r="R14" s="233"/>
      <c r="S14" s="233">
        <f t="shared" si="0"/>
        <v>1488</v>
      </c>
      <c r="T14" s="233"/>
      <c r="U14" s="841">
        <v>0</v>
      </c>
      <c r="V14" s="823"/>
      <c r="W14" s="161"/>
      <c r="X14" s="161"/>
      <c r="Y14" s="161"/>
      <c r="Z14" s="161"/>
      <c r="AA14" s="161"/>
      <c r="AB14" s="161"/>
      <c r="AC14" s="161"/>
      <c r="AD14" s="161"/>
      <c r="AE14" s="161"/>
      <c r="AF14" s="161"/>
    </row>
    <row r="15" spans="1:32" x14ac:dyDescent="0.25">
      <c r="A15" s="234" t="s">
        <v>760</v>
      </c>
      <c r="B15" s="234"/>
      <c r="C15" s="233">
        <v>1114</v>
      </c>
      <c r="D15" s="233"/>
      <c r="E15" s="192">
        <v>755</v>
      </c>
      <c r="F15" s="192"/>
      <c r="G15" s="192">
        <v>248</v>
      </c>
      <c r="H15" s="192"/>
      <c r="I15" s="192">
        <v>108</v>
      </c>
      <c r="J15" s="192"/>
      <c r="K15" s="233">
        <v>2589</v>
      </c>
      <c r="L15" s="233"/>
      <c r="M15" s="233">
        <v>1466</v>
      </c>
      <c r="N15" s="233"/>
      <c r="O15" s="233">
        <v>29</v>
      </c>
      <c r="P15" s="233"/>
      <c r="Q15" s="233">
        <v>15</v>
      </c>
      <c r="R15" s="233"/>
      <c r="S15" s="233">
        <f t="shared" si="0"/>
        <v>3980</v>
      </c>
      <c r="T15" s="233"/>
      <c r="U15" s="823">
        <f t="shared" si="0"/>
        <v>2344</v>
      </c>
      <c r="V15" s="823"/>
      <c r="W15" s="161"/>
      <c r="X15" s="161"/>
      <c r="Y15" s="161"/>
      <c r="Z15" s="161"/>
      <c r="AA15" s="161"/>
      <c r="AB15" s="161"/>
      <c r="AC15" s="161"/>
      <c r="AD15" s="161"/>
      <c r="AE15" s="161"/>
      <c r="AF15" s="161"/>
    </row>
    <row r="16" spans="1:32" x14ac:dyDescent="0.25">
      <c r="A16" s="234" t="s">
        <v>761</v>
      </c>
      <c r="B16" s="234"/>
      <c r="C16" s="233">
        <v>1964</v>
      </c>
      <c r="D16" s="233"/>
      <c r="E16" s="192">
        <v>3254</v>
      </c>
      <c r="F16" s="192"/>
      <c r="G16" s="192">
        <v>475</v>
      </c>
      <c r="H16" s="192"/>
      <c r="I16" s="192">
        <v>477</v>
      </c>
      <c r="J16" s="192"/>
      <c r="K16" s="233">
        <v>5652</v>
      </c>
      <c r="L16" s="233"/>
      <c r="M16" s="233">
        <v>7342</v>
      </c>
      <c r="N16" s="233"/>
      <c r="O16" s="233">
        <v>35</v>
      </c>
      <c r="P16" s="233"/>
      <c r="Q16" s="233">
        <v>18</v>
      </c>
      <c r="R16" s="233"/>
      <c r="S16" s="233">
        <f t="shared" si="0"/>
        <v>8126</v>
      </c>
      <c r="T16" s="233"/>
      <c r="U16" s="823">
        <f t="shared" si="0"/>
        <v>11091</v>
      </c>
      <c r="V16" s="823"/>
      <c r="W16" s="161"/>
      <c r="X16" s="161"/>
      <c r="Y16" s="161"/>
      <c r="Z16" s="161"/>
      <c r="AA16" s="161"/>
      <c r="AB16" s="161"/>
      <c r="AC16" s="161"/>
      <c r="AD16" s="161"/>
      <c r="AE16" s="161"/>
      <c r="AF16" s="161"/>
    </row>
    <row r="17" spans="1:32" ht="20.25" customHeight="1" x14ac:dyDescent="0.25">
      <c r="A17" s="824" t="s">
        <v>762</v>
      </c>
      <c r="B17" s="824"/>
      <c r="C17" s="825">
        <v>1484</v>
      </c>
      <c r="D17" s="825"/>
      <c r="E17" s="826">
        <v>1565</v>
      </c>
      <c r="F17" s="826"/>
      <c r="G17" s="826">
        <v>447</v>
      </c>
      <c r="H17" s="826"/>
      <c r="I17" s="826">
        <v>433</v>
      </c>
      <c r="J17" s="826"/>
      <c r="K17" s="825">
        <v>4763</v>
      </c>
      <c r="L17" s="825"/>
      <c r="M17" s="825">
        <v>5557</v>
      </c>
      <c r="N17" s="825"/>
      <c r="O17" s="825">
        <v>30</v>
      </c>
      <c r="P17" s="825"/>
      <c r="Q17" s="825">
        <v>55</v>
      </c>
      <c r="R17" s="825"/>
      <c r="S17" s="825">
        <f t="shared" si="0"/>
        <v>6724</v>
      </c>
      <c r="T17" s="825"/>
      <c r="U17" s="827">
        <f t="shared" si="0"/>
        <v>7610</v>
      </c>
      <c r="V17" s="827"/>
      <c r="W17" s="161"/>
      <c r="X17" s="161"/>
      <c r="Y17" s="161"/>
      <c r="Z17" s="161"/>
      <c r="AA17" s="161"/>
      <c r="AB17" s="161"/>
      <c r="AC17" s="161"/>
      <c r="AD17" s="161"/>
      <c r="AE17" s="161"/>
      <c r="AF17" s="161"/>
    </row>
    <row r="18" spans="1:32" x14ac:dyDescent="0.25">
      <c r="A18" s="194"/>
      <c r="B18" s="194"/>
      <c r="C18" s="194"/>
      <c r="D18" s="194"/>
      <c r="E18" s="194"/>
      <c r="F18" s="194"/>
      <c r="G18" s="194"/>
      <c r="H18" s="194"/>
      <c r="I18" s="194"/>
      <c r="J18" s="194"/>
      <c r="K18" s="194"/>
      <c r="L18" s="194"/>
      <c r="M18" s="194"/>
      <c r="N18" s="194"/>
      <c r="O18" s="194"/>
      <c r="P18" s="194"/>
      <c r="Q18" s="194"/>
      <c r="R18" s="194"/>
      <c r="S18" s="194"/>
      <c r="T18" s="194"/>
      <c r="U18" s="194"/>
      <c r="V18" s="194"/>
      <c r="W18" s="161"/>
      <c r="X18" s="161"/>
      <c r="Y18" s="161"/>
      <c r="Z18" s="161"/>
      <c r="AA18" s="161"/>
      <c r="AB18" s="161"/>
      <c r="AC18" s="161"/>
      <c r="AD18" s="161"/>
      <c r="AE18" s="161"/>
      <c r="AF18" s="161"/>
    </row>
    <row r="19" spans="1:32" ht="23.25" customHeight="1" x14ac:dyDescent="0.25">
      <c r="A19" s="983" t="s">
        <v>719</v>
      </c>
      <c r="B19" s="983"/>
      <c r="C19" s="983"/>
      <c r="D19" s="983"/>
      <c r="E19" s="983"/>
      <c r="F19" s="983"/>
      <c r="G19" s="983"/>
      <c r="H19" s="983"/>
      <c r="I19" s="983"/>
      <c r="J19" s="983"/>
      <c r="K19" s="983"/>
      <c r="L19" s="983"/>
      <c r="M19" s="983"/>
      <c r="N19" s="983"/>
      <c r="O19" s="983"/>
      <c r="P19" s="983"/>
      <c r="Q19" s="983"/>
      <c r="R19" s="335"/>
      <c r="S19" s="335"/>
      <c r="T19" s="335"/>
      <c r="U19" s="335"/>
      <c r="V19" s="335"/>
      <c r="W19" s="161"/>
      <c r="X19" s="161"/>
      <c r="Y19" s="161"/>
      <c r="Z19" s="161"/>
      <c r="AA19" s="161"/>
      <c r="AB19" s="161"/>
      <c r="AC19" s="161"/>
      <c r="AD19" s="161"/>
      <c r="AE19" s="161"/>
      <c r="AF19" s="161"/>
    </row>
    <row r="20" spans="1:32" x14ac:dyDescent="0.25">
      <c r="W20" s="161"/>
      <c r="X20" s="161"/>
      <c r="Y20" s="161"/>
      <c r="Z20" s="161"/>
      <c r="AA20" s="161"/>
      <c r="AB20" s="161"/>
      <c r="AC20" s="161"/>
      <c r="AD20" s="161"/>
      <c r="AE20" s="161"/>
      <c r="AF20" s="161"/>
    </row>
    <row r="21" spans="1:32" x14ac:dyDescent="0.25">
      <c r="W21" s="161"/>
      <c r="X21" s="161"/>
      <c r="Y21" s="161"/>
      <c r="Z21" s="161"/>
      <c r="AA21" s="161"/>
      <c r="AB21" s="161"/>
      <c r="AC21" s="161"/>
      <c r="AD21" s="161"/>
      <c r="AE21" s="161"/>
      <c r="AF21" s="161"/>
    </row>
    <row r="22" spans="1:32" x14ac:dyDescent="0.25">
      <c r="A22" s="123"/>
      <c r="B22" s="123"/>
      <c r="C22" s="123"/>
      <c r="D22" s="123"/>
      <c r="E22" s="123"/>
      <c r="F22" s="123"/>
      <c r="G22" s="123"/>
      <c r="H22" s="123"/>
      <c r="I22" s="123"/>
      <c r="J22" s="123"/>
      <c r="K22" s="123"/>
      <c r="L22" s="123"/>
      <c r="M22" s="123"/>
      <c r="N22" s="123"/>
      <c r="O22" s="123"/>
      <c r="P22" s="123"/>
      <c r="Q22" s="123"/>
      <c r="R22" s="123"/>
      <c r="S22" s="123"/>
      <c r="T22" s="123"/>
      <c r="U22" s="123"/>
      <c r="V22" s="123"/>
      <c r="W22" s="161"/>
      <c r="X22" s="161"/>
      <c r="Y22" s="161"/>
      <c r="Z22" s="161"/>
      <c r="AA22" s="161"/>
      <c r="AB22" s="161"/>
      <c r="AC22" s="161"/>
      <c r="AD22" s="161"/>
      <c r="AE22" s="161"/>
      <c r="AF22" s="161"/>
    </row>
    <row r="23" spans="1:32" x14ac:dyDescent="0.25">
      <c r="W23" s="161"/>
      <c r="X23" s="161"/>
      <c r="Y23" s="161"/>
      <c r="Z23" s="161"/>
      <c r="AA23" s="161"/>
      <c r="AB23" s="161"/>
      <c r="AC23" s="161"/>
      <c r="AD23" s="161"/>
      <c r="AE23" s="161"/>
      <c r="AF23" s="161"/>
    </row>
    <row r="24" spans="1:32" x14ac:dyDescent="0.25">
      <c r="W24" s="161"/>
      <c r="X24" s="161"/>
      <c r="Y24" s="161"/>
      <c r="Z24" s="161"/>
      <c r="AA24" s="161"/>
      <c r="AB24" s="161"/>
      <c r="AC24" s="161"/>
      <c r="AD24" s="161"/>
      <c r="AE24" s="161"/>
      <c r="AF24" s="161"/>
    </row>
    <row r="25" spans="1:32" x14ac:dyDescent="0.25">
      <c r="W25" s="161"/>
      <c r="X25" s="161"/>
      <c r="Y25" s="161"/>
      <c r="Z25" s="161"/>
      <c r="AA25" s="161"/>
      <c r="AB25" s="161"/>
      <c r="AC25" s="161"/>
      <c r="AD25" s="161"/>
      <c r="AE25" s="161"/>
      <c r="AF25" s="161"/>
    </row>
    <row r="26" spans="1:32" x14ac:dyDescent="0.25">
      <c r="W26" s="161"/>
      <c r="X26" s="161"/>
      <c r="Y26" s="161"/>
      <c r="Z26" s="161"/>
      <c r="AA26" s="161"/>
      <c r="AB26" s="161"/>
      <c r="AC26" s="161"/>
      <c r="AD26" s="161"/>
      <c r="AE26" s="161"/>
      <c r="AF26" s="161"/>
    </row>
    <row r="27" spans="1:32" x14ac:dyDescent="0.25">
      <c r="W27" s="161"/>
      <c r="X27" s="161"/>
      <c r="Y27" s="161"/>
      <c r="Z27" s="161"/>
      <c r="AA27" s="161"/>
      <c r="AB27" s="161"/>
      <c r="AC27" s="161"/>
      <c r="AD27" s="161"/>
      <c r="AE27" s="161"/>
      <c r="AF27" s="161"/>
    </row>
    <row r="28" spans="1:32" x14ac:dyDescent="0.25">
      <c r="W28" s="161"/>
      <c r="X28" s="161"/>
      <c r="Y28" s="161"/>
      <c r="Z28" s="161"/>
      <c r="AA28" s="161"/>
      <c r="AB28" s="161"/>
      <c r="AC28" s="161"/>
      <c r="AD28" s="161"/>
      <c r="AE28" s="161"/>
      <c r="AF28" s="161"/>
    </row>
    <row r="29" spans="1:32" x14ac:dyDescent="0.25">
      <c r="W29" s="161"/>
      <c r="X29" s="161"/>
      <c r="Y29" s="161"/>
      <c r="Z29" s="161"/>
      <c r="AA29" s="161"/>
      <c r="AB29" s="161"/>
      <c r="AC29" s="161"/>
      <c r="AD29" s="161"/>
      <c r="AE29" s="161"/>
      <c r="AF29" s="161"/>
    </row>
    <row r="30" spans="1:32" x14ac:dyDescent="0.25">
      <c r="W30" s="161"/>
      <c r="X30" s="161"/>
      <c r="Y30" s="161"/>
      <c r="Z30" s="161"/>
      <c r="AA30" s="161"/>
      <c r="AB30" s="161"/>
      <c r="AC30" s="161"/>
      <c r="AD30" s="161"/>
      <c r="AE30" s="161"/>
      <c r="AF30" s="161"/>
    </row>
    <row r="31" spans="1:32" x14ac:dyDescent="0.25">
      <c r="W31" s="161"/>
      <c r="X31" s="161"/>
      <c r="Y31" s="161"/>
      <c r="Z31" s="161"/>
      <c r="AA31" s="161"/>
      <c r="AB31" s="161"/>
      <c r="AC31" s="161"/>
      <c r="AD31" s="161"/>
      <c r="AE31" s="161"/>
      <c r="AF31" s="161"/>
    </row>
    <row r="32" spans="1:32" x14ac:dyDescent="0.25">
      <c r="W32" s="161"/>
      <c r="X32" s="161"/>
      <c r="Y32" s="161"/>
      <c r="Z32" s="161"/>
      <c r="AA32" s="161"/>
      <c r="AB32" s="161"/>
      <c r="AC32" s="161"/>
      <c r="AD32" s="161"/>
      <c r="AE32" s="161"/>
      <c r="AF32" s="161"/>
    </row>
    <row r="33" spans="23:32" x14ac:dyDescent="0.25">
      <c r="W33" s="161"/>
      <c r="X33" s="161"/>
      <c r="Y33" s="161"/>
      <c r="Z33" s="161"/>
      <c r="AA33" s="161"/>
      <c r="AB33" s="161"/>
      <c r="AC33" s="161"/>
      <c r="AD33" s="161"/>
      <c r="AE33" s="161"/>
      <c r="AF33" s="161"/>
    </row>
    <row r="34" spans="23:32" x14ac:dyDescent="0.25">
      <c r="W34" s="161"/>
      <c r="X34" s="161"/>
      <c r="Y34" s="161"/>
      <c r="Z34" s="161"/>
      <c r="AA34" s="161"/>
      <c r="AB34" s="161"/>
      <c r="AC34" s="161"/>
      <c r="AD34" s="161"/>
      <c r="AE34" s="161"/>
      <c r="AF34" s="161"/>
    </row>
    <row r="35" spans="23:32" x14ac:dyDescent="0.25">
      <c r="W35" s="161"/>
      <c r="X35" s="161"/>
      <c r="Y35" s="161"/>
      <c r="Z35" s="161"/>
      <c r="AA35" s="161"/>
      <c r="AB35" s="161"/>
      <c r="AC35" s="161"/>
      <c r="AD35" s="161"/>
      <c r="AE35" s="161"/>
      <c r="AF35" s="161"/>
    </row>
    <row r="36" spans="23:32" x14ac:dyDescent="0.25">
      <c r="W36" s="161"/>
      <c r="X36" s="161"/>
      <c r="Y36" s="161"/>
      <c r="Z36" s="161"/>
      <c r="AA36" s="161"/>
      <c r="AB36" s="161"/>
      <c r="AC36" s="161"/>
      <c r="AD36" s="161"/>
      <c r="AE36" s="161"/>
      <c r="AF36" s="161"/>
    </row>
    <row r="37" spans="23:32" x14ac:dyDescent="0.25">
      <c r="W37" s="224"/>
      <c r="X37" s="225"/>
      <c r="AA37" s="225"/>
    </row>
    <row r="38" spans="23:32" x14ac:dyDescent="0.25">
      <c r="W38" s="224"/>
      <c r="X38" s="225"/>
      <c r="AA38" s="225"/>
    </row>
    <row r="39" spans="23:32" x14ac:dyDescent="0.25">
      <c r="W39" s="224"/>
      <c r="X39" s="225"/>
      <c r="AA39" s="225"/>
    </row>
    <row r="40" spans="23:32" x14ac:dyDescent="0.25">
      <c r="W40" s="224"/>
      <c r="X40" s="225"/>
      <c r="AA40" s="225"/>
    </row>
    <row r="41" spans="23:32" x14ac:dyDescent="0.25">
      <c r="W41" s="226"/>
      <c r="X41" s="226"/>
    </row>
  </sheetData>
  <mergeCells count="18">
    <mergeCell ref="S6:T6"/>
    <mergeCell ref="U6:V6"/>
    <mergeCell ref="S4:V5"/>
    <mergeCell ref="A19:Q19"/>
    <mergeCell ref="C6:D6"/>
    <mergeCell ref="E6:F6"/>
    <mergeCell ref="G6:H6"/>
    <mergeCell ref="I6:J6"/>
    <mergeCell ref="K6:L6"/>
    <mergeCell ref="M6:N6"/>
    <mergeCell ref="A4:B6"/>
    <mergeCell ref="C4:R4"/>
    <mergeCell ref="C5:F5"/>
    <mergeCell ref="G5:J5"/>
    <mergeCell ref="K5:N5"/>
    <mergeCell ref="O5:R5"/>
    <mergeCell ref="O6:P6"/>
    <mergeCell ref="Q6:R6"/>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&amp;R&amp;"Tahoma,Normal"&amp;10 429</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
  <sheetViews>
    <sheetView showGridLines="0" view="pageBreakPreview" zoomScaleNormal="100" zoomScaleSheetLayoutView="100" workbookViewId="0">
      <selection activeCell="B40" sqref="B40"/>
    </sheetView>
  </sheetViews>
  <sheetFormatPr baseColWidth="10" defaultRowHeight="15" x14ac:dyDescent="0.25"/>
  <cols>
    <col min="1" max="1" width="13.7109375" customWidth="1"/>
    <col min="2" max="2" width="7.85546875" bestFit="1" customWidth="1"/>
    <col min="3" max="3" width="1.7109375" customWidth="1"/>
    <col min="4" max="4" width="7.85546875" bestFit="1" customWidth="1"/>
    <col min="5" max="5" width="2.42578125" customWidth="1"/>
    <col min="6" max="6" width="7.85546875" bestFit="1" customWidth="1"/>
    <col min="7" max="7" width="2.42578125" customWidth="1"/>
    <col min="8" max="8" width="7.85546875" bestFit="1" customWidth="1"/>
    <col min="9" max="9" width="1.85546875" customWidth="1"/>
    <col min="10" max="10" width="6.7109375" bestFit="1" customWidth="1"/>
    <col min="11" max="11" width="1.28515625" customWidth="1"/>
    <col min="12" max="12" width="6.7109375" bestFit="1" customWidth="1"/>
    <col min="13" max="13" width="2.140625" customWidth="1"/>
    <col min="14" max="14" width="5.5703125" bestFit="1" customWidth="1"/>
    <col min="15" max="15" width="1.85546875" customWidth="1"/>
    <col min="16" max="16" width="5.5703125" bestFit="1" customWidth="1"/>
    <col min="17" max="17" width="2.140625" customWidth="1"/>
    <col min="18" max="18" width="7.140625" customWidth="1"/>
    <col min="19" max="19" width="1.85546875" customWidth="1"/>
    <col min="20" max="20" width="7.42578125" customWidth="1"/>
    <col min="21" max="21" width="4.28515625" customWidth="1"/>
    <col min="22" max="22" width="6.7109375" bestFit="1" customWidth="1"/>
    <col min="23" max="23" width="3.28515625" customWidth="1"/>
    <col min="24" max="24" width="5.5703125" bestFit="1" customWidth="1"/>
    <col min="25" max="25" width="1.5703125" customWidth="1"/>
    <col min="26" max="26" width="9" bestFit="1" customWidth="1"/>
    <col min="27" max="27" width="2.5703125" customWidth="1"/>
    <col min="28" max="28" width="9" bestFit="1" customWidth="1"/>
    <col min="29" max="29" width="3.28515625" customWidth="1"/>
  </cols>
  <sheetData>
    <row r="1" spans="1:39" x14ac:dyDescent="0.25">
      <c r="A1" s="80" t="s">
        <v>1080</v>
      </c>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180" t="s">
        <v>1040</v>
      </c>
    </row>
    <row r="2" spans="1:39" x14ac:dyDescent="0.25">
      <c r="A2" s="330" t="s">
        <v>218</v>
      </c>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348"/>
    </row>
    <row r="3" spans="1:39" ht="17.25" customHeight="1" x14ac:dyDescent="0.25">
      <c r="A3" s="476"/>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348"/>
    </row>
    <row r="4" spans="1:39" x14ac:dyDescent="0.25">
      <c r="A4" s="984" t="s">
        <v>764</v>
      </c>
      <c r="B4" s="914" t="s">
        <v>765</v>
      </c>
      <c r="C4" s="914"/>
      <c r="D4" s="914"/>
      <c r="E4" s="914"/>
      <c r="F4" s="914"/>
      <c r="G4" s="914"/>
      <c r="H4" s="914"/>
      <c r="I4" s="914"/>
      <c r="J4" s="914"/>
      <c r="K4" s="914"/>
      <c r="L4" s="914"/>
      <c r="M4" s="914"/>
      <c r="N4" s="914"/>
      <c r="O4" s="914"/>
      <c r="P4" s="914"/>
      <c r="Q4" s="914"/>
      <c r="R4" s="914"/>
      <c r="S4" s="914"/>
      <c r="T4" s="914"/>
      <c r="U4" s="914"/>
      <c r="V4" s="914"/>
      <c r="W4" s="914"/>
      <c r="X4" s="914"/>
      <c r="Y4" s="914"/>
      <c r="Z4" s="984" t="s">
        <v>4</v>
      </c>
      <c r="AA4" s="984"/>
      <c r="AB4" s="984"/>
      <c r="AC4" s="984"/>
    </row>
    <row r="5" spans="1:39" ht="38.25" customHeight="1" x14ac:dyDescent="0.25">
      <c r="A5" s="986"/>
      <c r="B5" s="988" t="s">
        <v>766</v>
      </c>
      <c r="C5" s="988"/>
      <c r="D5" s="988"/>
      <c r="E5" s="988"/>
      <c r="F5" s="985" t="s">
        <v>767</v>
      </c>
      <c r="G5" s="985"/>
      <c r="H5" s="985"/>
      <c r="I5" s="985"/>
      <c r="J5" s="985" t="s">
        <v>768</v>
      </c>
      <c r="K5" s="985"/>
      <c r="L5" s="985"/>
      <c r="M5" s="985"/>
      <c r="N5" s="985" t="s">
        <v>769</v>
      </c>
      <c r="O5" s="985"/>
      <c r="P5" s="985"/>
      <c r="Q5" s="985"/>
      <c r="R5" s="985" t="s">
        <v>770</v>
      </c>
      <c r="S5" s="985"/>
      <c r="T5" s="985"/>
      <c r="U5" s="985"/>
      <c r="V5" s="985" t="s">
        <v>771</v>
      </c>
      <c r="W5" s="985"/>
      <c r="X5" s="985"/>
      <c r="Y5" s="334"/>
      <c r="Z5" s="985"/>
      <c r="AA5" s="985"/>
      <c r="AB5" s="985"/>
      <c r="AC5" s="985"/>
    </row>
    <row r="6" spans="1:39" ht="21" customHeight="1" x14ac:dyDescent="0.25">
      <c r="A6" s="986"/>
      <c r="B6" s="238">
        <v>2012</v>
      </c>
      <c r="C6" s="238"/>
      <c r="D6" s="992">
        <v>2013</v>
      </c>
      <c r="E6" s="992"/>
      <c r="F6" s="992">
        <v>2012</v>
      </c>
      <c r="G6" s="992"/>
      <c r="H6" s="992">
        <v>2013</v>
      </c>
      <c r="I6" s="992"/>
      <c r="J6" s="992">
        <v>2012</v>
      </c>
      <c r="K6" s="992"/>
      <c r="L6" s="992">
        <v>2013</v>
      </c>
      <c r="M6" s="992"/>
      <c r="N6" s="992">
        <v>2012</v>
      </c>
      <c r="O6" s="992"/>
      <c r="P6" s="992">
        <v>2013</v>
      </c>
      <c r="Q6" s="992"/>
      <c r="R6" s="993">
        <v>2012</v>
      </c>
      <c r="S6" s="993"/>
      <c r="T6" s="992">
        <v>2013</v>
      </c>
      <c r="U6" s="992"/>
      <c r="V6" s="992">
        <v>2012</v>
      </c>
      <c r="W6" s="992"/>
      <c r="X6" s="992">
        <v>2013</v>
      </c>
      <c r="Y6" s="992"/>
      <c r="Z6" s="992">
        <v>2012</v>
      </c>
      <c r="AA6" s="992"/>
      <c r="AB6" s="992">
        <v>2013</v>
      </c>
      <c r="AC6" s="992"/>
    </row>
    <row r="7" spans="1:39" x14ac:dyDescent="0.25">
      <c r="A7" s="407" t="s">
        <v>718</v>
      </c>
      <c r="B7" s="474">
        <f t="shared" ref="B7:H7" si="0">SUM(B8:B17)</f>
        <v>43740</v>
      </c>
      <c r="C7" s="474"/>
      <c r="D7" s="474">
        <f t="shared" si="0"/>
        <v>50567</v>
      </c>
      <c r="E7" s="474"/>
      <c r="F7" s="474">
        <f t="shared" si="0"/>
        <v>74100</v>
      </c>
      <c r="G7" s="474"/>
      <c r="H7" s="474">
        <f t="shared" si="0"/>
        <v>80118</v>
      </c>
      <c r="I7" s="474"/>
      <c r="J7" s="474">
        <f>SUM(J8:J17)</f>
        <v>6600</v>
      </c>
      <c r="K7" s="474"/>
      <c r="L7" s="474">
        <f>SUM(L8:L17)</f>
        <v>9862</v>
      </c>
      <c r="M7" s="474"/>
      <c r="N7" s="474">
        <f>SUM(N8:N17)</f>
        <v>484</v>
      </c>
      <c r="O7" s="474"/>
      <c r="P7" s="474">
        <f>SUM(P8:P17)</f>
        <v>287</v>
      </c>
      <c r="Q7" s="474"/>
      <c r="R7" s="474">
        <f>SUM(R8:R17)</f>
        <v>3094</v>
      </c>
      <c r="S7" s="474"/>
      <c r="T7" s="474">
        <f>SUM(T8:T17)</f>
        <v>400</v>
      </c>
      <c r="U7" s="474"/>
      <c r="V7" s="474">
        <f>SUM(V8:V17)</f>
        <v>4987</v>
      </c>
      <c r="W7" s="474"/>
      <c r="X7" s="474">
        <f>SUM(X8:X17)</f>
        <v>588</v>
      </c>
      <c r="Y7" s="474"/>
      <c r="Z7" s="474">
        <f>SUM(Z8:Z17)</f>
        <v>133005</v>
      </c>
      <c r="AA7" s="474"/>
      <c r="AB7" s="474">
        <f>SUM(AB8:AB17)</f>
        <v>141822</v>
      </c>
      <c r="AC7" s="474"/>
      <c r="AD7" s="161"/>
      <c r="AE7" s="161"/>
      <c r="AF7" s="161"/>
      <c r="AG7" s="161"/>
      <c r="AH7" s="161"/>
      <c r="AI7" s="161"/>
      <c r="AJ7" s="161"/>
      <c r="AK7" s="161"/>
      <c r="AL7" s="161"/>
      <c r="AM7" s="161"/>
    </row>
    <row r="8" spans="1:39" x14ac:dyDescent="0.25">
      <c r="A8" s="661" t="s">
        <v>753</v>
      </c>
      <c r="B8" s="232">
        <v>21570</v>
      </c>
      <c r="C8" s="232"/>
      <c r="D8" s="661">
        <v>23563</v>
      </c>
      <c r="E8" s="661"/>
      <c r="F8" s="232">
        <v>25690</v>
      </c>
      <c r="G8" s="232"/>
      <c r="H8" s="232">
        <v>26507</v>
      </c>
      <c r="I8" s="232"/>
      <c r="J8" s="232">
        <v>3026</v>
      </c>
      <c r="K8" s="232"/>
      <c r="L8" s="232">
        <v>3283</v>
      </c>
      <c r="M8" s="232"/>
      <c r="N8" s="232">
        <v>403</v>
      </c>
      <c r="O8" s="232"/>
      <c r="P8" s="232">
        <v>195</v>
      </c>
      <c r="Q8" s="232"/>
      <c r="R8" s="232">
        <v>1781</v>
      </c>
      <c r="S8" s="232"/>
      <c r="T8" s="232">
        <v>186</v>
      </c>
      <c r="U8" s="232"/>
      <c r="V8" s="232">
        <v>1693</v>
      </c>
      <c r="W8" s="232"/>
      <c r="X8" s="232">
        <v>200</v>
      </c>
      <c r="Y8" s="232"/>
      <c r="Z8" s="232">
        <f t="shared" ref="Z8:Z17" si="1">SUM(B8,F8,J8,N8,R8,V8)</f>
        <v>54163</v>
      </c>
      <c r="AA8" s="232"/>
      <c r="AB8" s="232">
        <f t="shared" ref="AB8:AB17" si="2">SUM(D8,H8,L8,P8,T8,X8)</f>
        <v>53934</v>
      </c>
      <c r="AC8" s="232"/>
      <c r="AD8" s="161"/>
      <c r="AE8" s="161"/>
      <c r="AF8" s="161"/>
      <c r="AG8" s="161"/>
      <c r="AH8" s="161"/>
      <c r="AI8" s="161"/>
      <c r="AJ8" s="161"/>
      <c r="AK8" s="161"/>
      <c r="AL8" s="161"/>
      <c r="AM8" s="161"/>
    </row>
    <row r="9" spans="1:39" x14ac:dyDescent="0.25">
      <c r="A9" s="234" t="s">
        <v>754</v>
      </c>
      <c r="B9" s="233">
        <v>6304</v>
      </c>
      <c r="C9" s="233"/>
      <c r="D9" s="233">
        <v>6579</v>
      </c>
      <c r="E9" s="233"/>
      <c r="F9" s="233">
        <v>15906</v>
      </c>
      <c r="G9" s="233"/>
      <c r="H9" s="233">
        <v>16201</v>
      </c>
      <c r="I9" s="233"/>
      <c r="J9" s="233">
        <v>974</v>
      </c>
      <c r="K9" s="233"/>
      <c r="L9" s="233">
        <v>1113</v>
      </c>
      <c r="M9" s="233"/>
      <c r="N9" s="233">
        <v>27</v>
      </c>
      <c r="O9" s="233"/>
      <c r="P9" s="233">
        <v>29</v>
      </c>
      <c r="Q9" s="233"/>
      <c r="R9" s="233">
        <v>375</v>
      </c>
      <c r="S9" s="233"/>
      <c r="T9" s="233">
        <v>69</v>
      </c>
      <c r="U9" s="233"/>
      <c r="V9" s="233">
        <v>1094</v>
      </c>
      <c r="W9" s="233"/>
      <c r="X9" s="233">
        <v>156</v>
      </c>
      <c r="Y9" s="233"/>
      <c r="Z9" s="233">
        <f t="shared" si="1"/>
        <v>24680</v>
      </c>
      <c r="AA9" s="233"/>
      <c r="AB9" s="233">
        <f t="shared" si="2"/>
        <v>24147</v>
      </c>
      <c r="AC9" s="233"/>
      <c r="AD9" s="161"/>
      <c r="AE9" s="161"/>
      <c r="AF9" s="161"/>
      <c r="AG9" s="161"/>
      <c r="AH9" s="161"/>
      <c r="AI9" s="161"/>
      <c r="AJ9" s="161"/>
      <c r="AK9" s="161"/>
      <c r="AL9" s="161"/>
      <c r="AM9" s="161"/>
    </row>
    <row r="10" spans="1:39" x14ac:dyDescent="0.25">
      <c r="A10" s="234" t="s">
        <v>755</v>
      </c>
      <c r="B10" s="233">
        <v>6189</v>
      </c>
      <c r="C10" s="233"/>
      <c r="D10" s="233">
        <v>8718</v>
      </c>
      <c r="E10" s="233"/>
      <c r="F10" s="233">
        <v>10743</v>
      </c>
      <c r="G10" s="233"/>
      <c r="H10" s="233">
        <v>13224</v>
      </c>
      <c r="I10" s="233"/>
      <c r="J10" s="233">
        <v>844</v>
      </c>
      <c r="K10" s="233"/>
      <c r="L10" s="233">
        <v>1835</v>
      </c>
      <c r="M10" s="233"/>
      <c r="N10" s="233">
        <v>28</v>
      </c>
      <c r="O10" s="233"/>
      <c r="P10" s="233">
        <v>28</v>
      </c>
      <c r="Q10" s="233"/>
      <c r="R10" s="233">
        <v>346</v>
      </c>
      <c r="S10" s="233"/>
      <c r="T10" s="233">
        <v>43</v>
      </c>
      <c r="U10" s="233"/>
      <c r="V10" s="233">
        <v>694</v>
      </c>
      <c r="W10" s="233"/>
      <c r="X10" s="233">
        <v>65</v>
      </c>
      <c r="Y10" s="233"/>
      <c r="Z10" s="233">
        <f t="shared" si="1"/>
        <v>18844</v>
      </c>
      <c r="AA10" s="233"/>
      <c r="AB10" s="233">
        <f t="shared" si="2"/>
        <v>23913</v>
      </c>
      <c r="AC10" s="233"/>
      <c r="AD10" s="161"/>
      <c r="AE10" s="161"/>
      <c r="AF10" s="161"/>
      <c r="AG10" s="161"/>
      <c r="AH10" s="161"/>
      <c r="AI10" s="161"/>
      <c r="AJ10" s="161"/>
      <c r="AK10" s="161"/>
      <c r="AL10" s="161"/>
      <c r="AM10" s="161"/>
    </row>
    <row r="11" spans="1:39" x14ac:dyDescent="0.25">
      <c r="A11" s="234" t="s">
        <v>756</v>
      </c>
      <c r="B11" s="233">
        <v>2756</v>
      </c>
      <c r="C11" s="233"/>
      <c r="D11" s="233">
        <v>3479</v>
      </c>
      <c r="E11" s="233"/>
      <c r="F11" s="233">
        <v>6911</v>
      </c>
      <c r="G11" s="233"/>
      <c r="H11" s="233">
        <v>8162</v>
      </c>
      <c r="I11" s="233"/>
      <c r="J11" s="233">
        <v>417</v>
      </c>
      <c r="K11" s="233"/>
      <c r="L11" s="233">
        <v>1378</v>
      </c>
      <c r="M11" s="233"/>
      <c r="N11" s="233">
        <v>3</v>
      </c>
      <c r="O11" s="233"/>
      <c r="P11" s="233">
        <v>2</v>
      </c>
      <c r="Q11" s="233"/>
      <c r="R11" s="233">
        <v>184</v>
      </c>
      <c r="S11" s="233"/>
      <c r="T11" s="233">
        <v>25</v>
      </c>
      <c r="U11" s="233"/>
      <c r="V11" s="233">
        <v>553</v>
      </c>
      <c r="W11" s="233"/>
      <c r="X11" s="233">
        <v>45</v>
      </c>
      <c r="Y11" s="233"/>
      <c r="Z11" s="233">
        <f t="shared" si="1"/>
        <v>10824</v>
      </c>
      <c r="AA11" s="233"/>
      <c r="AB11" s="233">
        <f t="shared" si="2"/>
        <v>13091</v>
      </c>
      <c r="AC11" s="233"/>
      <c r="AD11" s="161"/>
      <c r="AE11" s="161"/>
      <c r="AF11" s="161"/>
      <c r="AG11" s="161"/>
      <c r="AH11" s="161"/>
      <c r="AI11" s="161"/>
      <c r="AJ11" s="161"/>
      <c r="AK11" s="161"/>
      <c r="AL11" s="161"/>
      <c r="AM11" s="161"/>
    </row>
    <row r="12" spans="1:39" x14ac:dyDescent="0.25">
      <c r="A12" s="234" t="s">
        <v>757</v>
      </c>
      <c r="B12" s="233">
        <v>698</v>
      </c>
      <c r="C12" s="233"/>
      <c r="D12" s="233">
        <v>1190</v>
      </c>
      <c r="E12" s="233"/>
      <c r="F12" s="233">
        <v>2040</v>
      </c>
      <c r="G12" s="233"/>
      <c r="H12" s="233">
        <v>3197</v>
      </c>
      <c r="I12" s="233"/>
      <c r="J12" s="233">
        <v>53</v>
      </c>
      <c r="K12" s="233"/>
      <c r="L12" s="233">
        <v>166</v>
      </c>
      <c r="M12" s="233"/>
      <c r="N12" s="233">
        <v>1</v>
      </c>
      <c r="O12" s="233"/>
      <c r="P12" s="233">
        <v>2</v>
      </c>
      <c r="Q12" s="233"/>
      <c r="R12" s="233">
        <v>24</v>
      </c>
      <c r="S12" s="233"/>
      <c r="T12" s="233">
        <v>14</v>
      </c>
      <c r="U12" s="233"/>
      <c r="V12" s="233">
        <v>155</v>
      </c>
      <c r="W12" s="233"/>
      <c r="X12" s="233">
        <v>24</v>
      </c>
      <c r="Y12" s="233"/>
      <c r="Z12" s="233">
        <f t="shared" si="1"/>
        <v>2971</v>
      </c>
      <c r="AA12" s="233"/>
      <c r="AB12" s="233">
        <f t="shared" si="2"/>
        <v>4593</v>
      </c>
      <c r="AC12" s="233"/>
      <c r="AD12" s="161"/>
      <c r="AE12" s="161"/>
      <c r="AF12" s="161"/>
      <c r="AG12" s="161"/>
      <c r="AH12" s="161"/>
      <c r="AI12" s="161"/>
      <c r="AJ12" s="161"/>
      <c r="AK12" s="161"/>
      <c r="AL12" s="161"/>
      <c r="AM12" s="161"/>
    </row>
    <row r="13" spans="1:39" x14ac:dyDescent="0.25">
      <c r="A13" s="92" t="s">
        <v>758</v>
      </c>
      <c r="B13" s="233">
        <v>546</v>
      </c>
      <c r="C13" s="233"/>
      <c r="D13" s="92">
        <v>548</v>
      </c>
      <c r="E13" s="92"/>
      <c r="F13" s="233">
        <v>583</v>
      </c>
      <c r="G13" s="233"/>
      <c r="H13" s="233">
        <v>434</v>
      </c>
      <c r="I13" s="233"/>
      <c r="J13" s="233">
        <v>25</v>
      </c>
      <c r="K13" s="233"/>
      <c r="L13" s="233">
        <v>47</v>
      </c>
      <c r="M13" s="233"/>
      <c r="N13" s="233">
        <v>0</v>
      </c>
      <c r="O13" s="233"/>
      <c r="P13" s="233">
        <v>0</v>
      </c>
      <c r="Q13" s="233"/>
      <c r="R13" s="233">
        <v>19</v>
      </c>
      <c r="S13" s="233"/>
      <c r="T13" s="233">
        <v>9</v>
      </c>
      <c r="U13" s="233"/>
      <c r="V13" s="233">
        <v>32</v>
      </c>
      <c r="W13" s="233"/>
      <c r="X13" s="233">
        <v>15</v>
      </c>
      <c r="Y13" s="233"/>
      <c r="Z13" s="233">
        <f t="shared" si="1"/>
        <v>1205</v>
      </c>
      <c r="AA13" s="233"/>
      <c r="AB13" s="233">
        <f t="shared" si="2"/>
        <v>1053</v>
      </c>
      <c r="AC13" s="233"/>
      <c r="AD13" s="161"/>
      <c r="AE13" s="161"/>
      <c r="AF13" s="161"/>
      <c r="AG13" s="161"/>
      <c r="AH13" s="161"/>
      <c r="AI13" s="161"/>
      <c r="AJ13" s="161"/>
      <c r="AK13" s="161"/>
      <c r="AL13" s="161"/>
      <c r="AM13" s="161"/>
    </row>
    <row r="14" spans="1:39" x14ac:dyDescent="0.25">
      <c r="A14" s="92" t="s">
        <v>759</v>
      </c>
      <c r="B14" s="233">
        <v>701</v>
      </c>
      <c r="C14" s="233"/>
      <c r="D14" s="92">
        <v>0</v>
      </c>
      <c r="E14" s="92"/>
      <c r="F14" s="233">
        <v>544</v>
      </c>
      <c r="G14" s="233"/>
      <c r="H14" s="233">
        <v>1</v>
      </c>
      <c r="I14" s="233"/>
      <c r="J14" s="233">
        <v>169</v>
      </c>
      <c r="K14" s="233"/>
      <c r="L14" s="233">
        <v>0</v>
      </c>
      <c r="M14" s="233"/>
      <c r="N14" s="233">
        <v>0</v>
      </c>
      <c r="O14" s="233"/>
      <c r="P14" s="233">
        <v>0</v>
      </c>
      <c r="Q14" s="233"/>
      <c r="R14" s="233">
        <v>37</v>
      </c>
      <c r="S14" s="233"/>
      <c r="T14" s="233">
        <v>0</v>
      </c>
      <c r="U14" s="233"/>
      <c r="V14" s="233">
        <v>37</v>
      </c>
      <c r="W14" s="233"/>
      <c r="X14" s="233">
        <v>0</v>
      </c>
      <c r="Y14" s="233"/>
      <c r="Z14" s="233">
        <f t="shared" si="1"/>
        <v>1488</v>
      </c>
      <c r="AA14" s="233"/>
      <c r="AB14" s="233">
        <f t="shared" si="2"/>
        <v>1</v>
      </c>
      <c r="AC14" s="233"/>
      <c r="AD14" s="161"/>
      <c r="AE14" s="161"/>
      <c r="AF14" s="161"/>
      <c r="AG14" s="161"/>
      <c r="AH14" s="161"/>
      <c r="AI14" s="161"/>
      <c r="AJ14" s="161"/>
      <c r="AK14" s="161"/>
      <c r="AL14" s="161"/>
      <c r="AM14" s="161"/>
    </row>
    <row r="15" spans="1:39" x14ac:dyDescent="0.25">
      <c r="A15" s="234" t="s">
        <v>760</v>
      </c>
      <c r="B15" s="233">
        <v>748</v>
      </c>
      <c r="C15" s="233"/>
      <c r="D15" s="233">
        <v>406</v>
      </c>
      <c r="E15" s="233"/>
      <c r="F15" s="233">
        <v>2709</v>
      </c>
      <c r="G15" s="233"/>
      <c r="H15" s="233">
        <v>1588</v>
      </c>
      <c r="I15" s="233"/>
      <c r="J15" s="233">
        <v>289</v>
      </c>
      <c r="K15" s="233"/>
      <c r="L15" s="233">
        <v>335</v>
      </c>
      <c r="M15" s="233"/>
      <c r="N15" s="233">
        <v>4</v>
      </c>
      <c r="O15" s="233"/>
      <c r="P15" s="233">
        <v>0</v>
      </c>
      <c r="Q15" s="233"/>
      <c r="R15" s="233">
        <v>52</v>
      </c>
      <c r="S15" s="233"/>
      <c r="T15" s="233">
        <v>4</v>
      </c>
      <c r="U15" s="233"/>
      <c r="V15" s="233">
        <v>178</v>
      </c>
      <c r="W15" s="233"/>
      <c r="X15" s="233">
        <v>21</v>
      </c>
      <c r="Y15" s="233"/>
      <c r="Z15" s="233">
        <f t="shared" si="1"/>
        <v>3980</v>
      </c>
      <c r="AA15" s="233"/>
      <c r="AB15" s="233">
        <f t="shared" si="2"/>
        <v>2354</v>
      </c>
      <c r="AC15" s="233"/>
      <c r="AD15" s="161"/>
      <c r="AE15" s="161"/>
      <c r="AF15" s="161"/>
      <c r="AG15" s="161"/>
      <c r="AH15" s="161"/>
      <c r="AI15" s="161"/>
      <c r="AJ15" s="161"/>
      <c r="AK15" s="161"/>
      <c r="AL15" s="161"/>
      <c r="AM15" s="161"/>
    </row>
    <row r="16" spans="1:39" x14ac:dyDescent="0.25">
      <c r="A16" s="234" t="s">
        <v>761</v>
      </c>
      <c r="B16" s="233">
        <v>2081</v>
      </c>
      <c r="C16" s="233"/>
      <c r="D16" s="233">
        <v>3453</v>
      </c>
      <c r="E16" s="233"/>
      <c r="F16" s="233">
        <v>5074</v>
      </c>
      <c r="G16" s="233"/>
      <c r="H16" s="233">
        <v>6349</v>
      </c>
      <c r="I16" s="233"/>
      <c r="J16" s="233">
        <v>553</v>
      </c>
      <c r="K16" s="233"/>
      <c r="L16" s="233">
        <v>1267</v>
      </c>
      <c r="M16" s="233"/>
      <c r="N16" s="233">
        <v>11</v>
      </c>
      <c r="O16" s="233"/>
      <c r="P16" s="233">
        <v>11</v>
      </c>
      <c r="Q16" s="233"/>
      <c r="R16" s="233">
        <v>144</v>
      </c>
      <c r="S16" s="233"/>
      <c r="T16" s="233">
        <v>27</v>
      </c>
      <c r="U16" s="233"/>
      <c r="V16" s="233">
        <v>263</v>
      </c>
      <c r="W16" s="233"/>
      <c r="X16" s="233">
        <v>33</v>
      </c>
      <c r="Y16" s="233"/>
      <c r="Z16" s="233">
        <f t="shared" si="1"/>
        <v>8126</v>
      </c>
      <c r="AA16" s="233"/>
      <c r="AB16" s="233">
        <f t="shared" si="2"/>
        <v>11140</v>
      </c>
      <c r="AC16" s="233"/>
      <c r="AD16" s="161"/>
      <c r="AE16" s="161"/>
      <c r="AF16" s="161"/>
      <c r="AG16" s="161"/>
      <c r="AH16" s="161"/>
      <c r="AI16" s="161"/>
      <c r="AJ16" s="161"/>
      <c r="AK16" s="161"/>
      <c r="AL16" s="161"/>
      <c r="AM16" s="161"/>
    </row>
    <row r="17" spans="1:39" x14ac:dyDescent="0.25">
      <c r="A17" s="824" t="s">
        <v>762</v>
      </c>
      <c r="B17" s="825">
        <v>2147</v>
      </c>
      <c r="C17" s="825"/>
      <c r="D17" s="825">
        <v>2631</v>
      </c>
      <c r="E17" s="825"/>
      <c r="F17" s="825">
        <v>3900</v>
      </c>
      <c r="G17" s="825"/>
      <c r="H17" s="825">
        <v>4455</v>
      </c>
      <c r="I17" s="825"/>
      <c r="J17" s="825">
        <v>250</v>
      </c>
      <c r="K17" s="825"/>
      <c r="L17" s="825">
        <v>438</v>
      </c>
      <c r="M17" s="825"/>
      <c r="N17" s="825">
        <v>7</v>
      </c>
      <c r="O17" s="825"/>
      <c r="P17" s="825">
        <v>20</v>
      </c>
      <c r="Q17" s="825"/>
      <c r="R17" s="825">
        <v>132</v>
      </c>
      <c r="S17" s="825"/>
      <c r="T17" s="825">
        <v>23</v>
      </c>
      <c r="U17" s="825"/>
      <c r="V17" s="825">
        <v>288</v>
      </c>
      <c r="W17" s="825"/>
      <c r="X17" s="825">
        <v>29</v>
      </c>
      <c r="Y17" s="825"/>
      <c r="Z17" s="825">
        <f t="shared" si="1"/>
        <v>6724</v>
      </c>
      <c r="AA17" s="825"/>
      <c r="AB17" s="825">
        <f t="shared" si="2"/>
        <v>7596</v>
      </c>
      <c r="AC17" s="825"/>
      <c r="AD17" s="161"/>
      <c r="AE17" s="161"/>
      <c r="AF17" s="161"/>
      <c r="AG17" s="161"/>
      <c r="AH17" s="161"/>
      <c r="AI17" s="161"/>
      <c r="AJ17" s="161"/>
      <c r="AK17" s="161"/>
      <c r="AL17" s="161"/>
      <c r="AM17" s="161"/>
    </row>
    <row r="18" spans="1:39" x14ac:dyDescent="0.25">
      <c r="A18" s="19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348"/>
      <c r="AD18" s="224"/>
      <c r="AE18" s="225"/>
      <c r="AH18" s="225"/>
    </row>
    <row r="19" spans="1:39" ht="18" customHeight="1" x14ac:dyDescent="0.25">
      <c r="A19" s="983" t="s">
        <v>772</v>
      </c>
      <c r="B19" s="983"/>
      <c r="C19" s="983"/>
      <c r="D19" s="983"/>
      <c r="E19" s="983"/>
      <c r="F19" s="983"/>
      <c r="G19" s="983"/>
      <c r="H19" s="983"/>
      <c r="I19" s="983"/>
      <c r="J19" s="983"/>
      <c r="K19" s="983"/>
      <c r="L19" s="983"/>
      <c r="M19" s="983"/>
      <c r="N19" s="983"/>
      <c r="O19" s="983"/>
      <c r="P19" s="983"/>
      <c r="Q19" s="983"/>
      <c r="R19" s="983"/>
      <c r="S19" s="983"/>
      <c r="T19" s="983"/>
      <c r="U19" s="983"/>
      <c r="V19" s="983"/>
      <c r="W19" s="983"/>
      <c r="X19" s="983"/>
      <c r="Y19" s="983"/>
      <c r="Z19" s="983"/>
      <c r="AA19" s="983"/>
      <c r="AB19" s="983"/>
      <c r="AC19" s="983"/>
      <c r="AD19" s="226"/>
      <c r="AE19" s="226"/>
    </row>
    <row r="20" spans="1:39" hidden="1" x14ac:dyDescent="0.25"/>
  </sheetData>
  <mergeCells count="23">
    <mergeCell ref="Z4:AC5"/>
    <mergeCell ref="V5:X5"/>
    <mergeCell ref="B5:E5"/>
    <mergeCell ref="F5:I5"/>
    <mergeCell ref="J5:M5"/>
    <mergeCell ref="N5:Q5"/>
    <mergeCell ref="R5:U5"/>
    <mergeCell ref="R6:S6"/>
    <mergeCell ref="A19:AC19"/>
    <mergeCell ref="P6:Q6"/>
    <mergeCell ref="T6:U6"/>
    <mergeCell ref="V6:W6"/>
    <mergeCell ref="X6:Y6"/>
    <mergeCell ref="Z6:AA6"/>
    <mergeCell ref="AB6:AC6"/>
    <mergeCell ref="D6:E6"/>
    <mergeCell ref="F6:G6"/>
    <mergeCell ref="H6:I6"/>
    <mergeCell ref="J6:K6"/>
    <mergeCell ref="L6:M6"/>
    <mergeCell ref="N6:O6"/>
    <mergeCell ref="A4:A6"/>
    <mergeCell ref="B4:Y4"/>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&amp;L&amp;"Tahoma,Normal"&amp;10 430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14"/>
  <sheetViews>
    <sheetView showGridLines="0" view="pageBreakPreview" zoomScaleNormal="100" zoomScaleSheetLayoutView="100" workbookViewId="0">
      <selection activeCell="B40" sqref="B40"/>
    </sheetView>
  </sheetViews>
  <sheetFormatPr baseColWidth="10" defaultRowHeight="15" x14ac:dyDescent="0.25"/>
  <cols>
    <col min="1" max="1" width="23" customWidth="1"/>
    <col min="2" max="2" width="3.7109375" customWidth="1"/>
    <col min="3" max="3" width="21.85546875" customWidth="1"/>
    <col min="4" max="4" width="45.28515625" customWidth="1"/>
    <col min="5" max="5" width="15.42578125" customWidth="1"/>
    <col min="6" max="6" width="8.28515625" customWidth="1"/>
    <col min="7" max="7" width="1.85546875" customWidth="1"/>
  </cols>
  <sheetData>
    <row r="1" spans="1:6" x14ac:dyDescent="0.25">
      <c r="A1" s="7" t="s">
        <v>1050</v>
      </c>
      <c r="B1" s="8"/>
      <c r="C1" s="315"/>
      <c r="D1" s="348"/>
      <c r="E1" s="315"/>
      <c r="F1" s="358" t="s">
        <v>23</v>
      </c>
    </row>
    <row r="2" spans="1:6" x14ac:dyDescent="0.25">
      <c r="A2" s="20" t="s">
        <v>1051</v>
      </c>
      <c r="B2" s="8"/>
      <c r="C2" s="315"/>
      <c r="D2" s="348"/>
      <c r="E2" s="348"/>
      <c r="F2" s="348"/>
    </row>
    <row r="3" spans="1:6" x14ac:dyDescent="0.25">
      <c r="A3" s="349">
        <v>2013</v>
      </c>
      <c r="B3" s="349"/>
      <c r="C3" s="351"/>
      <c r="D3" s="348"/>
      <c r="E3" s="348"/>
      <c r="F3" s="348"/>
    </row>
    <row r="4" spans="1:6" x14ac:dyDescent="0.25">
      <c r="A4" s="352"/>
      <c r="B4" s="352"/>
      <c r="C4" s="351"/>
      <c r="D4" s="348"/>
      <c r="E4" s="348"/>
      <c r="F4" s="348"/>
    </row>
    <row r="5" spans="1:6" x14ac:dyDescent="0.25">
      <c r="A5" s="314" t="s">
        <v>1084</v>
      </c>
      <c r="B5" s="851" t="s">
        <v>1094</v>
      </c>
      <c r="C5" s="851"/>
      <c r="D5" s="314" t="s">
        <v>47</v>
      </c>
      <c r="E5" s="851" t="s">
        <v>31</v>
      </c>
      <c r="F5" s="851"/>
    </row>
    <row r="6" spans="1:6" ht="42" customHeight="1" x14ac:dyDescent="0.25">
      <c r="A6" s="544" t="s">
        <v>817</v>
      </c>
      <c r="B6" s="545"/>
      <c r="C6" s="544" t="s">
        <v>58</v>
      </c>
      <c r="D6" s="544" t="s">
        <v>819</v>
      </c>
      <c r="E6" s="876" t="s">
        <v>1111</v>
      </c>
      <c r="F6" s="876"/>
    </row>
    <row r="7" spans="1:6" ht="63.75" x14ac:dyDescent="0.25">
      <c r="A7" s="359" t="s">
        <v>818</v>
      </c>
      <c r="B7" s="26"/>
      <c r="C7" s="359" t="s">
        <v>49</v>
      </c>
      <c r="D7" s="359" t="s">
        <v>820</v>
      </c>
      <c r="E7" s="877" t="s">
        <v>1112</v>
      </c>
      <c r="F7" s="877"/>
    </row>
    <row r="8" spans="1:6" ht="39.75" customHeight="1" x14ac:dyDescent="0.25">
      <c r="A8" s="359" t="s">
        <v>50</v>
      </c>
      <c r="B8" s="26"/>
      <c r="C8" s="359" t="s">
        <v>49</v>
      </c>
      <c r="D8" s="359" t="s">
        <v>821</v>
      </c>
      <c r="E8" s="877" t="s">
        <v>1113</v>
      </c>
      <c r="F8" s="877"/>
    </row>
    <row r="9" spans="1:6" ht="51" x14ac:dyDescent="0.25">
      <c r="A9" s="359" t="s">
        <v>59</v>
      </c>
      <c r="B9" s="26"/>
      <c r="C9" s="359" t="s">
        <v>60</v>
      </c>
      <c r="D9" s="359" t="s">
        <v>822</v>
      </c>
      <c r="E9" s="877" t="s">
        <v>1114</v>
      </c>
      <c r="F9" s="877"/>
    </row>
    <row r="10" spans="1:6" ht="44.25" customHeight="1" x14ac:dyDescent="0.25">
      <c r="A10" s="547" t="s">
        <v>61</v>
      </c>
      <c r="B10" s="548"/>
      <c r="C10" s="547" t="s">
        <v>53</v>
      </c>
      <c r="D10" s="547" t="s">
        <v>823</v>
      </c>
      <c r="E10" s="882" t="s">
        <v>1115</v>
      </c>
      <c r="F10" s="882"/>
    </row>
    <row r="11" spans="1:6" ht="16.5" customHeight="1" x14ac:dyDescent="0.25">
      <c r="A11" s="359"/>
      <c r="B11" s="359"/>
      <c r="C11" s="360"/>
      <c r="D11" s="359"/>
      <c r="E11" s="359"/>
      <c r="F11" s="359"/>
    </row>
    <row r="12" spans="1:6" ht="27" customHeight="1" x14ac:dyDescent="0.25">
      <c r="A12" s="883" t="s">
        <v>62</v>
      </c>
      <c r="B12" s="883"/>
      <c r="C12" s="883"/>
      <c r="D12" s="883"/>
      <c r="E12" s="883"/>
      <c r="F12" s="883"/>
    </row>
    <row r="13" spans="1:6" ht="16.5" customHeight="1" x14ac:dyDescent="0.25">
      <c r="A13" s="883" t="s">
        <v>777</v>
      </c>
      <c r="B13" s="883"/>
      <c r="C13" s="883"/>
      <c r="D13" s="883"/>
      <c r="E13" s="883"/>
      <c r="F13" s="883"/>
    </row>
    <row r="14" spans="1:6" ht="39" customHeight="1" x14ac:dyDescent="0.25"/>
  </sheetData>
  <mergeCells count="9">
    <mergeCell ref="E10:F10"/>
    <mergeCell ref="A12:F12"/>
    <mergeCell ref="A13:F13"/>
    <mergeCell ref="B5:C5"/>
    <mergeCell ref="E5:F5"/>
    <mergeCell ref="E6:F6"/>
    <mergeCell ref="E7:F7"/>
    <mergeCell ref="E8:F8"/>
    <mergeCell ref="E9:F9"/>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&amp;R&amp;"Tahoma,Normal"&amp;10 361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15"/>
  <sheetViews>
    <sheetView showGridLines="0" view="pageBreakPreview" zoomScaleNormal="100" zoomScaleSheetLayoutView="100" workbookViewId="0">
      <selection activeCell="B40" sqref="B40"/>
    </sheetView>
  </sheetViews>
  <sheetFormatPr baseColWidth="10" defaultRowHeight="15" x14ac:dyDescent="0.25"/>
  <cols>
    <col min="1" max="1" width="28.28515625" customWidth="1"/>
    <col min="2" max="2" width="12.140625" customWidth="1"/>
    <col min="3" max="3" width="18.7109375" customWidth="1"/>
    <col min="4" max="4" width="19.28515625" customWidth="1"/>
    <col min="5" max="5" width="11.85546875" customWidth="1"/>
  </cols>
  <sheetData>
    <row r="1" spans="1:6" ht="17.25" customHeight="1" x14ac:dyDescent="0.25">
      <c r="A1" s="7" t="s">
        <v>1052</v>
      </c>
      <c r="B1" s="8"/>
      <c r="C1" s="315"/>
      <c r="D1" s="57"/>
      <c r="E1" s="57"/>
      <c r="F1" s="361" t="s">
        <v>25</v>
      </c>
    </row>
    <row r="2" spans="1:6" x14ac:dyDescent="0.25">
      <c r="A2" s="20" t="s">
        <v>1053</v>
      </c>
      <c r="B2" s="8"/>
      <c r="C2" s="315"/>
      <c r="D2" s="57"/>
      <c r="E2" s="57"/>
      <c r="F2" s="57"/>
    </row>
    <row r="3" spans="1:6" ht="15.75" x14ac:dyDescent="0.25">
      <c r="A3" s="21">
        <v>2013</v>
      </c>
      <c r="B3" s="21"/>
      <c r="C3" s="9"/>
      <c r="D3" s="57"/>
      <c r="E3" s="57"/>
      <c r="F3" s="57"/>
    </row>
    <row r="4" spans="1:6" ht="15.75" x14ac:dyDescent="0.25">
      <c r="A4" s="70"/>
      <c r="B4" s="70"/>
      <c r="C4" s="9"/>
      <c r="D4" s="57"/>
      <c r="E4" s="57"/>
      <c r="F4" s="57"/>
    </row>
    <row r="5" spans="1:6" ht="29.25" customHeight="1" x14ac:dyDescent="0.25">
      <c r="A5" s="314" t="s">
        <v>3</v>
      </c>
      <c r="B5" s="364"/>
      <c r="C5" s="314" t="s">
        <v>30</v>
      </c>
      <c r="D5" s="314" t="s">
        <v>64</v>
      </c>
      <c r="E5" s="851" t="s">
        <v>65</v>
      </c>
      <c r="F5" s="851"/>
    </row>
    <row r="6" spans="1:6" x14ac:dyDescent="0.25">
      <c r="A6" s="341" t="s">
        <v>4</v>
      </c>
      <c r="B6" s="357">
        <f>SUM(B7:B12)</f>
        <v>8</v>
      </c>
      <c r="C6" s="356"/>
      <c r="D6" s="362"/>
      <c r="E6" s="356"/>
      <c r="F6" s="363"/>
    </row>
    <row r="7" spans="1:6" x14ac:dyDescent="0.25">
      <c r="A7" s="554" t="s">
        <v>66</v>
      </c>
      <c r="B7" s="550">
        <v>2</v>
      </c>
      <c r="C7" s="551" t="s">
        <v>67</v>
      </c>
      <c r="D7" s="552" t="s">
        <v>68</v>
      </c>
      <c r="E7" s="890" t="s">
        <v>69</v>
      </c>
      <c r="F7" s="890"/>
    </row>
    <row r="8" spans="1:6" x14ac:dyDescent="0.25">
      <c r="A8" s="78" t="s">
        <v>1</v>
      </c>
      <c r="B8" s="553">
        <v>2</v>
      </c>
      <c r="C8" s="78" t="s">
        <v>70</v>
      </c>
      <c r="D8" s="78" t="s">
        <v>68</v>
      </c>
      <c r="E8" s="889" t="s">
        <v>69</v>
      </c>
      <c r="F8" s="889"/>
    </row>
    <row r="9" spans="1:6" x14ac:dyDescent="0.25">
      <c r="A9" s="78" t="s">
        <v>71</v>
      </c>
      <c r="B9" s="553">
        <v>1</v>
      </c>
      <c r="C9" s="78" t="s">
        <v>67</v>
      </c>
      <c r="D9" s="78" t="s">
        <v>68</v>
      </c>
      <c r="E9" s="889" t="s">
        <v>69</v>
      </c>
      <c r="F9" s="889"/>
    </row>
    <row r="10" spans="1:6" x14ac:dyDescent="0.25">
      <c r="A10" s="78" t="s">
        <v>42</v>
      </c>
      <c r="B10" s="553">
        <v>1</v>
      </c>
      <c r="C10" s="78" t="s">
        <v>70</v>
      </c>
      <c r="D10" s="78" t="s">
        <v>68</v>
      </c>
      <c r="E10" s="889" t="s">
        <v>69</v>
      </c>
      <c r="F10" s="889"/>
    </row>
    <row r="11" spans="1:6" x14ac:dyDescent="0.25">
      <c r="A11" s="555" t="s">
        <v>13</v>
      </c>
      <c r="B11" s="556">
        <v>1</v>
      </c>
      <c r="C11" s="78" t="s">
        <v>67</v>
      </c>
      <c r="D11" s="78" t="s">
        <v>68</v>
      </c>
      <c r="E11" s="889" t="s">
        <v>69</v>
      </c>
      <c r="F11" s="889"/>
    </row>
    <row r="12" spans="1:6" x14ac:dyDescent="0.25">
      <c r="A12" s="557" t="s">
        <v>43</v>
      </c>
      <c r="B12" s="558">
        <v>1</v>
      </c>
      <c r="C12" s="540" t="s">
        <v>70</v>
      </c>
      <c r="D12" s="559" t="s">
        <v>68</v>
      </c>
      <c r="E12" s="888" t="s">
        <v>69</v>
      </c>
      <c r="F12" s="888"/>
    </row>
    <row r="13" spans="1:6" x14ac:dyDescent="0.25">
      <c r="A13" s="29"/>
      <c r="B13" s="29"/>
      <c r="C13" s="29"/>
      <c r="D13" s="30"/>
      <c r="E13" s="57"/>
      <c r="F13" s="57"/>
    </row>
    <row r="14" spans="1:6" ht="27.75" customHeight="1" x14ac:dyDescent="0.25">
      <c r="A14" s="883" t="s">
        <v>72</v>
      </c>
      <c r="B14" s="883"/>
      <c r="C14" s="883"/>
      <c r="D14" s="883"/>
      <c r="E14" s="883"/>
      <c r="F14" s="883"/>
    </row>
    <row r="15" spans="1:6" x14ac:dyDescent="0.25">
      <c r="A15" s="883" t="s">
        <v>777</v>
      </c>
      <c r="B15" s="883"/>
      <c r="C15" s="883"/>
      <c r="D15" s="883"/>
      <c r="E15" s="883"/>
      <c r="F15" s="883"/>
    </row>
  </sheetData>
  <mergeCells count="9">
    <mergeCell ref="E12:F12"/>
    <mergeCell ref="A14:F14"/>
    <mergeCell ref="A15:F15"/>
    <mergeCell ref="E9:F9"/>
    <mergeCell ref="E5:F5"/>
    <mergeCell ref="E7:F7"/>
    <mergeCell ref="E8:F8"/>
    <mergeCell ref="E10:F10"/>
    <mergeCell ref="E11:F11"/>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&amp;L&amp;"Tahoma,Normal"&amp;10 362</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77</vt:i4>
      </vt:variant>
      <vt:variant>
        <vt:lpstr>Rangos con nombre</vt:lpstr>
      </vt:variant>
      <vt:variant>
        <vt:i4>102</vt:i4>
      </vt:variant>
    </vt:vector>
  </HeadingPairs>
  <TitlesOfParts>
    <vt:vector size="179" baseType="lpstr">
      <vt:lpstr>Cap.1ContraPortada</vt:lpstr>
      <vt:lpstr>Blanco</vt:lpstr>
      <vt:lpstr>Ubicacion fisica de áreas</vt:lpstr>
      <vt:lpstr>Restauración forestal</vt:lpstr>
      <vt:lpstr>Convenios</vt:lpstr>
      <vt:lpstr>Convenios (2)</vt:lpstr>
      <vt:lpstr>Acuerdos</vt:lpstr>
      <vt:lpstr>Acuerdos (2)</vt:lpstr>
      <vt:lpstr>Procedimientos</vt:lpstr>
      <vt:lpstr>Trámites a Municipios</vt:lpstr>
      <vt:lpstr>Zona M.</vt:lpstr>
      <vt:lpstr>Zona M. (1)</vt:lpstr>
      <vt:lpstr>Zona M. (2)</vt:lpstr>
      <vt:lpstr>Educación formal</vt:lpstr>
      <vt:lpstr>Capacitación Normatividad Amb.</vt:lpstr>
      <vt:lpstr>PACMUN</vt:lpstr>
      <vt:lpstr>PEACC MOR</vt:lpstr>
      <vt:lpstr>CCEDS </vt:lpstr>
      <vt:lpstr>CCEDS  (2)</vt:lpstr>
      <vt:lpstr>CEDU</vt:lpstr>
      <vt:lpstr>CEDU  (2)</vt:lpstr>
      <vt:lpstr>Denuncias</vt:lpstr>
      <vt:lpstr>Ordenamiento Ecolog.</vt:lpstr>
      <vt:lpstr>Funcionarios Capacitados</vt:lpstr>
      <vt:lpstr>Programas Desarrollo Susten.</vt:lpstr>
      <vt:lpstr>Inversión por municipio</vt:lpstr>
      <vt:lpstr>Resumen Programas</vt:lpstr>
      <vt:lpstr>Resumen Municipios</vt:lpstr>
      <vt:lpstr>Resumen Municipios (2)</vt:lpstr>
      <vt:lpstr>Resumen Municipios (3)</vt:lpstr>
      <vt:lpstr>Resumen Municipios (4)</vt:lpstr>
      <vt:lpstr>PIPE 2012</vt:lpstr>
      <vt:lpstr>PIPE 2013</vt:lpstr>
      <vt:lpstr>CULTURA AGUA 2012</vt:lpstr>
      <vt:lpstr>CULTURA AGUA 2013</vt:lpstr>
      <vt:lpstr>FAFEF 2012</vt:lpstr>
      <vt:lpstr>ZONAS RURALES 2012</vt:lpstr>
      <vt:lpstr>ZONAS RURALES 2013</vt:lpstr>
      <vt:lpstr>ZONAS RURALES 2013 (2)</vt:lpstr>
      <vt:lpstr> AGUA LIMPIA 2012</vt:lpstr>
      <vt:lpstr> AGUA LIMPIA 2013</vt:lpstr>
      <vt:lpstr>APAZU 2012</vt:lpstr>
      <vt:lpstr>APAZU 2012 (2)</vt:lpstr>
      <vt:lpstr>APAZU 2012 (3)</vt:lpstr>
      <vt:lpstr>APAZU 2012 (4)</vt:lpstr>
      <vt:lpstr>APAZU 2013</vt:lpstr>
      <vt:lpstr>APAZU 2013 (2)</vt:lpstr>
      <vt:lpstr>APAZU 2013 (3)</vt:lpstr>
      <vt:lpstr>APAZU 2013 (4)</vt:lpstr>
      <vt:lpstr>APAZU 2013 (5)</vt:lpstr>
      <vt:lpstr>reag FISE 07-10 (2012)</vt:lpstr>
      <vt:lpstr>PROTAR 2012</vt:lpstr>
      <vt:lpstr>PROTAR 2013</vt:lpstr>
      <vt:lpstr>PROGRAMA REGIONAL 2012</vt:lpstr>
      <vt:lpstr>FONDEN 2013</vt:lpstr>
      <vt:lpstr> FISE 2012</vt:lpstr>
      <vt:lpstr>GERENCIA OPERATIVA 2012</vt:lpstr>
      <vt:lpstr>GERENCIA OPERATIVA 2013</vt:lpstr>
      <vt:lpstr>DISTRITOS DE RIEGO 2013</vt:lpstr>
      <vt:lpstr>UNIDADES DE RIEGO 2013</vt:lpstr>
      <vt:lpstr>UNIDADES DE RIEGO 2013 (2)</vt:lpstr>
      <vt:lpstr>COBERTURA AGUA</vt:lpstr>
      <vt:lpstr>PTAR</vt:lpstr>
      <vt:lpstr>PTAR (2)</vt:lpstr>
      <vt:lpstr>ESTAC METEOROL</vt:lpstr>
      <vt:lpstr>TEMP MEDIA MENS</vt:lpstr>
      <vt:lpstr>TEMP EXTR MEN</vt:lpstr>
      <vt:lpstr>TEMP EXTR MEN (2)</vt:lpstr>
      <vt:lpstr>TEMP EXTR MEN (3)</vt:lpstr>
      <vt:lpstr>PRECIPITACIÓN TOTAL MEN</vt:lpstr>
      <vt:lpstr>Serv público x placa y municipi</vt:lpstr>
      <vt:lpstr>Serv Pub. segun Itinerario</vt:lpstr>
      <vt:lpstr>Serv Pub. fuera del marc</vt:lpstr>
      <vt:lpstr>Serv. part por tipo placa (1)</vt:lpstr>
      <vt:lpstr>Servicio part. x tipo de placa </vt:lpstr>
      <vt:lpstr>Tramites de licencia x delegaci</vt:lpstr>
      <vt:lpstr>Licencias x Tipo y Delegacion</vt:lpstr>
      <vt:lpstr>' AGUA LIMPIA 2012'!Área_de_impresión</vt:lpstr>
      <vt:lpstr>' AGUA LIMPIA 2013'!Área_de_impresión</vt:lpstr>
      <vt:lpstr>' FISE 2012'!Área_de_impresión</vt:lpstr>
      <vt:lpstr>Acuerdos!Área_de_impresión</vt:lpstr>
      <vt:lpstr>'Acuerdos (2)'!Área_de_impresión</vt:lpstr>
      <vt:lpstr>'APAZU 2012'!Área_de_impresión</vt:lpstr>
      <vt:lpstr>'APAZU 2012 (2)'!Área_de_impresión</vt:lpstr>
      <vt:lpstr>'APAZU 2012 (3)'!Área_de_impresión</vt:lpstr>
      <vt:lpstr>'APAZU 2012 (4)'!Área_de_impresión</vt:lpstr>
      <vt:lpstr>'APAZU 2013'!Área_de_impresión</vt:lpstr>
      <vt:lpstr>'APAZU 2013 (2)'!Área_de_impresión</vt:lpstr>
      <vt:lpstr>'APAZU 2013 (3)'!Área_de_impresión</vt:lpstr>
      <vt:lpstr>'APAZU 2013 (4)'!Área_de_impresión</vt:lpstr>
      <vt:lpstr>'APAZU 2013 (5)'!Área_de_impresión</vt:lpstr>
      <vt:lpstr>Blanco!Área_de_impresión</vt:lpstr>
      <vt:lpstr>Cap.1ContraPortada!Área_de_impresión</vt:lpstr>
      <vt:lpstr>'CCEDS '!Área_de_impresión</vt:lpstr>
      <vt:lpstr>CEDU!Área_de_impresión</vt:lpstr>
      <vt:lpstr>'COBERTURA AGUA'!Área_de_impresión</vt:lpstr>
      <vt:lpstr>Convenios!Área_de_impresión</vt:lpstr>
      <vt:lpstr>'CULTURA AGUA 2012'!Área_de_impresión</vt:lpstr>
      <vt:lpstr>'CULTURA AGUA 2013'!Área_de_impresión</vt:lpstr>
      <vt:lpstr>Denuncias!Área_de_impresión</vt:lpstr>
      <vt:lpstr>'DISTRITOS DE RIEGO 2013'!Área_de_impresión</vt:lpstr>
      <vt:lpstr>'ESTAC METEOROL'!Área_de_impresión</vt:lpstr>
      <vt:lpstr>'FAFEF 2012'!Área_de_impresión</vt:lpstr>
      <vt:lpstr>'FONDEN 2013'!Área_de_impresión</vt:lpstr>
      <vt:lpstr>'Funcionarios Capacitados'!Área_de_impresión</vt:lpstr>
      <vt:lpstr>'GERENCIA OPERATIVA 2012'!Área_de_impresión</vt:lpstr>
      <vt:lpstr>'GERENCIA OPERATIVA 2013'!Área_de_impresión</vt:lpstr>
      <vt:lpstr>'Licencias x Tipo y Delegacion'!Área_de_impresión</vt:lpstr>
      <vt:lpstr>'Ordenamiento Ecolog.'!Área_de_impresión</vt:lpstr>
      <vt:lpstr>PACMUN!Área_de_impresión</vt:lpstr>
      <vt:lpstr>'PEACC MOR'!Área_de_impresión</vt:lpstr>
      <vt:lpstr>'PIPE 2012'!Área_de_impresión</vt:lpstr>
      <vt:lpstr>'PIPE 2013'!Área_de_impresión</vt:lpstr>
      <vt:lpstr>'PRECIPITACIÓN TOTAL MEN'!Área_de_impresión</vt:lpstr>
      <vt:lpstr>'PROGRAMA REGIONAL 2012'!Área_de_impresión</vt:lpstr>
      <vt:lpstr>'Programas Desarrollo Susten.'!Área_de_impresión</vt:lpstr>
      <vt:lpstr>'PROTAR 2012'!Área_de_impresión</vt:lpstr>
      <vt:lpstr>'PROTAR 2013'!Área_de_impresión</vt:lpstr>
      <vt:lpstr>PTAR!Área_de_impresión</vt:lpstr>
      <vt:lpstr>'PTAR (2)'!Área_de_impresión</vt:lpstr>
      <vt:lpstr>'reag FISE 07-10 (2012)'!Área_de_impresión</vt:lpstr>
      <vt:lpstr>'Resumen Municipios (2)'!Área_de_impresión</vt:lpstr>
      <vt:lpstr>'Resumen Municipios (3)'!Área_de_impresión</vt:lpstr>
      <vt:lpstr>'Resumen Municipios (4)'!Área_de_impresión</vt:lpstr>
      <vt:lpstr>'Serv Pub. fuera del marc'!Área_de_impresión</vt:lpstr>
      <vt:lpstr>'Serv Pub. segun Itinerario'!Área_de_impresión</vt:lpstr>
      <vt:lpstr>'Serv público x placa y municipi'!Área_de_impresión</vt:lpstr>
      <vt:lpstr>'Serv. part por tipo placa (1)'!Área_de_impresión</vt:lpstr>
      <vt:lpstr>'Servicio part. x tipo de placa '!Área_de_impresión</vt:lpstr>
      <vt:lpstr>'TEMP EXTR MEN'!Área_de_impresión</vt:lpstr>
      <vt:lpstr>'TEMP EXTR MEN (2)'!Área_de_impresión</vt:lpstr>
      <vt:lpstr>'TEMP EXTR MEN (3)'!Área_de_impresión</vt:lpstr>
      <vt:lpstr>'TEMP MEDIA MENS'!Área_de_impresión</vt:lpstr>
      <vt:lpstr>'Trámites a Municipios'!Área_de_impresión</vt:lpstr>
      <vt:lpstr>'Tramites de licencia x delegaci'!Área_de_impresión</vt:lpstr>
      <vt:lpstr>'UNIDADES DE RIEGO 2013'!Área_de_impresión</vt:lpstr>
      <vt:lpstr>'UNIDADES DE RIEGO 2013 (2)'!Área_de_impresión</vt:lpstr>
      <vt:lpstr>'Zona M.'!Área_de_impresión</vt:lpstr>
      <vt:lpstr>'Zona M. (1)'!Área_de_impresión</vt:lpstr>
      <vt:lpstr>'Zona M. (2)'!Área_de_impresión</vt:lpstr>
      <vt:lpstr>'ZONAS RURALES 2012'!Área_de_impresión</vt:lpstr>
      <vt:lpstr>'ZONAS RURALES 2013'!Área_de_impresión</vt:lpstr>
      <vt:lpstr>'ZONAS RURALES 2013 (2)'!Área_de_impresión</vt:lpstr>
      <vt:lpstr>' AGUA LIMPIA 2012'!Títulos_a_imprimir</vt:lpstr>
      <vt:lpstr>' AGUA LIMPIA 2013'!Títulos_a_imprimir</vt:lpstr>
      <vt:lpstr>' FISE 2012'!Títulos_a_imprimir</vt:lpstr>
      <vt:lpstr>'APAZU 2012'!Títulos_a_imprimir</vt:lpstr>
      <vt:lpstr>'APAZU 2012 (2)'!Títulos_a_imprimir</vt:lpstr>
      <vt:lpstr>'APAZU 2012 (3)'!Títulos_a_imprimir</vt:lpstr>
      <vt:lpstr>'APAZU 2012 (4)'!Títulos_a_imprimir</vt:lpstr>
      <vt:lpstr>'APAZU 2013'!Títulos_a_imprimir</vt:lpstr>
      <vt:lpstr>'APAZU 2013 (2)'!Títulos_a_imprimir</vt:lpstr>
      <vt:lpstr>'APAZU 2013 (3)'!Títulos_a_imprimir</vt:lpstr>
      <vt:lpstr>'APAZU 2013 (4)'!Títulos_a_imprimir</vt:lpstr>
      <vt:lpstr>'APAZU 2013 (5)'!Títulos_a_imprimir</vt:lpstr>
      <vt:lpstr>'DISTRITOS DE RIEGO 2013'!Títulos_a_imprimir</vt:lpstr>
      <vt:lpstr>'FAFEF 2012'!Títulos_a_imprimir</vt:lpstr>
      <vt:lpstr>'FONDEN 2013'!Títulos_a_imprimir</vt:lpstr>
      <vt:lpstr>'GERENCIA OPERATIVA 2012'!Títulos_a_imprimir</vt:lpstr>
      <vt:lpstr>'GERENCIA OPERATIVA 2013'!Títulos_a_imprimir</vt:lpstr>
      <vt:lpstr>'Licencias x Tipo y Delegacion'!Títulos_a_imprimir</vt:lpstr>
      <vt:lpstr>'PROGRAMA REGIONAL 2012'!Títulos_a_imprimir</vt:lpstr>
      <vt:lpstr>'PROTAR 2012'!Títulos_a_imprimir</vt:lpstr>
      <vt:lpstr>'PROTAR 2013'!Títulos_a_imprimir</vt:lpstr>
      <vt:lpstr>'reag FISE 07-10 (2012)'!Títulos_a_imprimir</vt:lpstr>
      <vt:lpstr>'Resumen Municipios (2)'!Títulos_a_imprimir</vt:lpstr>
      <vt:lpstr>'Resumen Municipios (3)'!Títulos_a_imprimir</vt:lpstr>
      <vt:lpstr>'Resumen Municipios (4)'!Títulos_a_imprimir</vt:lpstr>
      <vt:lpstr>'Serv Pub. fuera del marc'!Títulos_a_imprimir</vt:lpstr>
      <vt:lpstr>'Serv Pub. segun Itinerario'!Títulos_a_imprimir</vt:lpstr>
      <vt:lpstr>'Serv público x placa y municipi'!Títulos_a_imprimir</vt:lpstr>
      <vt:lpstr>'Serv. part por tipo placa (1)'!Títulos_a_imprimir</vt:lpstr>
      <vt:lpstr>'Servicio part. x tipo de placa '!Títulos_a_imprimir</vt:lpstr>
      <vt:lpstr>'Tramites de licencia x delegaci'!Títulos_a_imprimir</vt:lpstr>
      <vt:lpstr>'UNIDADES DE RIEGO 2013'!Títulos_a_imprimir</vt:lpstr>
      <vt:lpstr>'UNIDADES DE RIEGO 2013 (2)'!Títulos_a_imprimir</vt:lpstr>
      <vt:lpstr>'ZONAS RURALES 2012'!Títulos_a_imprimir</vt:lpstr>
      <vt:lpstr>'ZONAS RURALES 2013'!Títulos_a_imprimir</vt:lpstr>
      <vt:lpstr>'ZONAS RURALES 2013 (2)'!Títulos_a_imprimir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dc:creator>
  <cp:lastModifiedBy>Jazmin</cp:lastModifiedBy>
  <cp:lastPrinted>2014-08-27T15:45:57Z</cp:lastPrinted>
  <dcterms:created xsi:type="dcterms:W3CDTF">2014-04-21T15:51:57Z</dcterms:created>
  <dcterms:modified xsi:type="dcterms:W3CDTF">2014-08-27T15:46:25Z</dcterms:modified>
</cp:coreProperties>
</file>